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VO NBS - 2022\NLZ\Milan - konštrukcia garáží\"/>
    </mc:Choice>
  </mc:AlternateContent>
  <xr:revisionPtr revIDLastSave="0" documentId="8_{8DC8A926-2022-421D-93F0-02957B4C9E4F}" xr6:coauthVersionLast="47" xr6:coauthVersionMax="47" xr10:uidLastSave="{00000000-0000-0000-0000-000000000000}"/>
  <bookViews>
    <workbookView xWindow="-108" yWindow="-108" windowWidth="23256" windowHeight="14016" xr2:uid="{00000000-000D-0000-FFFF-FFFF00000000}"/>
  </bookViews>
  <sheets>
    <sheet name="Rekapitulácia stavby" sheetId="1" r:id="rId1"/>
    <sheet name="01 - Stavebná časť 1 NP -..." sheetId="2" r:id="rId2"/>
    <sheet name="SO 015 - Komunikácie" sheetId="3" r:id="rId3"/>
    <sheet name="E 1.18 - Odvod vody zo sk..." sheetId="4" r:id="rId4"/>
    <sheet name="PS 06 - Silnoprúdové rozv..." sheetId="5" r:id="rId5"/>
    <sheet name="PS 32 - Protiteroristické..." sheetId="6" r:id="rId6"/>
    <sheet name="03 - Dočasné dopravné zna..." sheetId="7" r:id="rId7"/>
    <sheet name="04 - Obnova trvalého dopr..." sheetId="8" r:id="rId8"/>
    <sheet name="05 - Stabilné hasiace zar..." sheetId="9" r:id="rId9"/>
    <sheet name="06 - Zdravotechnika" sheetId="10" r:id="rId10"/>
    <sheet name="07 - Vzduchotechnika" sheetId="11" r:id="rId11"/>
    <sheet name="08 - Rozvody pre nabíjaci..." sheetId="12" r:id="rId12"/>
    <sheet name="09 - E.4 Elektroinštalácie" sheetId="13" r:id="rId13"/>
    <sheet name="10 - Modernizácia osvetlenia" sheetId="14" r:id="rId14"/>
    <sheet name="11 - E.6  Silnoprudové ro..." sheetId="15" r:id="rId15"/>
    <sheet name="Zoznam figúr" sheetId="16" r:id="rId16"/>
  </sheets>
  <definedNames>
    <definedName name="_xlnm._FilterDatabase" localSheetId="1" hidden="1">'01 - Stavebná časť 1 NP -...'!$C$220:$K$1757</definedName>
    <definedName name="_xlnm._FilterDatabase" localSheetId="6" hidden="1">'03 - Dočasné dopravné zna...'!$C$129:$K$266</definedName>
    <definedName name="_xlnm._FilterDatabase" localSheetId="7" hidden="1">'04 - Obnova trvalého dopr...'!$C$131:$K$211</definedName>
    <definedName name="_xlnm._FilterDatabase" localSheetId="8" hidden="1">'05 - Stabilné hasiace zar...'!$C$128:$K$143</definedName>
    <definedName name="_xlnm._FilterDatabase" localSheetId="9" hidden="1">'06 - Zdravotechnika'!$C$132:$K$197</definedName>
    <definedName name="_xlnm._FilterDatabase" localSheetId="10" hidden="1">'07 - Vzduchotechnika'!$C$247:$K$917</definedName>
    <definedName name="_xlnm._FilterDatabase" localSheetId="11" hidden="1">'08 - Rozvody pre nabíjaci...'!$C$136:$K$209</definedName>
    <definedName name="_xlnm._FilterDatabase" localSheetId="12" hidden="1">'09 - E.4 Elektroinštalácie'!$C$141:$K$261</definedName>
    <definedName name="_xlnm._FilterDatabase" localSheetId="13" hidden="1">'10 - Modernizácia osvetlenia'!$C$134:$K$181</definedName>
    <definedName name="_xlnm._FilterDatabase" localSheetId="14" hidden="1">'11 - E.6  Silnoprudové ro...'!$C$130:$K$161</definedName>
    <definedName name="_xlnm._FilterDatabase" localSheetId="3" hidden="1">'E 1.18 - Odvod vody zo sk...'!$C$137:$K$154</definedName>
    <definedName name="_xlnm._FilterDatabase" localSheetId="4" hidden="1">'PS 06 - Silnoprúdové rozv...'!$C$141:$K$208</definedName>
    <definedName name="_xlnm._FilterDatabase" localSheetId="5" hidden="1">'PS 32 - Protiteroristické...'!$C$146:$K$292</definedName>
    <definedName name="_xlnm._FilterDatabase" localSheetId="2" hidden="1">'SO 015 - Komunikácie'!$C$138:$K$259</definedName>
    <definedName name="_xlnm.Print_Area" localSheetId="1">'01 - Stavebná časť 1 NP -...'!$C$4:$J$76,'01 - Stavebná časť 1 NP -...'!$C$82:$J$202,'01 - Stavebná časť 1 NP -...'!$C$208:$J$1757</definedName>
    <definedName name="_xlnm.Print_Area" localSheetId="6">'03 - Dočasné dopravné zna...'!$C$4:$J$76,'03 - Dočasné dopravné zna...'!$C$82:$J$111,'03 - Dočasné dopravné zna...'!$C$117:$J$266</definedName>
    <definedName name="_xlnm.Print_Area" localSheetId="7">'04 - Obnova trvalého dopr...'!$C$4:$J$76,'04 - Obnova trvalého dopr...'!$C$82:$J$113,'04 - Obnova trvalého dopr...'!$C$119:$J$211</definedName>
    <definedName name="_xlnm.Print_Area" localSheetId="8">'05 - Stabilné hasiace zar...'!$C$4:$J$76,'05 - Stabilné hasiace zar...'!$C$82:$J$110,'05 - Stabilné hasiace zar...'!$C$116:$J$143</definedName>
    <definedName name="_xlnm.Print_Area" localSheetId="9">'06 - Zdravotechnika'!$C$4:$J$76,'06 - Zdravotechnika'!$C$82:$J$114,'06 - Zdravotechnika'!$C$120:$J$197</definedName>
    <definedName name="_xlnm.Print_Area" localSheetId="10">'07 - Vzduchotechnika'!$C$4:$J$76,'07 - Vzduchotechnika'!$C$82:$J$229,'07 - Vzduchotechnika'!$C$235:$J$917</definedName>
    <definedName name="_xlnm.Print_Area" localSheetId="11">'08 - Rozvody pre nabíjaci...'!$C$4:$J$76,'08 - Rozvody pre nabíjaci...'!$C$82:$J$118,'08 - Rozvody pre nabíjaci...'!$C$124:$J$209</definedName>
    <definedName name="_xlnm.Print_Area" localSheetId="12">'09 - E.4 Elektroinštalácie'!$C$4:$J$76,'09 - E.4 Elektroinštalácie'!$C$82:$J$123,'09 - E.4 Elektroinštalácie'!$C$129:$J$261</definedName>
    <definedName name="_xlnm.Print_Area" localSheetId="13">'10 - Modernizácia osvetlenia'!$C$4:$J$76,'10 - Modernizácia osvetlenia'!$C$82:$J$116,'10 - Modernizácia osvetlenia'!$C$122:$J$181</definedName>
    <definedName name="_xlnm.Print_Area" localSheetId="14">'11 - E.6  Silnoprudové ro...'!$C$4:$J$76,'11 - E.6  Silnoprudové ro...'!$C$82:$J$112,'11 - E.6  Silnoprudové ro...'!$C$118:$J$161</definedName>
    <definedName name="_xlnm.Print_Area" localSheetId="3">'E 1.18 - Odvod vody zo sk...'!$C$4:$J$76,'E 1.18 - Odvod vody zo sk...'!$C$82:$J$115,'E 1.18 - Odvod vody zo sk...'!$C$121:$J$154</definedName>
    <definedName name="_xlnm.Print_Area" localSheetId="4">'PS 06 - Silnoprúdové rozv...'!$C$4:$J$76,'PS 06 - Silnoprúdové rozv...'!$C$82:$J$119,'PS 06 - Silnoprúdové rozv...'!$C$125:$J$208</definedName>
    <definedName name="_xlnm.Print_Area" localSheetId="5">'PS 32 - Protiteroristické...'!$C$4:$J$76,'PS 32 - Protiteroristické...'!$C$82:$J$124,'PS 32 - Protiteroristické...'!$C$130:$J$292</definedName>
    <definedName name="_xlnm.Print_Area" localSheetId="0">'Rekapitulácia stavby'!$D$4:$AO$76,'Rekapitulácia stavby'!$C$82:$AQ$118</definedName>
    <definedName name="_xlnm.Print_Area" localSheetId="2">'SO 015 - Komunikácie'!$C$4:$J$76,'SO 015 - Komunikácie'!$C$82:$J$118,'SO 015 - Komunikácie'!$C$124:$J$259</definedName>
    <definedName name="_xlnm.Print_Area" localSheetId="15">'Zoznam figúr'!$C$4:$G$704</definedName>
    <definedName name="_xlnm.Print_Titles" localSheetId="1">'01 - Stavebná časť 1 NP -...'!$220:$220</definedName>
    <definedName name="_xlnm.Print_Titles" localSheetId="6">'03 - Dočasné dopravné zna...'!$129:$129</definedName>
    <definedName name="_xlnm.Print_Titles" localSheetId="7">'04 - Obnova trvalého dopr...'!$131:$131</definedName>
    <definedName name="_xlnm.Print_Titles" localSheetId="8">'05 - Stabilné hasiace zar...'!$128:$128</definedName>
    <definedName name="_xlnm.Print_Titles" localSheetId="9">'06 - Zdravotechnika'!$132:$132</definedName>
    <definedName name="_xlnm.Print_Titles" localSheetId="10">'07 - Vzduchotechnika'!$247:$247</definedName>
    <definedName name="_xlnm.Print_Titles" localSheetId="11">'08 - Rozvody pre nabíjaci...'!$136:$136</definedName>
    <definedName name="_xlnm.Print_Titles" localSheetId="12">'09 - E.4 Elektroinštalácie'!$141:$141</definedName>
    <definedName name="_xlnm.Print_Titles" localSheetId="13">'10 - Modernizácia osvetlenia'!$134:$134</definedName>
    <definedName name="_xlnm.Print_Titles" localSheetId="14">'11 - E.6  Silnoprudové ro...'!$130:$130</definedName>
    <definedName name="_xlnm.Print_Titles" localSheetId="3">'E 1.18 - Odvod vody zo sk...'!$137:$137</definedName>
    <definedName name="_xlnm.Print_Titles" localSheetId="4">'PS 06 - Silnoprúdové rozv...'!$141:$141</definedName>
    <definedName name="_xlnm.Print_Titles" localSheetId="5">'PS 32 - Protiteroristické...'!$146:$146</definedName>
    <definedName name="_xlnm.Print_Titles" localSheetId="0">'Rekapitulácia stavby'!$92:$92</definedName>
    <definedName name="_xlnm.Print_Titles" localSheetId="2">'SO 015 - Komunikácie'!$138:$138</definedName>
    <definedName name="_xlnm.Print_Titles" localSheetId="15">'Zoznam figúr'!$9:$9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6" l="1"/>
  <c r="J39" i="15"/>
  <c r="J38" i="15"/>
  <c r="AY110" i="1" s="1"/>
  <c r="J37" i="15"/>
  <c r="AX110" i="1"/>
  <c r="BI161" i="15"/>
  <c r="BH161" i="15"/>
  <c r="BG161" i="15"/>
  <c r="BE161" i="15"/>
  <c r="BK161" i="15"/>
  <c r="J161" i="15" s="1"/>
  <c r="BF161" i="15" s="1"/>
  <c r="BI160" i="15"/>
  <c r="BH160" i="15"/>
  <c r="BG160" i="15"/>
  <c r="BE160" i="15"/>
  <c r="BK160" i="15"/>
  <c r="J160" i="15"/>
  <c r="BF160" i="15" s="1"/>
  <c r="BI159" i="15"/>
  <c r="BH159" i="15"/>
  <c r="BG159" i="15"/>
  <c r="BE159" i="15"/>
  <c r="BK159" i="15"/>
  <c r="J159" i="15"/>
  <c r="BF159" i="15"/>
  <c r="BI158" i="15"/>
  <c r="BH158" i="15"/>
  <c r="BG158" i="15"/>
  <c r="BE158" i="15"/>
  <c r="BK158" i="15"/>
  <c r="J158" i="15" s="1"/>
  <c r="BF158" i="15" s="1"/>
  <c r="BI157" i="15"/>
  <c r="BH157" i="15"/>
  <c r="BG157" i="15"/>
  <c r="BE157" i="15"/>
  <c r="BK157" i="15"/>
  <c r="J157" i="15"/>
  <c r="BF157" i="15" s="1"/>
  <c r="BI155" i="15"/>
  <c r="BH155" i="15"/>
  <c r="BG155" i="15"/>
  <c r="BE155" i="15"/>
  <c r="T155" i="15"/>
  <c r="T154" i="15"/>
  <c r="R155" i="15"/>
  <c r="R154" i="15" s="1"/>
  <c r="P155" i="15"/>
  <c r="P154" i="15"/>
  <c r="BI153" i="15"/>
  <c r="BH153" i="15"/>
  <c r="BG153" i="15"/>
  <c r="BE153" i="15"/>
  <c r="T153" i="15"/>
  <c r="R153" i="15"/>
  <c r="P153" i="15"/>
  <c r="BI152" i="15"/>
  <c r="BH152" i="15"/>
  <c r="BG152" i="15"/>
  <c r="BE152" i="15"/>
  <c r="T152" i="15"/>
  <c r="R152" i="15"/>
  <c r="P152" i="15"/>
  <c r="BI150" i="15"/>
  <c r="BH150" i="15"/>
  <c r="BG150" i="15"/>
  <c r="BE150" i="15"/>
  <c r="T150" i="15"/>
  <c r="R150" i="15"/>
  <c r="P150" i="15"/>
  <c r="BI149" i="15"/>
  <c r="BH149" i="15"/>
  <c r="BG149" i="15"/>
  <c r="BE149" i="15"/>
  <c r="T149" i="15"/>
  <c r="R149" i="15"/>
  <c r="P149" i="15"/>
  <c r="BI148" i="15"/>
  <c r="BH148" i="15"/>
  <c r="BG148" i="15"/>
  <c r="BE148" i="15"/>
  <c r="T148" i="15"/>
  <c r="R148" i="15"/>
  <c r="P148" i="15"/>
  <c r="BI147" i="15"/>
  <c r="BH147" i="15"/>
  <c r="BG147" i="15"/>
  <c r="BE147" i="15"/>
  <c r="T147" i="15"/>
  <c r="R147" i="15"/>
  <c r="P147" i="15"/>
  <c r="BI146" i="15"/>
  <c r="BH146" i="15"/>
  <c r="BG146" i="15"/>
  <c r="BE146" i="15"/>
  <c r="T146" i="15"/>
  <c r="R146" i="15"/>
  <c r="P146" i="15"/>
  <c r="BI145" i="15"/>
  <c r="BH145" i="15"/>
  <c r="BG145" i="15"/>
  <c r="BE145" i="15"/>
  <c r="T145" i="15"/>
  <c r="R145" i="15"/>
  <c r="P145" i="15"/>
  <c r="BI144" i="15"/>
  <c r="BH144" i="15"/>
  <c r="BG144" i="15"/>
  <c r="BE144" i="15"/>
  <c r="T144" i="15"/>
  <c r="R144" i="15"/>
  <c r="P144" i="15"/>
  <c r="BI143" i="15"/>
  <c r="BH143" i="15"/>
  <c r="BG143" i="15"/>
  <c r="BE143" i="15"/>
  <c r="T143" i="15"/>
  <c r="R143" i="15"/>
  <c r="P143" i="15"/>
  <c r="BI142" i="15"/>
  <c r="BH142" i="15"/>
  <c r="BG142" i="15"/>
  <c r="BE142" i="15"/>
  <c r="T142" i="15"/>
  <c r="R142" i="15"/>
  <c r="P142" i="15"/>
  <c r="BI141" i="15"/>
  <c r="BH141" i="15"/>
  <c r="BG141" i="15"/>
  <c r="BE141" i="15"/>
  <c r="T141" i="15"/>
  <c r="R141" i="15"/>
  <c r="P141" i="15"/>
  <c r="BI140" i="15"/>
  <c r="BH140" i="15"/>
  <c r="BG140" i="15"/>
  <c r="BE140" i="15"/>
  <c r="T140" i="15"/>
  <c r="R140" i="15"/>
  <c r="P140" i="15"/>
  <c r="BI139" i="15"/>
  <c r="BH139" i="15"/>
  <c r="BG139" i="15"/>
  <c r="BE139" i="15"/>
  <c r="T139" i="15"/>
  <c r="R139" i="15"/>
  <c r="P139" i="15"/>
  <c r="BI138" i="15"/>
  <c r="BH138" i="15"/>
  <c r="BG138" i="15"/>
  <c r="BE138" i="15"/>
  <c r="T138" i="15"/>
  <c r="R138" i="15"/>
  <c r="P138" i="15"/>
  <c r="BI137" i="15"/>
  <c r="BH137" i="15"/>
  <c r="BG137" i="15"/>
  <c r="BE137" i="15"/>
  <c r="T137" i="15"/>
  <c r="R137" i="15"/>
  <c r="P137" i="15"/>
  <c r="BI136" i="15"/>
  <c r="BH136" i="15"/>
  <c r="BG136" i="15"/>
  <c r="BE136" i="15"/>
  <c r="T136" i="15"/>
  <c r="R136" i="15"/>
  <c r="P136" i="15"/>
  <c r="BI135" i="15"/>
  <c r="BH135" i="15"/>
  <c r="BG135" i="15"/>
  <c r="BE135" i="15"/>
  <c r="T135" i="15"/>
  <c r="R135" i="15"/>
  <c r="P135" i="15"/>
  <c r="BI134" i="15"/>
  <c r="BH134" i="15"/>
  <c r="BG134" i="15"/>
  <c r="BE134" i="15"/>
  <c r="T134" i="15"/>
  <c r="R134" i="15"/>
  <c r="P134" i="15"/>
  <c r="F125" i="15"/>
  <c r="E123" i="15"/>
  <c r="BI110" i="15"/>
  <c r="BH110" i="15"/>
  <c r="BG110" i="15"/>
  <c r="BE110" i="15"/>
  <c r="BI109" i="15"/>
  <c r="BH109" i="15"/>
  <c r="BG109" i="15"/>
  <c r="BF109" i="15"/>
  <c r="BE109" i="15"/>
  <c r="BI108" i="15"/>
  <c r="BH108" i="15"/>
  <c r="BG108" i="15"/>
  <c r="BF108" i="15"/>
  <c r="BE108" i="15"/>
  <c r="BI107" i="15"/>
  <c r="BH107" i="15"/>
  <c r="BG107" i="15"/>
  <c r="BF107" i="15"/>
  <c r="BE107" i="15"/>
  <c r="BI106" i="15"/>
  <c r="BH106" i="15"/>
  <c r="BG106" i="15"/>
  <c r="BF106" i="15"/>
  <c r="BE106" i="15"/>
  <c r="BI105" i="15"/>
  <c r="BH105" i="15"/>
  <c r="BG105" i="15"/>
  <c r="BF105" i="15"/>
  <c r="BE105" i="15"/>
  <c r="F89" i="15"/>
  <c r="E87" i="15"/>
  <c r="J24" i="15"/>
  <c r="E24" i="15"/>
  <c r="J92" i="15" s="1"/>
  <c r="J23" i="15"/>
  <c r="J21" i="15"/>
  <c r="E21" i="15"/>
  <c r="J127" i="15"/>
  <c r="J20" i="15"/>
  <c r="J18" i="15"/>
  <c r="E18" i="15"/>
  <c r="F128" i="15" s="1"/>
  <c r="J17" i="15"/>
  <c r="J15" i="15"/>
  <c r="E15" i="15"/>
  <c r="F127" i="15"/>
  <c r="J14" i="15"/>
  <c r="J12" i="15"/>
  <c r="J89" i="15"/>
  <c r="E7" i="15"/>
  <c r="E121" i="15" s="1"/>
  <c r="J39" i="14"/>
  <c r="J38" i="14"/>
  <c r="AY109" i="1"/>
  <c r="J37" i="14"/>
  <c r="AX109" i="1"/>
  <c r="BI181" i="14"/>
  <c r="BH181" i="14"/>
  <c r="BG181" i="14"/>
  <c r="BE181" i="14"/>
  <c r="BK181" i="14"/>
  <c r="J181" i="14"/>
  <c r="BF181" i="14" s="1"/>
  <c r="BI180" i="14"/>
  <c r="BH180" i="14"/>
  <c r="BG180" i="14"/>
  <c r="BE180" i="14"/>
  <c r="BK180" i="14"/>
  <c r="J180" i="14"/>
  <c r="BF180" i="14"/>
  <c r="BI179" i="14"/>
  <c r="BH179" i="14"/>
  <c r="BG179" i="14"/>
  <c r="BE179" i="14"/>
  <c r="BK179" i="14"/>
  <c r="J179" i="14" s="1"/>
  <c r="BF179" i="14" s="1"/>
  <c r="BI178" i="14"/>
  <c r="BH178" i="14"/>
  <c r="BG178" i="14"/>
  <c r="BE178" i="14"/>
  <c r="BK178" i="14"/>
  <c r="J178" i="14" s="1"/>
  <c r="BF178" i="14" s="1"/>
  <c r="BI177" i="14"/>
  <c r="BH177" i="14"/>
  <c r="BG177" i="14"/>
  <c r="BE177" i="14"/>
  <c r="BK177" i="14"/>
  <c r="J177" i="14" s="1"/>
  <c r="BF177" i="14" s="1"/>
  <c r="BI175" i="14"/>
  <c r="BH175" i="14"/>
  <c r="BG175" i="14"/>
  <c r="BE175" i="14"/>
  <c r="T175" i="14"/>
  <c r="T174" i="14"/>
  <c r="R175" i="14"/>
  <c r="R174" i="14" s="1"/>
  <c r="P175" i="14"/>
  <c r="P174" i="14"/>
  <c r="BI173" i="14"/>
  <c r="BH173" i="14"/>
  <c r="BG173" i="14"/>
  <c r="BE173" i="14"/>
  <c r="T173" i="14"/>
  <c r="R173" i="14"/>
  <c r="P173" i="14"/>
  <c r="BI172" i="14"/>
  <c r="BH172" i="14"/>
  <c r="BG172" i="14"/>
  <c r="BE172" i="14"/>
  <c r="T172" i="14"/>
  <c r="R172" i="14"/>
  <c r="P172" i="14"/>
  <c r="BI170" i="14"/>
  <c r="BH170" i="14"/>
  <c r="BG170" i="14"/>
  <c r="BE170" i="14"/>
  <c r="T170" i="14"/>
  <c r="R170" i="14"/>
  <c r="P170" i="14"/>
  <c r="BI169" i="14"/>
  <c r="BH169" i="14"/>
  <c r="BG169" i="14"/>
  <c r="BE169" i="14"/>
  <c r="T169" i="14"/>
  <c r="R169" i="14"/>
  <c r="P169" i="14"/>
  <c r="BI168" i="14"/>
  <c r="BH168" i="14"/>
  <c r="BG168" i="14"/>
  <c r="BE168" i="14"/>
  <c r="T168" i="14"/>
  <c r="R168" i="14"/>
  <c r="P168" i="14"/>
  <c r="BI167" i="14"/>
  <c r="BH167" i="14"/>
  <c r="BG167" i="14"/>
  <c r="BE167" i="14"/>
  <c r="T167" i="14"/>
  <c r="R167" i="14"/>
  <c r="P167" i="14"/>
  <c r="BI166" i="14"/>
  <c r="BH166" i="14"/>
  <c r="BG166" i="14"/>
  <c r="BE166" i="14"/>
  <c r="T166" i="14"/>
  <c r="R166" i="14"/>
  <c r="P166" i="14"/>
  <c r="BI165" i="14"/>
  <c r="BH165" i="14"/>
  <c r="BG165" i="14"/>
  <c r="BE165" i="14"/>
  <c r="T165" i="14"/>
  <c r="R165" i="14"/>
  <c r="P165" i="14"/>
  <c r="BI164" i="14"/>
  <c r="BH164" i="14"/>
  <c r="BG164" i="14"/>
  <c r="BE164" i="14"/>
  <c r="T164" i="14"/>
  <c r="R164" i="14"/>
  <c r="P164" i="14"/>
  <c r="BI163" i="14"/>
  <c r="BH163" i="14"/>
  <c r="BG163" i="14"/>
  <c r="BE163" i="14"/>
  <c r="T163" i="14"/>
  <c r="R163" i="14"/>
  <c r="P163" i="14"/>
  <c r="BI162" i="14"/>
  <c r="BH162" i="14"/>
  <c r="BG162" i="14"/>
  <c r="BE162" i="14"/>
  <c r="T162" i="14"/>
  <c r="R162" i="14"/>
  <c r="P162" i="14"/>
  <c r="BI161" i="14"/>
  <c r="BH161" i="14"/>
  <c r="BG161" i="14"/>
  <c r="BE161" i="14"/>
  <c r="T161" i="14"/>
  <c r="R161" i="14"/>
  <c r="P161" i="14"/>
  <c r="BI160" i="14"/>
  <c r="BH160" i="14"/>
  <c r="BG160" i="14"/>
  <c r="BE160" i="14"/>
  <c r="T160" i="14"/>
  <c r="R160" i="14"/>
  <c r="P160" i="14"/>
  <c r="BI159" i="14"/>
  <c r="BH159" i="14"/>
  <c r="BG159" i="14"/>
  <c r="BE159" i="14"/>
  <c r="T159" i="14"/>
  <c r="R159" i="14"/>
  <c r="P159" i="14"/>
  <c r="BI158" i="14"/>
  <c r="BH158" i="14"/>
  <c r="BG158" i="14"/>
  <c r="BE158" i="14"/>
  <c r="T158" i="14"/>
  <c r="R158" i="14"/>
  <c r="P158" i="14"/>
  <c r="BI157" i="14"/>
  <c r="BH157" i="14"/>
  <c r="BG157" i="14"/>
  <c r="BE157" i="14"/>
  <c r="T157" i="14"/>
  <c r="R157" i="14"/>
  <c r="P157" i="14"/>
  <c r="BI156" i="14"/>
  <c r="BH156" i="14"/>
  <c r="BG156" i="14"/>
  <c r="BE156" i="14"/>
  <c r="T156" i="14"/>
  <c r="R156" i="14"/>
  <c r="P156" i="14"/>
  <c r="BI155" i="14"/>
  <c r="BH155" i="14"/>
  <c r="BG155" i="14"/>
  <c r="BE155" i="14"/>
  <c r="T155" i="14"/>
  <c r="R155" i="14"/>
  <c r="P155" i="14"/>
  <c r="BI154" i="14"/>
  <c r="BH154" i="14"/>
  <c r="BG154" i="14"/>
  <c r="BE154" i="14"/>
  <c r="T154" i="14"/>
  <c r="R154" i="14"/>
  <c r="P154" i="14"/>
  <c r="BI153" i="14"/>
  <c r="BH153" i="14"/>
  <c r="BG153" i="14"/>
  <c r="BE153" i="14"/>
  <c r="T153" i="14"/>
  <c r="R153" i="14"/>
  <c r="P153" i="14"/>
  <c r="BI152" i="14"/>
  <c r="BH152" i="14"/>
  <c r="BG152" i="14"/>
  <c r="BE152" i="14"/>
  <c r="T152" i="14"/>
  <c r="R152" i="14"/>
  <c r="P152" i="14"/>
  <c r="BI151" i="14"/>
  <c r="BH151" i="14"/>
  <c r="BG151" i="14"/>
  <c r="BE151" i="14"/>
  <c r="T151" i="14"/>
  <c r="R151" i="14"/>
  <c r="P151" i="14"/>
  <c r="BI150" i="14"/>
  <c r="BH150" i="14"/>
  <c r="BG150" i="14"/>
  <c r="BE150" i="14"/>
  <c r="T150" i="14"/>
  <c r="R150" i="14"/>
  <c r="P150" i="14"/>
  <c r="BI149" i="14"/>
  <c r="BH149" i="14"/>
  <c r="BG149" i="14"/>
  <c r="BE149" i="14"/>
  <c r="T149" i="14"/>
  <c r="R149" i="14"/>
  <c r="P149" i="14"/>
  <c r="BI148" i="14"/>
  <c r="BH148" i="14"/>
  <c r="BG148" i="14"/>
  <c r="BE148" i="14"/>
  <c r="T148" i="14"/>
  <c r="R148" i="14"/>
  <c r="P148" i="14"/>
  <c r="BI147" i="14"/>
  <c r="BH147" i="14"/>
  <c r="BG147" i="14"/>
  <c r="BE147" i="14"/>
  <c r="T147" i="14"/>
  <c r="R147" i="14"/>
  <c r="P147" i="14"/>
  <c r="BI146" i="14"/>
  <c r="BH146" i="14"/>
  <c r="BG146" i="14"/>
  <c r="BE146" i="14"/>
  <c r="T146" i="14"/>
  <c r="R146" i="14"/>
  <c r="P146" i="14"/>
  <c r="BI145" i="14"/>
  <c r="BH145" i="14"/>
  <c r="BG145" i="14"/>
  <c r="BE145" i="14"/>
  <c r="T145" i="14"/>
  <c r="R145" i="14"/>
  <c r="P145" i="14"/>
  <c r="BI142" i="14"/>
  <c r="BH142" i="14"/>
  <c r="BG142" i="14"/>
  <c r="BE142" i="14"/>
  <c r="T142" i="14"/>
  <c r="R142" i="14"/>
  <c r="P142" i="14"/>
  <c r="BI141" i="14"/>
  <c r="BH141" i="14"/>
  <c r="BG141" i="14"/>
  <c r="BE141" i="14"/>
  <c r="T141" i="14"/>
  <c r="R141" i="14"/>
  <c r="P141" i="14"/>
  <c r="BI138" i="14"/>
  <c r="BH138" i="14"/>
  <c r="BG138" i="14"/>
  <c r="BE138" i="14"/>
  <c r="T138" i="14"/>
  <c r="T137" i="14" s="1"/>
  <c r="T136" i="14" s="1"/>
  <c r="R138" i="14"/>
  <c r="R137" i="14"/>
  <c r="R136" i="14"/>
  <c r="P138" i="14"/>
  <c r="P137" i="14" s="1"/>
  <c r="P136" i="14" s="1"/>
  <c r="J132" i="14"/>
  <c r="J131" i="14"/>
  <c r="F129" i="14"/>
  <c r="E127" i="14"/>
  <c r="BI114" i="14"/>
  <c r="BH114" i="14"/>
  <c r="BG114" i="14"/>
  <c r="BE114" i="14"/>
  <c r="BI113" i="14"/>
  <c r="BH113" i="14"/>
  <c r="BG113" i="14"/>
  <c r="BF113" i="14"/>
  <c r="BE113" i="14"/>
  <c r="BI112" i="14"/>
  <c r="BH112" i="14"/>
  <c r="BG112" i="14"/>
  <c r="BF112" i="14"/>
  <c r="BE112" i="14"/>
  <c r="BI111" i="14"/>
  <c r="BH111" i="14"/>
  <c r="BG111" i="14"/>
  <c r="BF111" i="14"/>
  <c r="BE111" i="14"/>
  <c r="BI110" i="14"/>
  <c r="BH110" i="14"/>
  <c r="BG110" i="14"/>
  <c r="BF110" i="14"/>
  <c r="BE110" i="14"/>
  <c r="BI109" i="14"/>
  <c r="BH109" i="14"/>
  <c r="BG109" i="14"/>
  <c r="BF109" i="14"/>
  <c r="BE109" i="14"/>
  <c r="J92" i="14"/>
  <c r="J91" i="14"/>
  <c r="F89" i="14"/>
  <c r="E87" i="14"/>
  <c r="J18" i="14"/>
  <c r="E18" i="14"/>
  <c r="F132" i="14" s="1"/>
  <c r="J17" i="14"/>
  <c r="J15" i="14"/>
  <c r="E15" i="14"/>
  <c r="F131" i="14"/>
  <c r="J14" i="14"/>
  <c r="J12" i="14"/>
  <c r="J89" i="14" s="1"/>
  <c r="E7" i="14"/>
  <c r="E125" i="14" s="1"/>
  <c r="J39" i="13"/>
  <c r="J38" i="13"/>
  <c r="AY108" i="1"/>
  <c r="J37" i="13"/>
  <c r="AX108" i="1" s="1"/>
  <c r="BI261" i="13"/>
  <c r="BH261" i="13"/>
  <c r="BG261" i="13"/>
  <c r="BE261" i="13"/>
  <c r="BK261" i="13"/>
  <c r="J261" i="13"/>
  <c r="BF261" i="13"/>
  <c r="BI260" i="13"/>
  <c r="BH260" i="13"/>
  <c r="BG260" i="13"/>
  <c r="BE260" i="13"/>
  <c r="BK260" i="13"/>
  <c r="J260" i="13" s="1"/>
  <c r="BF260" i="13" s="1"/>
  <c r="BI259" i="13"/>
  <c r="BH259" i="13"/>
  <c r="BG259" i="13"/>
  <c r="BE259" i="13"/>
  <c r="BK259" i="13"/>
  <c r="J259" i="13"/>
  <c r="BF259" i="13" s="1"/>
  <c r="BI258" i="13"/>
  <c r="BH258" i="13"/>
  <c r="BG258" i="13"/>
  <c r="BE258" i="13"/>
  <c r="BK258" i="13"/>
  <c r="J258" i="13" s="1"/>
  <c r="BF258" i="13" s="1"/>
  <c r="BI257" i="13"/>
  <c r="BH257" i="13"/>
  <c r="BG257" i="13"/>
  <c r="BE257" i="13"/>
  <c r="BK257" i="13"/>
  <c r="J257" i="13" s="1"/>
  <c r="BF257" i="13" s="1"/>
  <c r="BI255" i="13"/>
  <c r="BH255" i="13"/>
  <c r="BG255" i="13"/>
  <c r="BE255" i="13"/>
  <c r="T255" i="13"/>
  <c r="R255" i="13"/>
  <c r="P255" i="13"/>
  <c r="BI254" i="13"/>
  <c r="BH254" i="13"/>
  <c r="BG254" i="13"/>
  <c r="BE254" i="13"/>
  <c r="T254" i="13"/>
  <c r="R254" i="13"/>
  <c r="P254" i="13"/>
  <c r="BI252" i="13"/>
  <c r="BH252" i="13"/>
  <c r="BG252" i="13"/>
  <c r="BE252" i="13"/>
  <c r="T252" i="13"/>
  <c r="T251" i="13"/>
  <c r="R252" i="13"/>
  <c r="R251" i="13" s="1"/>
  <c r="P252" i="13"/>
  <c r="P251" i="13" s="1"/>
  <c r="BI250" i="13"/>
  <c r="BH250" i="13"/>
  <c r="BG250" i="13"/>
  <c r="BE250" i="13"/>
  <c r="T250" i="13"/>
  <c r="R250" i="13"/>
  <c r="P250" i="13"/>
  <c r="BI249" i="13"/>
  <c r="BH249" i="13"/>
  <c r="BG249" i="13"/>
  <c r="BE249" i="13"/>
  <c r="T249" i="13"/>
  <c r="R249" i="13"/>
  <c r="P249" i="13"/>
  <c r="BI248" i="13"/>
  <c r="BH248" i="13"/>
  <c r="BG248" i="13"/>
  <c r="BE248" i="13"/>
  <c r="T248" i="13"/>
  <c r="R248" i="13"/>
  <c r="P248" i="13"/>
  <c r="BI247" i="13"/>
  <c r="BH247" i="13"/>
  <c r="BG247" i="13"/>
  <c r="BE247" i="13"/>
  <c r="T247" i="13"/>
  <c r="R247" i="13"/>
  <c r="P247" i="13"/>
  <c r="BI246" i="13"/>
  <c r="BH246" i="13"/>
  <c r="BG246" i="13"/>
  <c r="BE246" i="13"/>
  <c r="T246" i="13"/>
  <c r="R246" i="13"/>
  <c r="P246" i="13"/>
  <c r="BI245" i="13"/>
  <c r="BH245" i="13"/>
  <c r="BG245" i="13"/>
  <c r="BE245" i="13"/>
  <c r="T245" i="13"/>
  <c r="R245" i="13"/>
  <c r="P245" i="13"/>
  <c r="BI244" i="13"/>
  <c r="BH244" i="13"/>
  <c r="BG244" i="13"/>
  <c r="BE244" i="13"/>
  <c r="T244" i="13"/>
  <c r="R244" i="13"/>
  <c r="P244" i="13"/>
  <c r="BI243" i="13"/>
  <c r="BH243" i="13"/>
  <c r="BG243" i="13"/>
  <c r="BE243" i="13"/>
  <c r="T243" i="13"/>
  <c r="R243" i="13"/>
  <c r="P243" i="13"/>
  <c r="BI242" i="13"/>
  <c r="BH242" i="13"/>
  <c r="BG242" i="13"/>
  <c r="BE242" i="13"/>
  <c r="T242" i="13"/>
  <c r="R242" i="13"/>
  <c r="P242" i="13"/>
  <c r="BI241" i="13"/>
  <c r="BH241" i="13"/>
  <c r="BG241" i="13"/>
  <c r="BE241" i="13"/>
  <c r="T241" i="13"/>
  <c r="R241" i="13"/>
  <c r="P241" i="13"/>
  <c r="BI239" i="13"/>
  <c r="BH239" i="13"/>
  <c r="BG239" i="13"/>
  <c r="BE239" i="13"/>
  <c r="T239" i="13"/>
  <c r="R239" i="13"/>
  <c r="P239" i="13"/>
  <c r="BI238" i="13"/>
  <c r="BH238" i="13"/>
  <c r="BG238" i="13"/>
  <c r="BE238" i="13"/>
  <c r="T238" i="13"/>
  <c r="R238" i="13"/>
  <c r="P238" i="13"/>
  <c r="BI237" i="13"/>
  <c r="BH237" i="13"/>
  <c r="BG237" i="13"/>
  <c r="BE237" i="13"/>
  <c r="T237" i="13"/>
  <c r="R237" i="13"/>
  <c r="P237" i="13"/>
  <c r="BI236" i="13"/>
  <c r="BH236" i="13"/>
  <c r="BG236" i="13"/>
  <c r="BE236" i="13"/>
  <c r="T236" i="13"/>
  <c r="R236" i="13"/>
  <c r="P236" i="13"/>
  <c r="BI235" i="13"/>
  <c r="BH235" i="13"/>
  <c r="BG235" i="13"/>
  <c r="BE235" i="13"/>
  <c r="T235" i="13"/>
  <c r="R235" i="13"/>
  <c r="P235" i="13"/>
  <c r="BI234" i="13"/>
  <c r="BH234" i="13"/>
  <c r="BG234" i="13"/>
  <c r="BE234" i="13"/>
  <c r="T234" i="13"/>
  <c r="R234" i="13"/>
  <c r="P234" i="13"/>
  <c r="BI233" i="13"/>
  <c r="BH233" i="13"/>
  <c r="BG233" i="13"/>
  <c r="BE233" i="13"/>
  <c r="T233" i="13"/>
  <c r="R233" i="13"/>
  <c r="P233" i="13"/>
  <c r="BI232" i="13"/>
  <c r="BH232" i="13"/>
  <c r="BG232" i="13"/>
  <c r="BE232" i="13"/>
  <c r="T232" i="13"/>
  <c r="R232" i="13"/>
  <c r="P232" i="13"/>
  <c r="BI231" i="13"/>
  <c r="BH231" i="13"/>
  <c r="BG231" i="13"/>
  <c r="BE231" i="13"/>
  <c r="T231" i="13"/>
  <c r="R231" i="13"/>
  <c r="P231" i="13"/>
  <c r="BI230" i="13"/>
  <c r="BH230" i="13"/>
  <c r="BG230" i="13"/>
  <c r="BE230" i="13"/>
  <c r="T230" i="13"/>
  <c r="R230" i="13"/>
  <c r="P230" i="13"/>
  <c r="BI229" i="13"/>
  <c r="BH229" i="13"/>
  <c r="BG229" i="13"/>
  <c r="BE229" i="13"/>
  <c r="T229" i="13"/>
  <c r="R229" i="13"/>
  <c r="P229" i="13"/>
  <c r="BI228" i="13"/>
  <c r="BH228" i="13"/>
  <c r="BG228" i="13"/>
  <c r="BE228" i="13"/>
  <c r="T228" i="13"/>
  <c r="R228" i="13"/>
  <c r="P228" i="13"/>
  <c r="BI227" i="13"/>
  <c r="BH227" i="13"/>
  <c r="BG227" i="13"/>
  <c r="BE227" i="13"/>
  <c r="T227" i="13"/>
  <c r="R227" i="13"/>
  <c r="P227" i="13"/>
  <c r="BI226" i="13"/>
  <c r="BH226" i="13"/>
  <c r="BG226" i="13"/>
  <c r="BE226" i="13"/>
  <c r="T226" i="13"/>
  <c r="R226" i="13"/>
  <c r="P226" i="13"/>
  <c r="BI225" i="13"/>
  <c r="BH225" i="13"/>
  <c r="BG225" i="13"/>
  <c r="BE225" i="13"/>
  <c r="T225" i="13"/>
  <c r="R225" i="13"/>
  <c r="P225" i="13"/>
  <c r="BI224" i="13"/>
  <c r="BH224" i="13"/>
  <c r="BG224" i="13"/>
  <c r="BE224" i="13"/>
  <c r="T224" i="13"/>
  <c r="R224" i="13"/>
  <c r="P224" i="13"/>
  <c r="BI223" i="13"/>
  <c r="BH223" i="13"/>
  <c r="BG223" i="13"/>
  <c r="BE223" i="13"/>
  <c r="T223" i="13"/>
  <c r="R223" i="13"/>
  <c r="P223" i="13"/>
  <c r="BI222" i="13"/>
  <c r="BH222" i="13"/>
  <c r="BG222" i="13"/>
  <c r="BE222" i="13"/>
  <c r="T222" i="13"/>
  <c r="R222" i="13"/>
  <c r="P222" i="13"/>
  <c r="BI221" i="13"/>
  <c r="BH221" i="13"/>
  <c r="BG221" i="13"/>
  <c r="BE221" i="13"/>
  <c r="T221" i="13"/>
  <c r="R221" i="13"/>
  <c r="P221" i="13"/>
  <c r="BI220" i="13"/>
  <c r="BH220" i="13"/>
  <c r="BG220" i="13"/>
  <c r="BE220" i="13"/>
  <c r="T220" i="13"/>
  <c r="R220" i="13"/>
  <c r="P220" i="13"/>
  <c r="BI219" i="13"/>
  <c r="BH219" i="13"/>
  <c r="BG219" i="13"/>
  <c r="BE219" i="13"/>
  <c r="T219" i="13"/>
  <c r="R219" i="13"/>
  <c r="P219" i="13"/>
  <c r="BI218" i="13"/>
  <c r="BH218" i="13"/>
  <c r="BG218" i="13"/>
  <c r="BE218" i="13"/>
  <c r="T218" i="13"/>
  <c r="R218" i="13"/>
  <c r="P218" i="13"/>
  <c r="BI217" i="13"/>
  <c r="BH217" i="13"/>
  <c r="BG217" i="13"/>
  <c r="BE217" i="13"/>
  <c r="T217" i="13"/>
  <c r="R217" i="13"/>
  <c r="P217" i="13"/>
  <c r="BI216" i="13"/>
  <c r="BH216" i="13"/>
  <c r="BG216" i="13"/>
  <c r="BE216" i="13"/>
  <c r="T216" i="13"/>
  <c r="R216" i="13"/>
  <c r="P216" i="13"/>
  <c r="BI215" i="13"/>
  <c r="BH215" i="13"/>
  <c r="BG215" i="13"/>
  <c r="BE215" i="13"/>
  <c r="T215" i="13"/>
  <c r="R215" i="13"/>
  <c r="P215" i="13"/>
  <c r="BI214" i="13"/>
  <c r="BH214" i="13"/>
  <c r="BG214" i="13"/>
  <c r="BE214" i="13"/>
  <c r="T214" i="13"/>
  <c r="R214" i="13"/>
  <c r="P214" i="13"/>
  <c r="BI213" i="13"/>
  <c r="BH213" i="13"/>
  <c r="BG213" i="13"/>
  <c r="BE213" i="13"/>
  <c r="T213" i="13"/>
  <c r="R213" i="13"/>
  <c r="P213" i="13"/>
  <c r="BI212" i="13"/>
  <c r="BH212" i="13"/>
  <c r="BG212" i="13"/>
  <c r="BE212" i="13"/>
  <c r="T212" i="13"/>
  <c r="R212" i="13"/>
  <c r="P212" i="13"/>
  <c r="BI211" i="13"/>
  <c r="BH211" i="13"/>
  <c r="BG211" i="13"/>
  <c r="BE211" i="13"/>
  <c r="T211" i="13"/>
  <c r="R211" i="13"/>
  <c r="P211" i="13"/>
  <c r="BI210" i="13"/>
  <c r="BH210" i="13"/>
  <c r="BG210" i="13"/>
  <c r="BE210" i="13"/>
  <c r="T210" i="13"/>
  <c r="R210" i="13"/>
  <c r="P210" i="13"/>
  <c r="BI209" i="13"/>
  <c r="BH209" i="13"/>
  <c r="BG209" i="13"/>
  <c r="BE209" i="13"/>
  <c r="T209" i="13"/>
  <c r="R209" i="13"/>
  <c r="P209" i="13"/>
  <c r="BI208" i="13"/>
  <c r="BH208" i="13"/>
  <c r="BG208" i="13"/>
  <c r="BE208" i="13"/>
  <c r="T208" i="13"/>
  <c r="R208" i="13"/>
  <c r="P208" i="13"/>
  <c r="BI207" i="13"/>
  <c r="BH207" i="13"/>
  <c r="BG207" i="13"/>
  <c r="BE207" i="13"/>
  <c r="T207" i="13"/>
  <c r="R207" i="13"/>
  <c r="P207" i="13"/>
  <c r="BI206" i="13"/>
  <c r="BH206" i="13"/>
  <c r="BG206" i="13"/>
  <c r="BE206" i="13"/>
  <c r="T206" i="13"/>
  <c r="R206" i="13"/>
  <c r="P206" i="13"/>
  <c r="BI205" i="13"/>
  <c r="BH205" i="13"/>
  <c r="BG205" i="13"/>
  <c r="BE205" i="13"/>
  <c r="T205" i="13"/>
  <c r="R205" i="13"/>
  <c r="P205" i="13"/>
  <c r="BI204" i="13"/>
  <c r="BH204" i="13"/>
  <c r="BG204" i="13"/>
  <c r="BE204" i="13"/>
  <c r="T204" i="13"/>
  <c r="R204" i="13"/>
  <c r="P204" i="13"/>
  <c r="BI203" i="13"/>
  <c r="BH203" i="13"/>
  <c r="BG203" i="13"/>
  <c r="BE203" i="13"/>
  <c r="T203" i="13"/>
  <c r="R203" i="13"/>
  <c r="P203" i="13"/>
  <c r="BI202" i="13"/>
  <c r="BH202" i="13"/>
  <c r="BG202" i="13"/>
  <c r="BE202" i="13"/>
  <c r="T202" i="13"/>
  <c r="R202" i="13"/>
  <c r="P202" i="13"/>
  <c r="BI201" i="13"/>
  <c r="BH201" i="13"/>
  <c r="BG201" i="13"/>
  <c r="BE201" i="13"/>
  <c r="T201" i="13"/>
  <c r="R201" i="13"/>
  <c r="P201" i="13"/>
  <c r="BI200" i="13"/>
  <c r="BH200" i="13"/>
  <c r="BG200" i="13"/>
  <c r="BE200" i="13"/>
  <c r="T200" i="13"/>
  <c r="R200" i="13"/>
  <c r="P200" i="13"/>
  <c r="BI199" i="13"/>
  <c r="BH199" i="13"/>
  <c r="BG199" i="13"/>
  <c r="BE199" i="13"/>
  <c r="T199" i="13"/>
  <c r="R199" i="13"/>
  <c r="P199" i="13"/>
  <c r="BI198" i="13"/>
  <c r="BH198" i="13"/>
  <c r="BG198" i="13"/>
  <c r="BE198" i="13"/>
  <c r="T198" i="13"/>
  <c r="R198" i="13"/>
  <c r="P198" i="13"/>
  <c r="BI197" i="13"/>
  <c r="BH197" i="13"/>
  <c r="BG197" i="13"/>
  <c r="BE197" i="13"/>
  <c r="T197" i="13"/>
  <c r="R197" i="13"/>
  <c r="P197" i="13"/>
  <c r="BI196" i="13"/>
  <c r="BH196" i="13"/>
  <c r="BG196" i="13"/>
  <c r="BE196" i="13"/>
  <c r="T196" i="13"/>
  <c r="R196" i="13"/>
  <c r="P196" i="13"/>
  <c r="BI195" i="13"/>
  <c r="BH195" i="13"/>
  <c r="BG195" i="13"/>
  <c r="BE195" i="13"/>
  <c r="T195" i="13"/>
  <c r="R195" i="13"/>
  <c r="P195" i="13"/>
  <c r="BI194" i="13"/>
  <c r="BH194" i="13"/>
  <c r="BG194" i="13"/>
  <c r="BE194" i="13"/>
  <c r="T194" i="13"/>
  <c r="R194" i="13"/>
  <c r="P194" i="13"/>
  <c r="BI193" i="13"/>
  <c r="BH193" i="13"/>
  <c r="BG193" i="13"/>
  <c r="BE193" i="13"/>
  <c r="T193" i="13"/>
  <c r="R193" i="13"/>
  <c r="P193" i="13"/>
  <c r="BI192" i="13"/>
  <c r="BH192" i="13"/>
  <c r="BG192" i="13"/>
  <c r="BE192" i="13"/>
  <c r="T192" i="13"/>
  <c r="R192" i="13"/>
  <c r="P192" i="13"/>
  <c r="BI191" i="13"/>
  <c r="BH191" i="13"/>
  <c r="BG191" i="13"/>
  <c r="BE191" i="13"/>
  <c r="T191" i="13"/>
  <c r="R191" i="13"/>
  <c r="P191" i="13"/>
  <c r="BI190" i="13"/>
  <c r="BH190" i="13"/>
  <c r="BG190" i="13"/>
  <c r="BE190" i="13"/>
  <c r="T190" i="13"/>
  <c r="R190" i="13"/>
  <c r="P190" i="13"/>
  <c r="BI189" i="13"/>
  <c r="BH189" i="13"/>
  <c r="BG189" i="13"/>
  <c r="BE189" i="13"/>
  <c r="T189" i="13"/>
  <c r="R189" i="13"/>
  <c r="P189" i="13"/>
  <c r="BI188" i="13"/>
  <c r="BH188" i="13"/>
  <c r="BG188" i="13"/>
  <c r="BE188" i="13"/>
  <c r="T188" i="13"/>
  <c r="R188" i="13"/>
  <c r="P188" i="13"/>
  <c r="BI187" i="13"/>
  <c r="BH187" i="13"/>
  <c r="BG187" i="13"/>
  <c r="BE187" i="13"/>
  <c r="T187" i="13"/>
  <c r="R187" i="13"/>
  <c r="P187" i="13"/>
  <c r="BI186" i="13"/>
  <c r="BH186" i="13"/>
  <c r="BG186" i="13"/>
  <c r="BE186" i="13"/>
  <c r="T186" i="13"/>
  <c r="R186" i="13"/>
  <c r="P186" i="13"/>
  <c r="BI185" i="13"/>
  <c r="BH185" i="13"/>
  <c r="BG185" i="13"/>
  <c r="BE185" i="13"/>
  <c r="T185" i="13"/>
  <c r="R185" i="13"/>
  <c r="P185" i="13"/>
  <c r="BI184" i="13"/>
  <c r="BH184" i="13"/>
  <c r="BG184" i="13"/>
  <c r="BE184" i="13"/>
  <c r="T184" i="13"/>
  <c r="R184" i="13"/>
  <c r="P184" i="13"/>
  <c r="BI183" i="13"/>
  <c r="BH183" i="13"/>
  <c r="BG183" i="13"/>
  <c r="BE183" i="13"/>
  <c r="T183" i="13"/>
  <c r="R183" i="13"/>
  <c r="P183" i="13"/>
  <c r="BI182" i="13"/>
  <c r="BH182" i="13"/>
  <c r="BG182" i="13"/>
  <c r="BE182" i="13"/>
  <c r="T182" i="13"/>
  <c r="R182" i="13"/>
  <c r="P182" i="13"/>
  <c r="BI181" i="13"/>
  <c r="BH181" i="13"/>
  <c r="BG181" i="13"/>
  <c r="BE181" i="13"/>
  <c r="T181" i="13"/>
  <c r="R181" i="13"/>
  <c r="P181" i="13"/>
  <c r="BI180" i="13"/>
  <c r="BH180" i="13"/>
  <c r="BG180" i="13"/>
  <c r="BE180" i="13"/>
  <c r="T180" i="13"/>
  <c r="R180" i="13"/>
  <c r="P180" i="13"/>
  <c r="BI179" i="13"/>
  <c r="BH179" i="13"/>
  <c r="BG179" i="13"/>
  <c r="BE179" i="13"/>
  <c r="T179" i="13"/>
  <c r="R179" i="13"/>
  <c r="P179" i="13"/>
  <c r="BI178" i="13"/>
  <c r="BH178" i="13"/>
  <c r="BG178" i="13"/>
  <c r="BE178" i="13"/>
  <c r="T178" i="13"/>
  <c r="R178" i="13"/>
  <c r="P178" i="13"/>
  <c r="BI177" i="13"/>
  <c r="BH177" i="13"/>
  <c r="BG177" i="13"/>
  <c r="BE177" i="13"/>
  <c r="T177" i="13"/>
  <c r="R177" i="13"/>
  <c r="P177" i="13"/>
  <c r="BI176" i="13"/>
  <c r="BH176" i="13"/>
  <c r="BG176" i="13"/>
  <c r="BE176" i="13"/>
  <c r="T176" i="13"/>
  <c r="R176" i="13"/>
  <c r="P176" i="13"/>
  <c r="BI175" i="13"/>
  <c r="BH175" i="13"/>
  <c r="BG175" i="13"/>
  <c r="BE175" i="13"/>
  <c r="T175" i="13"/>
  <c r="R175" i="13"/>
  <c r="P175" i="13"/>
  <c r="BI174" i="13"/>
  <c r="BH174" i="13"/>
  <c r="BG174" i="13"/>
  <c r="BE174" i="13"/>
  <c r="T174" i="13"/>
  <c r="R174" i="13"/>
  <c r="P174" i="13"/>
  <c r="BI173" i="13"/>
  <c r="BH173" i="13"/>
  <c r="BG173" i="13"/>
  <c r="BE173" i="13"/>
  <c r="T173" i="13"/>
  <c r="R173" i="13"/>
  <c r="P173" i="13"/>
  <c r="BI172" i="13"/>
  <c r="BH172" i="13"/>
  <c r="BG172" i="13"/>
  <c r="BE172" i="13"/>
  <c r="T172" i="13"/>
  <c r="R172" i="13"/>
  <c r="P172" i="13"/>
  <c r="BI171" i="13"/>
  <c r="BH171" i="13"/>
  <c r="BG171" i="13"/>
  <c r="BE171" i="13"/>
  <c r="T171" i="13"/>
  <c r="R171" i="13"/>
  <c r="P171" i="13"/>
  <c r="BI170" i="13"/>
  <c r="BH170" i="13"/>
  <c r="BG170" i="13"/>
  <c r="BE170" i="13"/>
  <c r="T170" i="13"/>
  <c r="R170" i="13"/>
  <c r="P170" i="13"/>
  <c r="BI169" i="13"/>
  <c r="BH169" i="13"/>
  <c r="BG169" i="13"/>
  <c r="BE169" i="13"/>
  <c r="T169" i="13"/>
  <c r="R169" i="13"/>
  <c r="P169" i="13"/>
  <c r="BI168" i="13"/>
  <c r="BH168" i="13"/>
  <c r="BG168" i="13"/>
  <c r="BE168" i="13"/>
  <c r="T168" i="13"/>
  <c r="R168" i="13"/>
  <c r="P168" i="13"/>
  <c r="BI167" i="13"/>
  <c r="BH167" i="13"/>
  <c r="BG167" i="13"/>
  <c r="BE167" i="13"/>
  <c r="T167" i="13"/>
  <c r="R167" i="13"/>
  <c r="P167" i="13"/>
  <c r="BI166" i="13"/>
  <c r="BH166" i="13"/>
  <c r="BG166" i="13"/>
  <c r="BE166" i="13"/>
  <c r="T166" i="13"/>
  <c r="R166" i="13"/>
  <c r="P166" i="13"/>
  <c r="BI165" i="13"/>
  <c r="BH165" i="13"/>
  <c r="BG165" i="13"/>
  <c r="BE165" i="13"/>
  <c r="T165" i="13"/>
  <c r="R165" i="13"/>
  <c r="P165" i="13"/>
  <c r="BI164" i="13"/>
  <c r="BH164" i="13"/>
  <c r="BG164" i="13"/>
  <c r="BE164" i="13"/>
  <c r="T164" i="13"/>
  <c r="R164" i="13"/>
  <c r="P164" i="13"/>
  <c r="BI161" i="13"/>
  <c r="BH161" i="13"/>
  <c r="BG161" i="13"/>
  <c r="BE161" i="13"/>
  <c r="T161" i="13"/>
  <c r="T160" i="13" s="1"/>
  <c r="R161" i="13"/>
  <c r="R160" i="13" s="1"/>
  <c r="P161" i="13"/>
  <c r="P160" i="13"/>
  <c r="BI159" i="13"/>
  <c r="BH159" i="13"/>
  <c r="BG159" i="13"/>
  <c r="BE159" i="13"/>
  <c r="T159" i="13"/>
  <c r="R159" i="13"/>
  <c r="P159" i="13"/>
  <c r="BI158" i="13"/>
  <c r="BH158" i="13"/>
  <c r="BG158" i="13"/>
  <c r="BE158" i="13"/>
  <c r="T158" i="13"/>
  <c r="R158" i="13"/>
  <c r="P158" i="13"/>
  <c r="BI155" i="13"/>
  <c r="BH155" i="13"/>
  <c r="BG155" i="13"/>
  <c r="BE155" i="13"/>
  <c r="T155" i="13"/>
  <c r="T154" i="13" s="1"/>
  <c r="R155" i="13"/>
  <c r="R154" i="13" s="1"/>
  <c r="P155" i="13"/>
  <c r="P154" i="13"/>
  <c r="BI153" i="13"/>
  <c r="BH153" i="13"/>
  <c r="BG153" i="13"/>
  <c r="BE153" i="13"/>
  <c r="T153" i="13"/>
  <c r="R153" i="13"/>
  <c r="P153" i="13"/>
  <c r="BI152" i="13"/>
  <c r="BH152" i="13"/>
  <c r="BG152" i="13"/>
  <c r="BE152" i="13"/>
  <c r="T152" i="13"/>
  <c r="R152" i="13"/>
  <c r="P152" i="13"/>
  <c r="BI149" i="13"/>
  <c r="BH149" i="13"/>
  <c r="BG149" i="13"/>
  <c r="BE149" i="13"/>
  <c r="T149" i="13"/>
  <c r="R149" i="13"/>
  <c r="P149" i="13"/>
  <c r="BI148" i="13"/>
  <c r="BH148" i="13"/>
  <c r="BG148" i="13"/>
  <c r="BE148" i="13"/>
  <c r="T148" i="13"/>
  <c r="R148" i="13"/>
  <c r="P148" i="13"/>
  <c r="BI145" i="13"/>
  <c r="BH145" i="13"/>
  <c r="BG145" i="13"/>
  <c r="BE145" i="13"/>
  <c r="T145" i="13"/>
  <c r="T144" i="13" s="1"/>
  <c r="T143" i="13" s="1"/>
  <c r="R145" i="13"/>
  <c r="R144" i="13"/>
  <c r="R143" i="13" s="1"/>
  <c r="P145" i="13"/>
  <c r="P144" i="13"/>
  <c r="P143" i="13" s="1"/>
  <c r="F136" i="13"/>
  <c r="E134" i="13"/>
  <c r="BI121" i="13"/>
  <c r="BH121" i="13"/>
  <c r="BG121" i="13"/>
  <c r="BE121" i="13"/>
  <c r="BI120" i="13"/>
  <c r="BH120" i="13"/>
  <c r="BG120" i="13"/>
  <c r="BF120" i="13"/>
  <c r="BE120" i="13"/>
  <c r="BI119" i="13"/>
  <c r="BH119" i="13"/>
  <c r="BG119" i="13"/>
  <c r="BF119" i="13"/>
  <c r="BE119" i="13"/>
  <c r="BI118" i="13"/>
  <c r="BH118" i="13"/>
  <c r="BG118" i="13"/>
  <c r="BF118" i="13"/>
  <c r="BE118" i="13"/>
  <c r="BI117" i="13"/>
  <c r="BH117" i="13"/>
  <c r="BG117" i="13"/>
  <c r="BF117" i="13"/>
  <c r="BE117" i="13"/>
  <c r="BI116" i="13"/>
  <c r="BH116" i="13"/>
  <c r="BG116" i="13"/>
  <c r="BF116" i="13"/>
  <c r="BE116" i="13"/>
  <c r="F89" i="13"/>
  <c r="E87" i="13"/>
  <c r="J24" i="13"/>
  <c r="E24" i="13"/>
  <c r="J92" i="13"/>
  <c r="J23" i="13"/>
  <c r="J21" i="13"/>
  <c r="E21" i="13"/>
  <c r="J138" i="13" s="1"/>
  <c r="J20" i="13"/>
  <c r="J18" i="13"/>
  <c r="E18" i="13"/>
  <c r="F139" i="13"/>
  <c r="J17" i="13"/>
  <c r="J15" i="13"/>
  <c r="E15" i="13"/>
  <c r="F138" i="13" s="1"/>
  <c r="J14" i="13"/>
  <c r="J12" i="13"/>
  <c r="J89" i="13" s="1"/>
  <c r="E7" i="13"/>
  <c r="E85" i="13" s="1"/>
  <c r="J39" i="12"/>
  <c r="J38" i="12"/>
  <c r="AY107" i="1" s="1"/>
  <c r="J37" i="12"/>
  <c r="AX107" i="1"/>
  <c r="BI209" i="12"/>
  <c r="BH209" i="12"/>
  <c r="BG209" i="12"/>
  <c r="BE209" i="12"/>
  <c r="BK209" i="12"/>
  <c r="J209" i="12" s="1"/>
  <c r="BF209" i="12" s="1"/>
  <c r="BI208" i="12"/>
  <c r="BH208" i="12"/>
  <c r="BG208" i="12"/>
  <c r="BE208" i="12"/>
  <c r="BK208" i="12"/>
  <c r="J208" i="12"/>
  <c r="BF208" i="12" s="1"/>
  <c r="BI207" i="12"/>
  <c r="BH207" i="12"/>
  <c r="BG207" i="12"/>
  <c r="BE207" i="12"/>
  <c r="BK207" i="12"/>
  <c r="J207" i="12"/>
  <c r="BF207" i="12"/>
  <c r="BI206" i="12"/>
  <c r="BH206" i="12"/>
  <c r="BG206" i="12"/>
  <c r="BE206" i="12"/>
  <c r="BK206" i="12"/>
  <c r="J206" i="12" s="1"/>
  <c r="BF206" i="12" s="1"/>
  <c r="BI205" i="12"/>
  <c r="BH205" i="12"/>
  <c r="BG205" i="12"/>
  <c r="BE205" i="12"/>
  <c r="BK205" i="12"/>
  <c r="J205" i="12"/>
  <c r="BF205" i="12" s="1"/>
  <c r="BI203" i="12"/>
  <c r="BH203" i="12"/>
  <c r="BG203" i="12"/>
  <c r="BE203" i="12"/>
  <c r="T203" i="12"/>
  <c r="T202" i="12" s="1"/>
  <c r="R203" i="12"/>
  <c r="R202" i="12" s="1"/>
  <c r="P203" i="12"/>
  <c r="P202" i="12"/>
  <c r="BI201" i="12"/>
  <c r="BH201" i="12"/>
  <c r="BG201" i="12"/>
  <c r="BE201" i="12"/>
  <c r="T201" i="12"/>
  <c r="T200" i="12" s="1"/>
  <c r="R201" i="12"/>
  <c r="R200" i="12"/>
  <c r="P201" i="12"/>
  <c r="P200" i="12" s="1"/>
  <c r="BI199" i="12"/>
  <c r="BH199" i="12"/>
  <c r="BG199" i="12"/>
  <c r="BE199" i="12"/>
  <c r="T199" i="12"/>
  <c r="R199" i="12"/>
  <c r="P199" i="12"/>
  <c r="BI198" i="12"/>
  <c r="BH198" i="12"/>
  <c r="BG198" i="12"/>
  <c r="BE198" i="12"/>
  <c r="T198" i="12"/>
  <c r="R198" i="12"/>
  <c r="P198" i="12"/>
  <c r="BI197" i="12"/>
  <c r="BH197" i="12"/>
  <c r="BG197" i="12"/>
  <c r="BE197" i="12"/>
  <c r="T197" i="12"/>
  <c r="R197" i="12"/>
  <c r="P197" i="12"/>
  <c r="BI196" i="12"/>
  <c r="BH196" i="12"/>
  <c r="BG196" i="12"/>
  <c r="BE196" i="12"/>
  <c r="T196" i="12"/>
  <c r="R196" i="12"/>
  <c r="P196" i="12"/>
  <c r="BI195" i="12"/>
  <c r="BH195" i="12"/>
  <c r="BG195" i="12"/>
  <c r="BE195" i="12"/>
  <c r="T195" i="12"/>
  <c r="R195" i="12"/>
  <c r="P195" i="12"/>
  <c r="BI194" i="12"/>
  <c r="BH194" i="12"/>
  <c r="BG194" i="12"/>
  <c r="BE194" i="12"/>
  <c r="T194" i="12"/>
  <c r="R194" i="12"/>
  <c r="P194" i="12"/>
  <c r="BI193" i="12"/>
  <c r="BH193" i="12"/>
  <c r="BG193" i="12"/>
  <c r="BE193" i="12"/>
  <c r="T193" i="12"/>
  <c r="R193" i="12"/>
  <c r="P193" i="12"/>
  <c r="BI192" i="12"/>
  <c r="BH192" i="12"/>
  <c r="BG192" i="12"/>
  <c r="BE192" i="12"/>
  <c r="T192" i="12"/>
  <c r="R192" i="12"/>
  <c r="P192" i="12"/>
  <c r="BI191" i="12"/>
  <c r="BH191" i="12"/>
  <c r="BG191" i="12"/>
  <c r="BE191" i="12"/>
  <c r="T191" i="12"/>
  <c r="R191" i="12"/>
  <c r="P191" i="12"/>
  <c r="BI190" i="12"/>
  <c r="BH190" i="12"/>
  <c r="BG190" i="12"/>
  <c r="BE190" i="12"/>
  <c r="T190" i="12"/>
  <c r="R190" i="12"/>
  <c r="P190" i="12"/>
  <c r="BI189" i="12"/>
  <c r="BH189" i="12"/>
  <c r="BG189" i="12"/>
  <c r="BE189" i="12"/>
  <c r="T189" i="12"/>
  <c r="R189" i="12"/>
  <c r="P189" i="12"/>
  <c r="BI188" i="12"/>
  <c r="BH188" i="12"/>
  <c r="BG188" i="12"/>
  <c r="BE188" i="12"/>
  <c r="T188" i="12"/>
  <c r="R188" i="12"/>
  <c r="P188" i="12"/>
  <c r="BI187" i="12"/>
  <c r="BH187" i="12"/>
  <c r="BG187" i="12"/>
  <c r="BE187" i="12"/>
  <c r="T187" i="12"/>
  <c r="R187" i="12"/>
  <c r="P187" i="12"/>
  <c r="BI186" i="12"/>
  <c r="BH186" i="12"/>
  <c r="BG186" i="12"/>
  <c r="BE186" i="12"/>
  <c r="T186" i="12"/>
  <c r="R186" i="12"/>
  <c r="P186" i="12"/>
  <c r="BI185" i="12"/>
  <c r="BH185" i="12"/>
  <c r="BG185" i="12"/>
  <c r="BE185" i="12"/>
  <c r="T185" i="12"/>
  <c r="R185" i="12"/>
  <c r="P185" i="12"/>
  <c r="BI183" i="12"/>
  <c r="BH183" i="12"/>
  <c r="BG183" i="12"/>
  <c r="BE183" i="12"/>
  <c r="T183" i="12"/>
  <c r="R183" i="12"/>
  <c r="P183" i="12"/>
  <c r="BI182" i="12"/>
  <c r="BH182" i="12"/>
  <c r="BG182" i="12"/>
  <c r="BE182" i="12"/>
  <c r="T182" i="12"/>
  <c r="R182" i="12"/>
  <c r="P182" i="12"/>
  <c r="BI181" i="12"/>
  <c r="BH181" i="12"/>
  <c r="BG181" i="12"/>
  <c r="BE181" i="12"/>
  <c r="T181" i="12"/>
  <c r="R181" i="12"/>
  <c r="P181" i="12"/>
  <c r="BI180" i="12"/>
  <c r="BH180" i="12"/>
  <c r="BG180" i="12"/>
  <c r="BE180" i="12"/>
  <c r="T180" i="12"/>
  <c r="R180" i="12"/>
  <c r="P180" i="12"/>
  <c r="BI179" i="12"/>
  <c r="BH179" i="12"/>
  <c r="BG179" i="12"/>
  <c r="BE179" i="12"/>
  <c r="T179" i="12"/>
  <c r="R179" i="12"/>
  <c r="P179" i="12"/>
  <c r="BI178" i="12"/>
  <c r="BH178" i="12"/>
  <c r="BG178" i="12"/>
  <c r="BE178" i="12"/>
  <c r="T178" i="12"/>
  <c r="R178" i="12"/>
  <c r="P178" i="12"/>
  <c r="BI177" i="12"/>
  <c r="BH177" i="12"/>
  <c r="BG177" i="12"/>
  <c r="BE177" i="12"/>
  <c r="T177" i="12"/>
  <c r="R177" i="12"/>
  <c r="P177" i="12"/>
  <c r="BI176" i="12"/>
  <c r="BH176" i="12"/>
  <c r="BG176" i="12"/>
  <c r="BE176" i="12"/>
  <c r="T176" i="12"/>
  <c r="R176" i="12"/>
  <c r="P176" i="12"/>
  <c r="BI175" i="12"/>
  <c r="BH175" i="12"/>
  <c r="BG175" i="12"/>
  <c r="BE175" i="12"/>
  <c r="T175" i="12"/>
  <c r="R175" i="12"/>
  <c r="P175" i="12"/>
  <c r="BI174" i="12"/>
  <c r="BH174" i="12"/>
  <c r="BG174" i="12"/>
  <c r="BE174" i="12"/>
  <c r="T174" i="12"/>
  <c r="R174" i="12"/>
  <c r="P174" i="12"/>
  <c r="BI173" i="12"/>
  <c r="BH173" i="12"/>
  <c r="BG173" i="12"/>
  <c r="BE173" i="12"/>
  <c r="T173" i="12"/>
  <c r="R173" i="12"/>
  <c r="P173" i="12"/>
  <c r="BI172" i="12"/>
  <c r="BH172" i="12"/>
  <c r="BG172" i="12"/>
  <c r="BE172" i="12"/>
  <c r="T172" i="12"/>
  <c r="R172" i="12"/>
  <c r="P172" i="12"/>
  <c r="BI171" i="12"/>
  <c r="BH171" i="12"/>
  <c r="BG171" i="12"/>
  <c r="BE171" i="12"/>
  <c r="T171" i="12"/>
  <c r="R171" i="12"/>
  <c r="P171" i="12"/>
  <c r="BI170" i="12"/>
  <c r="BH170" i="12"/>
  <c r="BG170" i="12"/>
  <c r="BE170" i="12"/>
  <c r="T170" i="12"/>
  <c r="R170" i="12"/>
  <c r="P170" i="12"/>
  <c r="BI169" i="12"/>
  <c r="BH169" i="12"/>
  <c r="BG169" i="12"/>
  <c r="BE169" i="12"/>
  <c r="T169" i="12"/>
  <c r="R169" i="12"/>
  <c r="P169" i="12"/>
  <c r="BI168" i="12"/>
  <c r="BH168" i="12"/>
  <c r="BG168" i="12"/>
  <c r="BE168" i="12"/>
  <c r="T168" i="12"/>
  <c r="R168" i="12"/>
  <c r="P168" i="12"/>
  <c r="BI167" i="12"/>
  <c r="BH167" i="12"/>
  <c r="BG167" i="12"/>
  <c r="BE167" i="12"/>
  <c r="T167" i="12"/>
  <c r="R167" i="12"/>
  <c r="P167" i="12"/>
  <c r="BI166" i="12"/>
  <c r="BH166" i="12"/>
  <c r="BG166" i="12"/>
  <c r="BE166" i="12"/>
  <c r="T166" i="12"/>
  <c r="R166" i="12"/>
  <c r="P166" i="12"/>
  <c r="BI165" i="12"/>
  <c r="BH165" i="12"/>
  <c r="BG165" i="12"/>
  <c r="BE165" i="12"/>
  <c r="T165" i="12"/>
  <c r="R165" i="12"/>
  <c r="P165" i="12"/>
  <c r="BI164" i="12"/>
  <c r="BH164" i="12"/>
  <c r="BG164" i="12"/>
  <c r="BE164" i="12"/>
  <c r="T164" i="12"/>
  <c r="R164" i="12"/>
  <c r="P164" i="12"/>
  <c r="BI163" i="12"/>
  <c r="BH163" i="12"/>
  <c r="BG163" i="12"/>
  <c r="BE163" i="12"/>
  <c r="T163" i="12"/>
  <c r="R163" i="12"/>
  <c r="P163" i="12"/>
  <c r="BI162" i="12"/>
  <c r="BH162" i="12"/>
  <c r="BG162" i="12"/>
  <c r="BE162" i="12"/>
  <c r="T162" i="12"/>
  <c r="R162" i="12"/>
  <c r="P162" i="12"/>
  <c r="BI161" i="12"/>
  <c r="BH161" i="12"/>
  <c r="BG161" i="12"/>
  <c r="BE161" i="12"/>
  <c r="T161" i="12"/>
  <c r="R161" i="12"/>
  <c r="P161" i="12"/>
  <c r="BI160" i="12"/>
  <c r="BH160" i="12"/>
  <c r="BG160" i="12"/>
  <c r="BE160" i="12"/>
  <c r="T160" i="12"/>
  <c r="R160" i="12"/>
  <c r="P160" i="12"/>
  <c r="BI159" i="12"/>
  <c r="BH159" i="12"/>
  <c r="BG159" i="12"/>
  <c r="BE159" i="12"/>
  <c r="T159" i="12"/>
  <c r="R159" i="12"/>
  <c r="P159" i="12"/>
  <c r="BI157" i="12"/>
  <c r="BH157" i="12"/>
  <c r="BG157" i="12"/>
  <c r="BE157" i="12"/>
  <c r="T157" i="12"/>
  <c r="R157" i="12"/>
  <c r="P157" i="12"/>
  <c r="BI156" i="12"/>
  <c r="BH156" i="12"/>
  <c r="BG156" i="12"/>
  <c r="BE156" i="12"/>
  <c r="T156" i="12"/>
  <c r="R156" i="12"/>
  <c r="P156" i="12"/>
  <c r="BI155" i="12"/>
  <c r="BH155" i="12"/>
  <c r="BG155" i="12"/>
  <c r="BE155" i="12"/>
  <c r="T155" i="12"/>
  <c r="R155" i="12"/>
  <c r="P155" i="12"/>
  <c r="BI154" i="12"/>
  <c r="BH154" i="12"/>
  <c r="BG154" i="12"/>
  <c r="BE154" i="12"/>
  <c r="T154" i="12"/>
  <c r="R154" i="12"/>
  <c r="P154" i="12"/>
  <c r="BI153" i="12"/>
  <c r="BH153" i="12"/>
  <c r="BG153" i="12"/>
  <c r="BE153" i="12"/>
  <c r="T153" i="12"/>
  <c r="R153" i="12"/>
  <c r="P153" i="12"/>
  <c r="BI152" i="12"/>
  <c r="BH152" i="12"/>
  <c r="BG152" i="12"/>
  <c r="BE152" i="12"/>
  <c r="T152" i="12"/>
  <c r="R152" i="12"/>
  <c r="P152" i="12"/>
  <c r="BI151" i="12"/>
  <c r="BH151" i="12"/>
  <c r="BG151" i="12"/>
  <c r="BE151" i="12"/>
  <c r="T151" i="12"/>
  <c r="R151" i="12"/>
  <c r="P151" i="12"/>
  <c r="BI150" i="12"/>
  <c r="BH150" i="12"/>
  <c r="BG150" i="12"/>
  <c r="BE150" i="12"/>
  <c r="T150" i="12"/>
  <c r="R150" i="12"/>
  <c r="P150" i="12"/>
  <c r="BI149" i="12"/>
  <c r="BH149" i="12"/>
  <c r="BG149" i="12"/>
  <c r="BE149" i="12"/>
  <c r="T149" i="12"/>
  <c r="R149" i="12"/>
  <c r="P149" i="12"/>
  <c r="BI146" i="12"/>
  <c r="BH146" i="12"/>
  <c r="BG146" i="12"/>
  <c r="BE146" i="12"/>
  <c r="T146" i="12"/>
  <c r="R146" i="12"/>
  <c r="P146" i="12"/>
  <c r="BI145" i="12"/>
  <c r="BH145" i="12"/>
  <c r="BG145" i="12"/>
  <c r="BE145" i="12"/>
  <c r="T145" i="12"/>
  <c r="R145" i="12"/>
  <c r="P145" i="12"/>
  <c r="BI143" i="12"/>
  <c r="BH143" i="12"/>
  <c r="BG143" i="12"/>
  <c r="BE143" i="12"/>
  <c r="T143" i="12"/>
  <c r="T142" i="12"/>
  <c r="R143" i="12"/>
  <c r="R142" i="12" s="1"/>
  <c r="P143" i="12"/>
  <c r="P142" i="12" s="1"/>
  <c r="BI140" i="12"/>
  <c r="BH140" i="12"/>
  <c r="BG140" i="12"/>
  <c r="BE140" i="12"/>
  <c r="T140" i="12"/>
  <c r="T139" i="12" s="1"/>
  <c r="T138" i="12" s="1"/>
  <c r="R140" i="12"/>
  <c r="R139" i="12"/>
  <c r="R138" i="12"/>
  <c r="P140" i="12"/>
  <c r="P139" i="12"/>
  <c r="P138" i="12" s="1"/>
  <c r="F131" i="12"/>
  <c r="E129" i="12"/>
  <c r="BI116" i="12"/>
  <c r="BH116" i="12"/>
  <c r="BG116" i="12"/>
  <c r="BE116" i="12"/>
  <c r="BI115" i="12"/>
  <c r="BH115" i="12"/>
  <c r="BG115" i="12"/>
  <c r="BF115" i="12"/>
  <c r="BE115" i="12"/>
  <c r="BI114" i="12"/>
  <c r="BH114" i="12"/>
  <c r="BG114" i="12"/>
  <c r="BF114" i="12"/>
  <c r="BE114" i="12"/>
  <c r="BI113" i="12"/>
  <c r="BH113" i="12"/>
  <c r="BG113" i="12"/>
  <c r="BF113" i="12"/>
  <c r="BE113" i="12"/>
  <c r="BI112" i="12"/>
  <c r="BH112" i="12"/>
  <c r="BG112" i="12"/>
  <c r="BF112" i="12"/>
  <c r="BE112" i="12"/>
  <c r="BI111" i="12"/>
  <c r="BH111" i="12"/>
  <c r="BG111" i="12"/>
  <c r="BF111" i="12"/>
  <c r="BE111" i="12"/>
  <c r="F89" i="12"/>
  <c r="E87" i="12"/>
  <c r="J24" i="12"/>
  <c r="E24" i="12"/>
  <c r="J134" i="12" s="1"/>
  <c r="J23" i="12"/>
  <c r="J21" i="12"/>
  <c r="E21" i="12"/>
  <c r="J91" i="12" s="1"/>
  <c r="J20" i="12"/>
  <c r="J18" i="12"/>
  <c r="E18" i="12"/>
  <c r="F92" i="12" s="1"/>
  <c r="J17" i="12"/>
  <c r="J15" i="12"/>
  <c r="E15" i="12"/>
  <c r="F133" i="12" s="1"/>
  <c r="J14" i="12"/>
  <c r="J12" i="12"/>
  <c r="J89" i="12" s="1"/>
  <c r="E7" i="12"/>
  <c r="E85" i="12"/>
  <c r="J39" i="11"/>
  <c r="J38" i="11"/>
  <c r="AY106" i="1" s="1"/>
  <c r="J37" i="11"/>
  <c r="AX106" i="1"/>
  <c r="BI917" i="11"/>
  <c r="BH917" i="11"/>
  <c r="BG917" i="11"/>
  <c r="BE917" i="11"/>
  <c r="BK917" i="11"/>
  <c r="J917" i="11" s="1"/>
  <c r="BF917" i="11" s="1"/>
  <c r="BI916" i="11"/>
  <c r="BH916" i="11"/>
  <c r="BG916" i="11"/>
  <c r="BE916" i="11"/>
  <c r="BK916" i="11"/>
  <c r="J916" i="11"/>
  <c r="BF916" i="11" s="1"/>
  <c r="BI915" i="11"/>
  <c r="BH915" i="11"/>
  <c r="BG915" i="11"/>
  <c r="BE915" i="11"/>
  <c r="BK915" i="11"/>
  <c r="J915" i="11" s="1"/>
  <c r="BF915" i="11" s="1"/>
  <c r="BI914" i="11"/>
  <c r="BH914" i="11"/>
  <c r="BG914" i="11"/>
  <c r="BE914" i="11"/>
  <c r="BK914" i="11"/>
  <c r="J914" i="11"/>
  <c r="BF914" i="11" s="1"/>
  <c r="BI913" i="11"/>
  <c r="BH913" i="11"/>
  <c r="BG913" i="11"/>
  <c r="BE913" i="11"/>
  <c r="BK913" i="11"/>
  <c r="J913" i="11" s="1"/>
  <c r="BF913" i="11" s="1"/>
  <c r="BI911" i="11"/>
  <c r="BH911" i="11"/>
  <c r="BG911" i="11"/>
  <c r="BE911" i="11"/>
  <c r="T911" i="11"/>
  <c r="R911" i="11"/>
  <c r="P911" i="11"/>
  <c r="BI910" i="11"/>
  <c r="BH910" i="11"/>
  <c r="BG910" i="11"/>
  <c r="BE910" i="11"/>
  <c r="T910" i="11"/>
  <c r="R910" i="11"/>
  <c r="P910" i="11"/>
  <c r="BI909" i="11"/>
  <c r="BH909" i="11"/>
  <c r="BG909" i="11"/>
  <c r="BE909" i="11"/>
  <c r="T909" i="11"/>
  <c r="R909" i="11"/>
  <c r="P909" i="11"/>
  <c r="BI908" i="11"/>
  <c r="BH908" i="11"/>
  <c r="BG908" i="11"/>
  <c r="BE908" i="11"/>
  <c r="T908" i="11"/>
  <c r="R908" i="11"/>
  <c r="P908" i="11"/>
  <c r="BI907" i="11"/>
  <c r="BH907" i="11"/>
  <c r="BG907" i="11"/>
  <c r="BE907" i="11"/>
  <c r="T907" i="11"/>
  <c r="R907" i="11"/>
  <c r="P907" i="11"/>
  <c r="BI906" i="11"/>
  <c r="BH906" i="11"/>
  <c r="BG906" i="11"/>
  <c r="BE906" i="11"/>
  <c r="T906" i="11"/>
  <c r="R906" i="11"/>
  <c r="P906" i="11"/>
  <c r="BI905" i="11"/>
  <c r="BH905" i="11"/>
  <c r="BG905" i="11"/>
  <c r="BE905" i="11"/>
  <c r="T905" i="11"/>
  <c r="R905" i="11"/>
  <c r="P905" i="11"/>
  <c r="BI904" i="11"/>
  <c r="BH904" i="11"/>
  <c r="BG904" i="11"/>
  <c r="BE904" i="11"/>
  <c r="T904" i="11"/>
  <c r="R904" i="11"/>
  <c r="P904" i="11"/>
  <c r="BI903" i="11"/>
  <c r="BH903" i="11"/>
  <c r="BG903" i="11"/>
  <c r="BE903" i="11"/>
  <c r="T903" i="11"/>
  <c r="R903" i="11"/>
  <c r="P903" i="11"/>
  <c r="BI902" i="11"/>
  <c r="BH902" i="11"/>
  <c r="BG902" i="11"/>
  <c r="BE902" i="11"/>
  <c r="T902" i="11"/>
  <c r="R902" i="11"/>
  <c r="P902" i="11"/>
  <c r="BI901" i="11"/>
  <c r="BH901" i="11"/>
  <c r="BG901" i="11"/>
  <c r="BE901" i="11"/>
  <c r="T901" i="11"/>
  <c r="R901" i="11"/>
  <c r="P901" i="11"/>
  <c r="BI900" i="11"/>
  <c r="BH900" i="11"/>
  <c r="BG900" i="11"/>
  <c r="BE900" i="11"/>
  <c r="T900" i="11"/>
  <c r="R900" i="11"/>
  <c r="P900" i="11"/>
  <c r="BI899" i="11"/>
  <c r="BH899" i="11"/>
  <c r="BG899" i="11"/>
  <c r="BE899" i="11"/>
  <c r="T899" i="11"/>
  <c r="R899" i="11"/>
  <c r="P899" i="11"/>
  <c r="BI898" i="11"/>
  <c r="BH898" i="11"/>
  <c r="BG898" i="11"/>
  <c r="BE898" i="11"/>
  <c r="T898" i="11"/>
  <c r="R898" i="11"/>
  <c r="P898" i="11"/>
  <c r="BI897" i="11"/>
  <c r="BH897" i="11"/>
  <c r="BG897" i="11"/>
  <c r="BE897" i="11"/>
  <c r="T897" i="11"/>
  <c r="R897" i="11"/>
  <c r="P897" i="11"/>
  <c r="BI896" i="11"/>
  <c r="BH896" i="11"/>
  <c r="BG896" i="11"/>
  <c r="BE896" i="11"/>
  <c r="T896" i="11"/>
  <c r="R896" i="11"/>
  <c r="P896" i="11"/>
  <c r="BI895" i="11"/>
  <c r="BH895" i="11"/>
  <c r="BG895" i="11"/>
  <c r="BE895" i="11"/>
  <c r="T895" i="11"/>
  <c r="R895" i="11"/>
  <c r="P895" i="11"/>
  <c r="BI894" i="11"/>
  <c r="BH894" i="11"/>
  <c r="BG894" i="11"/>
  <c r="BE894" i="11"/>
  <c r="T894" i="11"/>
  <c r="R894" i="11"/>
  <c r="P894" i="11"/>
  <c r="BI893" i="11"/>
  <c r="BH893" i="11"/>
  <c r="BG893" i="11"/>
  <c r="BE893" i="11"/>
  <c r="T893" i="11"/>
  <c r="R893" i="11"/>
  <c r="P893" i="11"/>
  <c r="BI892" i="11"/>
  <c r="BH892" i="11"/>
  <c r="BG892" i="11"/>
  <c r="BE892" i="11"/>
  <c r="T892" i="11"/>
  <c r="R892" i="11"/>
  <c r="P892" i="11"/>
  <c r="BI891" i="11"/>
  <c r="BH891" i="11"/>
  <c r="BG891" i="11"/>
  <c r="BE891" i="11"/>
  <c r="T891" i="11"/>
  <c r="R891" i="11"/>
  <c r="P891" i="11"/>
  <c r="BI890" i="11"/>
  <c r="BH890" i="11"/>
  <c r="BG890" i="11"/>
  <c r="BE890" i="11"/>
  <c r="T890" i="11"/>
  <c r="R890" i="11"/>
  <c r="P890" i="11"/>
  <c r="BI889" i="11"/>
  <c r="BH889" i="11"/>
  <c r="BG889" i="11"/>
  <c r="BE889" i="11"/>
  <c r="T889" i="11"/>
  <c r="R889" i="11"/>
  <c r="P889" i="11"/>
  <c r="BI888" i="11"/>
  <c r="BH888" i="11"/>
  <c r="BG888" i="11"/>
  <c r="BE888" i="11"/>
  <c r="T888" i="11"/>
  <c r="R888" i="11"/>
  <c r="P888" i="11"/>
  <c r="BI887" i="11"/>
  <c r="BH887" i="11"/>
  <c r="BG887" i="11"/>
  <c r="BE887" i="11"/>
  <c r="T887" i="11"/>
  <c r="R887" i="11"/>
  <c r="P887" i="11"/>
  <c r="BI886" i="11"/>
  <c r="BH886" i="11"/>
  <c r="BG886" i="11"/>
  <c r="BE886" i="11"/>
  <c r="T886" i="11"/>
  <c r="R886" i="11"/>
  <c r="P886" i="11"/>
  <c r="BI885" i="11"/>
  <c r="BH885" i="11"/>
  <c r="BG885" i="11"/>
  <c r="BE885" i="11"/>
  <c r="T885" i="11"/>
  <c r="R885" i="11"/>
  <c r="P885" i="11"/>
  <c r="BI884" i="11"/>
  <c r="BH884" i="11"/>
  <c r="BG884" i="11"/>
  <c r="BE884" i="11"/>
  <c r="T884" i="11"/>
  <c r="R884" i="11"/>
  <c r="P884" i="11"/>
  <c r="BI883" i="11"/>
  <c r="BH883" i="11"/>
  <c r="BG883" i="11"/>
  <c r="BE883" i="11"/>
  <c r="T883" i="11"/>
  <c r="R883" i="11"/>
  <c r="P883" i="11"/>
  <c r="BI882" i="11"/>
  <c r="BH882" i="11"/>
  <c r="BG882" i="11"/>
  <c r="BE882" i="11"/>
  <c r="T882" i="11"/>
  <c r="R882" i="11"/>
  <c r="P882" i="11"/>
  <c r="BI881" i="11"/>
  <c r="BH881" i="11"/>
  <c r="BG881" i="11"/>
  <c r="BE881" i="11"/>
  <c r="T881" i="11"/>
  <c r="R881" i="11"/>
  <c r="P881" i="11"/>
  <c r="BI880" i="11"/>
  <c r="BH880" i="11"/>
  <c r="BG880" i="11"/>
  <c r="BE880" i="11"/>
  <c r="T880" i="11"/>
  <c r="R880" i="11"/>
  <c r="P880" i="11"/>
  <c r="BI878" i="11"/>
  <c r="BH878" i="11"/>
  <c r="BG878" i="11"/>
  <c r="BE878" i="11"/>
  <c r="T878" i="11"/>
  <c r="T877" i="11" s="1"/>
  <c r="R878" i="11"/>
  <c r="R877" i="11"/>
  <c r="P878" i="11"/>
  <c r="P877" i="11"/>
  <c r="BI876" i="11"/>
  <c r="BH876" i="11"/>
  <c r="BG876" i="11"/>
  <c r="BE876" i="11"/>
  <c r="T876" i="11"/>
  <c r="R876" i="11"/>
  <c r="P876" i="11"/>
  <c r="BI875" i="11"/>
  <c r="BH875" i="11"/>
  <c r="BG875" i="11"/>
  <c r="BE875" i="11"/>
  <c r="T875" i="11"/>
  <c r="R875" i="11"/>
  <c r="P875" i="11"/>
  <c r="BI874" i="11"/>
  <c r="BH874" i="11"/>
  <c r="BG874" i="11"/>
  <c r="BE874" i="11"/>
  <c r="T874" i="11"/>
  <c r="R874" i="11"/>
  <c r="P874" i="11"/>
  <c r="BI873" i="11"/>
  <c r="BH873" i="11"/>
  <c r="BG873" i="11"/>
  <c r="BE873" i="11"/>
  <c r="T873" i="11"/>
  <c r="R873" i="11"/>
  <c r="P873" i="11"/>
  <c r="BI872" i="11"/>
  <c r="BH872" i="11"/>
  <c r="BG872" i="11"/>
  <c r="BE872" i="11"/>
  <c r="T872" i="11"/>
  <c r="R872" i="11"/>
  <c r="P872" i="11"/>
  <c r="BI870" i="11"/>
  <c r="BH870" i="11"/>
  <c r="BG870" i="11"/>
  <c r="BE870" i="11"/>
  <c r="T870" i="11"/>
  <c r="R870" i="11"/>
  <c r="P870" i="11"/>
  <c r="BI869" i="11"/>
  <c r="BH869" i="11"/>
  <c r="BG869" i="11"/>
  <c r="BE869" i="11"/>
  <c r="T869" i="11"/>
  <c r="R869" i="11"/>
  <c r="P869" i="11"/>
  <c r="BI868" i="11"/>
  <c r="BH868" i="11"/>
  <c r="BG868" i="11"/>
  <c r="BE868" i="11"/>
  <c r="T868" i="11"/>
  <c r="R868" i="11"/>
  <c r="P868" i="11"/>
  <c r="BI867" i="11"/>
  <c r="BH867" i="11"/>
  <c r="BG867" i="11"/>
  <c r="BE867" i="11"/>
  <c r="T867" i="11"/>
  <c r="R867" i="11"/>
  <c r="P867" i="11"/>
  <c r="BI866" i="11"/>
  <c r="BH866" i="11"/>
  <c r="BG866" i="11"/>
  <c r="BE866" i="11"/>
  <c r="T866" i="11"/>
  <c r="R866" i="11"/>
  <c r="P866" i="11"/>
  <c r="BI864" i="11"/>
  <c r="BH864" i="11"/>
  <c r="BG864" i="11"/>
  <c r="BE864" i="11"/>
  <c r="T864" i="11"/>
  <c r="R864" i="11"/>
  <c r="P864" i="11"/>
  <c r="BI863" i="11"/>
  <c r="BH863" i="11"/>
  <c r="BG863" i="11"/>
  <c r="BE863" i="11"/>
  <c r="T863" i="11"/>
  <c r="R863" i="11"/>
  <c r="P863" i="11"/>
  <c r="BI862" i="11"/>
  <c r="BH862" i="11"/>
  <c r="BG862" i="11"/>
  <c r="BE862" i="11"/>
  <c r="T862" i="11"/>
  <c r="R862" i="11"/>
  <c r="P862" i="11"/>
  <c r="BI861" i="11"/>
  <c r="BH861" i="11"/>
  <c r="BG861" i="11"/>
  <c r="BE861" i="11"/>
  <c r="T861" i="11"/>
  <c r="R861" i="11"/>
  <c r="P861" i="11"/>
  <c r="BI860" i="11"/>
  <c r="BH860" i="11"/>
  <c r="BG860" i="11"/>
  <c r="BE860" i="11"/>
  <c r="T860" i="11"/>
  <c r="R860" i="11"/>
  <c r="P860" i="11"/>
  <c r="BI859" i="11"/>
  <c r="BH859" i="11"/>
  <c r="BG859" i="11"/>
  <c r="BE859" i="11"/>
  <c r="T859" i="11"/>
  <c r="R859" i="11"/>
  <c r="P859" i="11"/>
  <c r="BI858" i="11"/>
  <c r="BH858" i="11"/>
  <c r="BG858" i="11"/>
  <c r="BE858" i="11"/>
  <c r="T858" i="11"/>
  <c r="R858" i="11"/>
  <c r="P858" i="11"/>
  <c r="BI856" i="11"/>
  <c r="BH856" i="11"/>
  <c r="BG856" i="11"/>
  <c r="BE856" i="11"/>
  <c r="T856" i="11"/>
  <c r="R856" i="11"/>
  <c r="P856" i="11"/>
  <c r="BI855" i="11"/>
  <c r="BH855" i="11"/>
  <c r="BG855" i="11"/>
  <c r="BE855" i="11"/>
  <c r="T855" i="11"/>
  <c r="R855" i="11"/>
  <c r="P855" i="11"/>
  <c r="BI854" i="11"/>
  <c r="BH854" i="11"/>
  <c r="BG854" i="11"/>
  <c r="BE854" i="11"/>
  <c r="T854" i="11"/>
  <c r="R854" i="11"/>
  <c r="P854" i="11"/>
  <c r="BI853" i="11"/>
  <c r="BH853" i="11"/>
  <c r="BG853" i="11"/>
  <c r="BE853" i="11"/>
  <c r="T853" i="11"/>
  <c r="R853" i="11"/>
  <c r="P853" i="11"/>
  <c r="BI852" i="11"/>
  <c r="BH852" i="11"/>
  <c r="BG852" i="11"/>
  <c r="BE852" i="11"/>
  <c r="T852" i="11"/>
  <c r="R852" i="11"/>
  <c r="P852" i="11"/>
  <c r="BI851" i="11"/>
  <c r="BH851" i="11"/>
  <c r="BG851" i="11"/>
  <c r="BE851" i="11"/>
  <c r="T851" i="11"/>
  <c r="R851" i="11"/>
  <c r="P851" i="11"/>
  <c r="BI850" i="11"/>
  <c r="BH850" i="11"/>
  <c r="BG850" i="11"/>
  <c r="BE850" i="11"/>
  <c r="T850" i="11"/>
  <c r="R850" i="11"/>
  <c r="P850" i="11"/>
  <c r="BI848" i="11"/>
  <c r="BH848" i="11"/>
  <c r="BG848" i="11"/>
  <c r="BE848" i="11"/>
  <c r="T848" i="11"/>
  <c r="R848" i="11"/>
  <c r="P848" i="11"/>
  <c r="BI847" i="11"/>
  <c r="BH847" i="11"/>
  <c r="BG847" i="11"/>
  <c r="BE847" i="11"/>
  <c r="T847" i="11"/>
  <c r="R847" i="11"/>
  <c r="P847" i="11"/>
  <c r="BI846" i="11"/>
  <c r="BH846" i="11"/>
  <c r="BG846" i="11"/>
  <c r="BE846" i="11"/>
  <c r="T846" i="11"/>
  <c r="R846" i="11"/>
  <c r="P846" i="11"/>
  <c r="BI845" i="11"/>
  <c r="BH845" i="11"/>
  <c r="BG845" i="11"/>
  <c r="BE845" i="11"/>
  <c r="T845" i="11"/>
  <c r="R845" i="11"/>
  <c r="P845" i="11"/>
  <c r="BI842" i="11"/>
  <c r="BH842" i="11"/>
  <c r="BG842" i="11"/>
  <c r="BE842" i="11"/>
  <c r="T842" i="11"/>
  <c r="T841" i="11" s="1"/>
  <c r="R842" i="11"/>
  <c r="R841" i="11" s="1"/>
  <c r="P842" i="11"/>
  <c r="P841" i="11"/>
  <c r="BI840" i="11"/>
  <c r="BH840" i="11"/>
  <c r="BG840" i="11"/>
  <c r="BE840" i="11"/>
  <c r="T840" i="11"/>
  <c r="R840" i="11"/>
  <c r="P840" i="11"/>
  <c r="BI839" i="11"/>
  <c r="BH839" i="11"/>
  <c r="BG839" i="11"/>
  <c r="BE839" i="11"/>
  <c r="T839" i="11"/>
  <c r="R839" i="11"/>
  <c r="P839" i="11"/>
  <c r="BI838" i="11"/>
  <c r="BH838" i="11"/>
  <c r="BG838" i="11"/>
  <c r="BE838" i="11"/>
  <c r="T838" i="11"/>
  <c r="R838" i="11"/>
  <c r="P838" i="11"/>
  <c r="BI837" i="11"/>
  <c r="BH837" i="11"/>
  <c r="BG837" i="11"/>
  <c r="BE837" i="11"/>
  <c r="T837" i="11"/>
  <c r="R837" i="11"/>
  <c r="P837" i="11"/>
  <c r="BI836" i="11"/>
  <c r="BH836" i="11"/>
  <c r="BG836" i="11"/>
  <c r="BE836" i="11"/>
  <c r="T836" i="11"/>
  <c r="R836" i="11"/>
  <c r="P836" i="11"/>
  <c r="BI834" i="11"/>
  <c r="BH834" i="11"/>
  <c r="BG834" i="11"/>
  <c r="BE834" i="11"/>
  <c r="T834" i="11"/>
  <c r="R834" i="11"/>
  <c r="P834" i="11"/>
  <c r="BI833" i="11"/>
  <c r="BH833" i="11"/>
  <c r="BG833" i="11"/>
  <c r="BE833" i="11"/>
  <c r="T833" i="11"/>
  <c r="R833" i="11"/>
  <c r="P833" i="11"/>
  <c r="BI832" i="11"/>
  <c r="BH832" i="11"/>
  <c r="BG832" i="11"/>
  <c r="BE832" i="11"/>
  <c r="T832" i="11"/>
  <c r="R832" i="11"/>
  <c r="P832" i="11"/>
  <c r="BI831" i="11"/>
  <c r="BH831" i="11"/>
  <c r="BG831" i="11"/>
  <c r="BE831" i="11"/>
  <c r="T831" i="11"/>
  <c r="R831" i="11"/>
  <c r="P831" i="11"/>
  <c r="BI830" i="11"/>
  <c r="BH830" i="11"/>
  <c r="BG830" i="11"/>
  <c r="BE830" i="11"/>
  <c r="T830" i="11"/>
  <c r="R830" i="11"/>
  <c r="P830" i="11"/>
  <c r="BI829" i="11"/>
  <c r="BH829" i="11"/>
  <c r="BG829" i="11"/>
  <c r="BE829" i="11"/>
  <c r="T829" i="11"/>
  <c r="R829" i="11"/>
  <c r="P829" i="11"/>
  <c r="BI828" i="11"/>
  <c r="BH828" i="11"/>
  <c r="BG828" i="11"/>
  <c r="BE828" i="11"/>
  <c r="T828" i="11"/>
  <c r="R828" i="11"/>
  <c r="P828" i="11"/>
  <c r="BI827" i="11"/>
  <c r="BH827" i="11"/>
  <c r="BG827" i="11"/>
  <c r="BE827" i="11"/>
  <c r="T827" i="11"/>
  <c r="R827" i="11"/>
  <c r="P827" i="11"/>
  <c r="BI825" i="11"/>
  <c r="BH825" i="11"/>
  <c r="BG825" i="11"/>
  <c r="BE825" i="11"/>
  <c r="T825" i="11"/>
  <c r="R825" i="11"/>
  <c r="P825" i="11"/>
  <c r="BI824" i="11"/>
  <c r="BH824" i="11"/>
  <c r="BG824" i="11"/>
  <c r="BE824" i="11"/>
  <c r="T824" i="11"/>
  <c r="R824" i="11"/>
  <c r="P824" i="11"/>
  <c r="BI823" i="11"/>
  <c r="BH823" i="11"/>
  <c r="BG823" i="11"/>
  <c r="BE823" i="11"/>
  <c r="T823" i="11"/>
  <c r="R823" i="11"/>
  <c r="P823" i="11"/>
  <c r="BI822" i="11"/>
  <c r="BH822" i="11"/>
  <c r="BG822" i="11"/>
  <c r="BE822" i="11"/>
  <c r="T822" i="11"/>
  <c r="R822" i="11"/>
  <c r="P822" i="11"/>
  <c r="BI821" i="11"/>
  <c r="BH821" i="11"/>
  <c r="BG821" i="11"/>
  <c r="BE821" i="11"/>
  <c r="T821" i="11"/>
  <c r="R821" i="11"/>
  <c r="P821" i="11"/>
  <c r="BI820" i="11"/>
  <c r="BH820" i="11"/>
  <c r="BG820" i="11"/>
  <c r="BE820" i="11"/>
  <c r="T820" i="11"/>
  <c r="R820" i="11"/>
  <c r="P820" i="11"/>
  <c r="BI819" i="11"/>
  <c r="BH819" i="11"/>
  <c r="BG819" i="11"/>
  <c r="BE819" i="11"/>
  <c r="T819" i="11"/>
  <c r="R819" i="11"/>
  <c r="P819" i="11"/>
  <c r="BI818" i="11"/>
  <c r="BH818" i="11"/>
  <c r="BG818" i="11"/>
  <c r="BE818" i="11"/>
  <c r="T818" i="11"/>
  <c r="R818" i="11"/>
  <c r="P818" i="11"/>
  <c r="BI817" i="11"/>
  <c r="BH817" i="11"/>
  <c r="BG817" i="11"/>
  <c r="BE817" i="11"/>
  <c r="T817" i="11"/>
  <c r="R817" i="11"/>
  <c r="P817" i="11"/>
  <c r="BI816" i="11"/>
  <c r="BH816" i="11"/>
  <c r="BG816" i="11"/>
  <c r="BE816" i="11"/>
  <c r="T816" i="11"/>
  <c r="R816" i="11"/>
  <c r="P816" i="11"/>
  <c r="BI815" i="11"/>
  <c r="BH815" i="11"/>
  <c r="BG815" i="11"/>
  <c r="BE815" i="11"/>
  <c r="T815" i="11"/>
  <c r="R815" i="11"/>
  <c r="P815" i="11"/>
  <c r="BI813" i="11"/>
  <c r="BH813" i="11"/>
  <c r="BG813" i="11"/>
  <c r="BE813" i="11"/>
  <c r="T813" i="11"/>
  <c r="R813" i="11"/>
  <c r="P813" i="11"/>
  <c r="BI812" i="11"/>
  <c r="BH812" i="11"/>
  <c r="BG812" i="11"/>
  <c r="BE812" i="11"/>
  <c r="T812" i="11"/>
  <c r="R812" i="11"/>
  <c r="P812" i="11"/>
  <c r="BI811" i="11"/>
  <c r="BH811" i="11"/>
  <c r="BG811" i="11"/>
  <c r="BE811" i="11"/>
  <c r="T811" i="11"/>
  <c r="R811" i="11"/>
  <c r="P811" i="11"/>
  <c r="BI810" i="11"/>
  <c r="BH810" i="11"/>
  <c r="BG810" i="11"/>
  <c r="BE810" i="11"/>
  <c r="T810" i="11"/>
  <c r="R810" i="11"/>
  <c r="P810" i="11"/>
  <c r="BI809" i="11"/>
  <c r="BH809" i="11"/>
  <c r="BG809" i="11"/>
  <c r="BE809" i="11"/>
  <c r="T809" i="11"/>
  <c r="R809" i="11"/>
  <c r="P809" i="11"/>
  <c r="BI808" i="11"/>
  <c r="BH808" i="11"/>
  <c r="BG808" i="11"/>
  <c r="BE808" i="11"/>
  <c r="T808" i="11"/>
  <c r="R808" i="11"/>
  <c r="P808" i="11"/>
  <c r="BI807" i="11"/>
  <c r="BH807" i="11"/>
  <c r="BG807" i="11"/>
  <c r="BE807" i="11"/>
  <c r="T807" i="11"/>
  <c r="R807" i="11"/>
  <c r="P807" i="11"/>
  <c r="BI806" i="11"/>
  <c r="BH806" i="11"/>
  <c r="BG806" i="11"/>
  <c r="BE806" i="11"/>
  <c r="T806" i="11"/>
  <c r="R806" i="11"/>
  <c r="P806" i="11"/>
  <c r="BI805" i="11"/>
  <c r="BH805" i="11"/>
  <c r="BG805" i="11"/>
  <c r="BE805" i="11"/>
  <c r="T805" i="11"/>
  <c r="R805" i="11"/>
  <c r="P805" i="11"/>
  <c r="BI804" i="11"/>
  <c r="BH804" i="11"/>
  <c r="BG804" i="11"/>
  <c r="BE804" i="11"/>
  <c r="T804" i="11"/>
  <c r="R804" i="11"/>
  <c r="P804" i="11"/>
  <c r="BI803" i="11"/>
  <c r="BH803" i="11"/>
  <c r="BG803" i="11"/>
  <c r="BE803" i="11"/>
  <c r="T803" i="11"/>
  <c r="R803" i="11"/>
  <c r="P803" i="11"/>
  <c r="BI802" i="11"/>
  <c r="BH802" i="11"/>
  <c r="BG802" i="11"/>
  <c r="BE802" i="11"/>
  <c r="T802" i="11"/>
  <c r="R802" i="11"/>
  <c r="P802" i="11"/>
  <c r="BI800" i="11"/>
  <c r="BH800" i="11"/>
  <c r="BG800" i="11"/>
  <c r="BE800" i="11"/>
  <c r="T800" i="11"/>
  <c r="R800" i="11"/>
  <c r="P800" i="11"/>
  <c r="BI799" i="11"/>
  <c r="BH799" i="11"/>
  <c r="BG799" i="11"/>
  <c r="BE799" i="11"/>
  <c r="T799" i="11"/>
  <c r="R799" i="11"/>
  <c r="P799" i="11"/>
  <c r="BI798" i="11"/>
  <c r="BH798" i="11"/>
  <c r="BG798" i="11"/>
  <c r="BE798" i="11"/>
  <c r="T798" i="11"/>
  <c r="R798" i="11"/>
  <c r="P798" i="11"/>
  <c r="BI797" i="11"/>
  <c r="BH797" i="11"/>
  <c r="BG797" i="11"/>
  <c r="BE797" i="11"/>
  <c r="T797" i="11"/>
  <c r="R797" i="11"/>
  <c r="P797" i="11"/>
  <c r="BI796" i="11"/>
  <c r="BH796" i="11"/>
  <c r="BG796" i="11"/>
  <c r="BE796" i="11"/>
  <c r="T796" i="11"/>
  <c r="R796" i="11"/>
  <c r="P796" i="11"/>
  <c r="BI795" i="11"/>
  <c r="BH795" i="11"/>
  <c r="BG795" i="11"/>
  <c r="BE795" i="11"/>
  <c r="T795" i="11"/>
  <c r="R795" i="11"/>
  <c r="P795" i="11"/>
  <c r="BI794" i="11"/>
  <c r="BH794" i="11"/>
  <c r="BG794" i="11"/>
  <c r="BE794" i="11"/>
  <c r="T794" i="11"/>
  <c r="R794" i="11"/>
  <c r="P794" i="11"/>
  <c r="BI791" i="11"/>
  <c r="BH791" i="11"/>
  <c r="BG791" i="11"/>
  <c r="BE791" i="11"/>
  <c r="T791" i="11"/>
  <c r="T790" i="11" s="1"/>
  <c r="R791" i="11"/>
  <c r="R790" i="11"/>
  <c r="P791" i="11"/>
  <c r="P790" i="11" s="1"/>
  <c r="BI789" i="11"/>
  <c r="BH789" i="11"/>
  <c r="BG789" i="11"/>
  <c r="BE789" i="11"/>
  <c r="T789" i="11"/>
  <c r="R789" i="11"/>
  <c r="P789" i="11"/>
  <c r="BI788" i="11"/>
  <c r="BH788" i="11"/>
  <c r="BG788" i="11"/>
  <c r="BE788" i="11"/>
  <c r="T788" i="11"/>
  <c r="R788" i="11"/>
  <c r="P788" i="11"/>
  <c r="BI787" i="11"/>
  <c r="BH787" i="11"/>
  <c r="BG787" i="11"/>
  <c r="BE787" i="11"/>
  <c r="T787" i="11"/>
  <c r="R787" i="11"/>
  <c r="P787" i="11"/>
  <c r="BI786" i="11"/>
  <c r="BH786" i="11"/>
  <c r="BG786" i="11"/>
  <c r="BE786" i="11"/>
  <c r="T786" i="11"/>
  <c r="R786" i="11"/>
  <c r="P786" i="11"/>
  <c r="BI785" i="11"/>
  <c r="BH785" i="11"/>
  <c r="BG785" i="11"/>
  <c r="BE785" i="11"/>
  <c r="T785" i="11"/>
  <c r="R785" i="11"/>
  <c r="P785" i="11"/>
  <c r="BI783" i="11"/>
  <c r="BH783" i="11"/>
  <c r="BG783" i="11"/>
  <c r="BE783" i="11"/>
  <c r="T783" i="11"/>
  <c r="R783" i="11"/>
  <c r="P783" i="11"/>
  <c r="BI782" i="11"/>
  <c r="BH782" i="11"/>
  <c r="BG782" i="11"/>
  <c r="BE782" i="11"/>
  <c r="T782" i="11"/>
  <c r="R782" i="11"/>
  <c r="P782" i="11"/>
  <c r="BI781" i="11"/>
  <c r="BH781" i="11"/>
  <c r="BG781" i="11"/>
  <c r="BE781" i="11"/>
  <c r="T781" i="11"/>
  <c r="R781" i="11"/>
  <c r="P781" i="11"/>
  <c r="BI780" i="11"/>
  <c r="BH780" i="11"/>
  <c r="BG780" i="11"/>
  <c r="BE780" i="11"/>
  <c r="T780" i="11"/>
  <c r="R780" i="11"/>
  <c r="P780" i="11"/>
  <c r="BI779" i="11"/>
  <c r="BH779" i="11"/>
  <c r="BG779" i="11"/>
  <c r="BE779" i="11"/>
  <c r="T779" i="11"/>
  <c r="R779" i="11"/>
  <c r="P779" i="11"/>
  <c r="BI778" i="11"/>
  <c r="BH778" i="11"/>
  <c r="BG778" i="11"/>
  <c r="BE778" i="11"/>
  <c r="T778" i="11"/>
  <c r="R778" i="11"/>
  <c r="P778" i="11"/>
  <c r="BI776" i="11"/>
  <c r="BH776" i="11"/>
  <c r="BG776" i="11"/>
  <c r="BE776" i="11"/>
  <c r="T776" i="11"/>
  <c r="R776" i="11"/>
  <c r="P776" i="11"/>
  <c r="BI775" i="11"/>
  <c r="BH775" i="11"/>
  <c r="BG775" i="11"/>
  <c r="BE775" i="11"/>
  <c r="T775" i="11"/>
  <c r="R775" i="11"/>
  <c r="P775" i="11"/>
  <c r="BI774" i="11"/>
  <c r="BH774" i="11"/>
  <c r="BG774" i="11"/>
  <c r="BE774" i="11"/>
  <c r="T774" i="11"/>
  <c r="R774" i="11"/>
  <c r="P774" i="11"/>
  <c r="BI773" i="11"/>
  <c r="BH773" i="11"/>
  <c r="BG773" i="11"/>
  <c r="BE773" i="11"/>
  <c r="T773" i="11"/>
  <c r="R773" i="11"/>
  <c r="P773" i="11"/>
  <c r="BI772" i="11"/>
  <c r="BH772" i="11"/>
  <c r="BG772" i="11"/>
  <c r="BE772" i="11"/>
  <c r="T772" i="11"/>
  <c r="R772" i="11"/>
  <c r="P772" i="11"/>
  <c r="BI771" i="11"/>
  <c r="BH771" i="11"/>
  <c r="BG771" i="11"/>
  <c r="BE771" i="11"/>
  <c r="T771" i="11"/>
  <c r="R771" i="11"/>
  <c r="P771" i="11"/>
  <c r="BI770" i="11"/>
  <c r="BH770" i="11"/>
  <c r="BG770" i="11"/>
  <c r="BE770" i="11"/>
  <c r="T770" i="11"/>
  <c r="R770" i="11"/>
  <c r="P770" i="11"/>
  <c r="BI768" i="11"/>
  <c r="BH768" i="11"/>
  <c r="BG768" i="11"/>
  <c r="BE768" i="11"/>
  <c r="T768" i="11"/>
  <c r="R768" i="11"/>
  <c r="P768" i="11"/>
  <c r="BI767" i="11"/>
  <c r="BH767" i="11"/>
  <c r="BG767" i="11"/>
  <c r="BE767" i="11"/>
  <c r="T767" i="11"/>
  <c r="R767" i="11"/>
  <c r="P767" i="11"/>
  <c r="BI766" i="11"/>
  <c r="BH766" i="11"/>
  <c r="BG766" i="11"/>
  <c r="BE766" i="11"/>
  <c r="T766" i="11"/>
  <c r="R766" i="11"/>
  <c r="P766" i="11"/>
  <c r="BI765" i="11"/>
  <c r="BH765" i="11"/>
  <c r="BG765" i="11"/>
  <c r="BE765" i="11"/>
  <c r="T765" i="11"/>
  <c r="R765" i="11"/>
  <c r="P765" i="11"/>
  <c r="BI764" i="11"/>
  <c r="BH764" i="11"/>
  <c r="BG764" i="11"/>
  <c r="BE764" i="11"/>
  <c r="T764" i="11"/>
  <c r="R764" i="11"/>
  <c r="P764" i="11"/>
  <c r="BI763" i="11"/>
  <c r="BH763" i="11"/>
  <c r="BG763" i="11"/>
  <c r="BE763" i="11"/>
  <c r="T763" i="11"/>
  <c r="R763" i="11"/>
  <c r="P763" i="11"/>
  <c r="BI762" i="11"/>
  <c r="BH762" i="11"/>
  <c r="BG762" i="11"/>
  <c r="BE762" i="11"/>
  <c r="T762" i="11"/>
  <c r="R762" i="11"/>
  <c r="P762" i="11"/>
  <c r="BI760" i="11"/>
  <c r="BH760" i="11"/>
  <c r="BG760" i="11"/>
  <c r="BE760" i="11"/>
  <c r="T760" i="11"/>
  <c r="R760" i="11"/>
  <c r="P760" i="11"/>
  <c r="BI759" i="11"/>
  <c r="BH759" i="11"/>
  <c r="BG759" i="11"/>
  <c r="BE759" i="11"/>
  <c r="T759" i="11"/>
  <c r="R759" i="11"/>
  <c r="P759" i="11"/>
  <c r="BI758" i="11"/>
  <c r="BH758" i="11"/>
  <c r="BG758" i="11"/>
  <c r="BE758" i="11"/>
  <c r="T758" i="11"/>
  <c r="R758" i="11"/>
  <c r="P758" i="11"/>
  <c r="BI757" i="11"/>
  <c r="BH757" i="11"/>
  <c r="BG757" i="11"/>
  <c r="BE757" i="11"/>
  <c r="T757" i="11"/>
  <c r="R757" i="11"/>
  <c r="P757" i="11"/>
  <c r="BI756" i="11"/>
  <c r="BH756" i="11"/>
  <c r="BG756" i="11"/>
  <c r="BE756" i="11"/>
  <c r="T756" i="11"/>
  <c r="R756" i="11"/>
  <c r="P756" i="11"/>
  <c r="BI753" i="11"/>
  <c r="BH753" i="11"/>
  <c r="BG753" i="11"/>
  <c r="BE753" i="11"/>
  <c r="T753" i="11"/>
  <c r="R753" i="11"/>
  <c r="P753" i="11"/>
  <c r="BI752" i="11"/>
  <c r="BH752" i="11"/>
  <c r="BG752" i="11"/>
  <c r="BE752" i="11"/>
  <c r="T752" i="11"/>
  <c r="R752" i="11"/>
  <c r="P752" i="11"/>
  <c r="BI751" i="11"/>
  <c r="BH751" i="11"/>
  <c r="BG751" i="11"/>
  <c r="BE751" i="11"/>
  <c r="T751" i="11"/>
  <c r="R751" i="11"/>
  <c r="P751" i="11"/>
  <c r="BI750" i="11"/>
  <c r="BH750" i="11"/>
  <c r="BG750" i="11"/>
  <c r="BE750" i="11"/>
  <c r="T750" i="11"/>
  <c r="R750" i="11"/>
  <c r="P750" i="11"/>
  <c r="BI749" i="11"/>
  <c r="BH749" i="11"/>
  <c r="BG749" i="11"/>
  <c r="BE749" i="11"/>
  <c r="T749" i="11"/>
  <c r="R749" i="11"/>
  <c r="P749" i="11"/>
  <c r="BI747" i="11"/>
  <c r="BH747" i="11"/>
  <c r="BG747" i="11"/>
  <c r="BE747" i="11"/>
  <c r="T747" i="11"/>
  <c r="R747" i="11"/>
  <c r="P747" i="11"/>
  <c r="BI746" i="11"/>
  <c r="BH746" i="11"/>
  <c r="BG746" i="11"/>
  <c r="BE746" i="11"/>
  <c r="T746" i="11"/>
  <c r="R746" i="11"/>
  <c r="P746" i="11"/>
  <c r="BI745" i="11"/>
  <c r="BH745" i="11"/>
  <c r="BG745" i="11"/>
  <c r="BE745" i="11"/>
  <c r="T745" i="11"/>
  <c r="R745" i="11"/>
  <c r="P745" i="11"/>
  <c r="BI744" i="11"/>
  <c r="BH744" i="11"/>
  <c r="BG744" i="11"/>
  <c r="BE744" i="11"/>
  <c r="T744" i="11"/>
  <c r="R744" i="11"/>
  <c r="P744" i="11"/>
  <c r="BI743" i="11"/>
  <c r="BH743" i="11"/>
  <c r="BG743" i="11"/>
  <c r="BE743" i="11"/>
  <c r="T743" i="11"/>
  <c r="R743" i="11"/>
  <c r="P743" i="11"/>
  <c r="BI741" i="11"/>
  <c r="BH741" i="11"/>
  <c r="BG741" i="11"/>
  <c r="BE741" i="11"/>
  <c r="T741" i="11"/>
  <c r="R741" i="11"/>
  <c r="P741" i="11"/>
  <c r="BI740" i="11"/>
  <c r="BH740" i="11"/>
  <c r="BG740" i="11"/>
  <c r="BE740" i="11"/>
  <c r="T740" i="11"/>
  <c r="R740" i="11"/>
  <c r="P740" i="11"/>
  <c r="BI739" i="11"/>
  <c r="BH739" i="11"/>
  <c r="BG739" i="11"/>
  <c r="BE739" i="11"/>
  <c r="T739" i="11"/>
  <c r="R739" i="11"/>
  <c r="P739" i="11"/>
  <c r="BI738" i="11"/>
  <c r="BH738" i="11"/>
  <c r="BG738" i="11"/>
  <c r="BE738" i="11"/>
  <c r="T738" i="11"/>
  <c r="R738" i="11"/>
  <c r="P738" i="11"/>
  <c r="BI737" i="11"/>
  <c r="BH737" i="11"/>
  <c r="BG737" i="11"/>
  <c r="BE737" i="11"/>
  <c r="T737" i="11"/>
  <c r="R737" i="11"/>
  <c r="P737" i="11"/>
  <c r="BI735" i="11"/>
  <c r="BH735" i="11"/>
  <c r="BG735" i="11"/>
  <c r="BE735" i="11"/>
  <c r="T735" i="11"/>
  <c r="R735" i="11"/>
  <c r="P735" i="11"/>
  <c r="BI734" i="11"/>
  <c r="BH734" i="11"/>
  <c r="BG734" i="11"/>
  <c r="BE734" i="11"/>
  <c r="T734" i="11"/>
  <c r="R734" i="11"/>
  <c r="P734" i="11"/>
  <c r="BI733" i="11"/>
  <c r="BH733" i="11"/>
  <c r="BG733" i="11"/>
  <c r="BE733" i="11"/>
  <c r="T733" i="11"/>
  <c r="R733" i="11"/>
  <c r="P733" i="11"/>
  <c r="BI732" i="11"/>
  <c r="BH732" i="11"/>
  <c r="BG732" i="11"/>
  <c r="BE732" i="11"/>
  <c r="T732" i="11"/>
  <c r="R732" i="11"/>
  <c r="P732" i="11"/>
  <c r="BI731" i="11"/>
  <c r="BH731" i="11"/>
  <c r="BG731" i="11"/>
  <c r="BE731" i="11"/>
  <c r="T731" i="11"/>
  <c r="R731" i="11"/>
  <c r="P731" i="11"/>
  <c r="BI730" i="11"/>
  <c r="BH730" i="11"/>
  <c r="BG730" i="11"/>
  <c r="BE730" i="11"/>
  <c r="T730" i="11"/>
  <c r="R730" i="11"/>
  <c r="P730" i="11"/>
  <c r="BI728" i="11"/>
  <c r="BH728" i="11"/>
  <c r="BG728" i="11"/>
  <c r="BE728" i="11"/>
  <c r="T728" i="11"/>
  <c r="R728" i="11"/>
  <c r="P728" i="11"/>
  <c r="BI727" i="11"/>
  <c r="BH727" i="11"/>
  <c r="BG727" i="11"/>
  <c r="BE727" i="11"/>
  <c r="T727" i="11"/>
  <c r="R727" i="11"/>
  <c r="P727" i="11"/>
  <c r="BI726" i="11"/>
  <c r="BH726" i="11"/>
  <c r="BG726" i="11"/>
  <c r="BE726" i="11"/>
  <c r="T726" i="11"/>
  <c r="R726" i="11"/>
  <c r="P726" i="11"/>
  <c r="BI725" i="11"/>
  <c r="BH725" i="11"/>
  <c r="BG725" i="11"/>
  <c r="BE725" i="11"/>
  <c r="T725" i="11"/>
  <c r="R725" i="11"/>
  <c r="P725" i="11"/>
  <c r="BI722" i="11"/>
  <c r="BH722" i="11"/>
  <c r="BG722" i="11"/>
  <c r="BE722" i="11"/>
  <c r="T722" i="11"/>
  <c r="T721" i="11" s="1"/>
  <c r="R722" i="11"/>
  <c r="R721" i="11" s="1"/>
  <c r="P722" i="11"/>
  <c r="P721" i="11"/>
  <c r="BI720" i="11"/>
  <c r="BH720" i="11"/>
  <c r="BG720" i="11"/>
  <c r="BE720" i="11"/>
  <c r="T720" i="11"/>
  <c r="R720" i="11"/>
  <c r="P720" i="11"/>
  <c r="BI719" i="11"/>
  <c r="BH719" i="11"/>
  <c r="BG719" i="11"/>
  <c r="BE719" i="11"/>
  <c r="T719" i="11"/>
  <c r="R719" i="11"/>
  <c r="P719" i="11"/>
  <c r="BI718" i="11"/>
  <c r="BH718" i="11"/>
  <c r="BG718" i="11"/>
  <c r="BE718" i="11"/>
  <c r="T718" i="11"/>
  <c r="R718" i="11"/>
  <c r="P718" i="11"/>
  <c r="BI717" i="11"/>
  <c r="BH717" i="11"/>
  <c r="BG717" i="11"/>
  <c r="BE717" i="11"/>
  <c r="T717" i="11"/>
  <c r="R717" i="11"/>
  <c r="P717" i="11"/>
  <c r="BI716" i="11"/>
  <c r="BH716" i="11"/>
  <c r="BG716" i="11"/>
  <c r="BE716" i="11"/>
  <c r="T716" i="11"/>
  <c r="R716" i="11"/>
  <c r="P716" i="11"/>
  <c r="BI714" i="11"/>
  <c r="BH714" i="11"/>
  <c r="BG714" i="11"/>
  <c r="BE714" i="11"/>
  <c r="T714" i="11"/>
  <c r="R714" i="11"/>
  <c r="P714" i="11"/>
  <c r="BI713" i="11"/>
  <c r="BH713" i="11"/>
  <c r="BG713" i="11"/>
  <c r="BE713" i="11"/>
  <c r="T713" i="11"/>
  <c r="R713" i="11"/>
  <c r="P713" i="11"/>
  <c r="BI712" i="11"/>
  <c r="BH712" i="11"/>
  <c r="BG712" i="11"/>
  <c r="BE712" i="11"/>
  <c r="T712" i="11"/>
  <c r="R712" i="11"/>
  <c r="P712" i="11"/>
  <c r="BI711" i="11"/>
  <c r="BH711" i="11"/>
  <c r="BG711" i="11"/>
  <c r="BE711" i="11"/>
  <c r="T711" i="11"/>
  <c r="R711" i="11"/>
  <c r="P711" i="11"/>
  <c r="BI710" i="11"/>
  <c r="BH710" i="11"/>
  <c r="BG710" i="11"/>
  <c r="BE710" i="11"/>
  <c r="T710" i="11"/>
  <c r="R710" i="11"/>
  <c r="P710" i="11"/>
  <c r="BI708" i="11"/>
  <c r="BH708" i="11"/>
  <c r="BG708" i="11"/>
  <c r="BE708" i="11"/>
  <c r="T708" i="11"/>
  <c r="R708" i="11"/>
  <c r="P708" i="11"/>
  <c r="BI707" i="11"/>
  <c r="BH707" i="11"/>
  <c r="BG707" i="11"/>
  <c r="BE707" i="11"/>
  <c r="T707" i="11"/>
  <c r="R707" i="11"/>
  <c r="P707" i="11"/>
  <c r="BI706" i="11"/>
  <c r="BH706" i="11"/>
  <c r="BG706" i="11"/>
  <c r="BE706" i="11"/>
  <c r="T706" i="11"/>
  <c r="R706" i="11"/>
  <c r="P706" i="11"/>
  <c r="BI705" i="11"/>
  <c r="BH705" i="11"/>
  <c r="BG705" i="11"/>
  <c r="BE705" i="11"/>
  <c r="T705" i="11"/>
  <c r="R705" i="11"/>
  <c r="P705" i="11"/>
  <c r="BI704" i="11"/>
  <c r="BH704" i="11"/>
  <c r="BG704" i="11"/>
  <c r="BE704" i="11"/>
  <c r="T704" i="11"/>
  <c r="R704" i="11"/>
  <c r="P704" i="11"/>
  <c r="BI702" i="11"/>
  <c r="BH702" i="11"/>
  <c r="BG702" i="11"/>
  <c r="BE702" i="11"/>
  <c r="T702" i="11"/>
  <c r="R702" i="11"/>
  <c r="P702" i="11"/>
  <c r="BI701" i="11"/>
  <c r="BH701" i="11"/>
  <c r="BG701" i="11"/>
  <c r="BE701" i="11"/>
  <c r="T701" i="11"/>
  <c r="R701" i="11"/>
  <c r="P701" i="11"/>
  <c r="BI700" i="11"/>
  <c r="BH700" i="11"/>
  <c r="BG700" i="11"/>
  <c r="BE700" i="11"/>
  <c r="T700" i="11"/>
  <c r="R700" i="11"/>
  <c r="P700" i="11"/>
  <c r="BI699" i="11"/>
  <c r="BH699" i="11"/>
  <c r="BG699" i="11"/>
  <c r="BE699" i="11"/>
  <c r="T699" i="11"/>
  <c r="R699" i="11"/>
  <c r="P699" i="11"/>
  <c r="BI698" i="11"/>
  <c r="BH698" i="11"/>
  <c r="BG698" i="11"/>
  <c r="BE698" i="11"/>
  <c r="T698" i="11"/>
  <c r="R698" i="11"/>
  <c r="P698" i="11"/>
  <c r="BI696" i="11"/>
  <c r="BH696" i="11"/>
  <c r="BG696" i="11"/>
  <c r="BE696" i="11"/>
  <c r="T696" i="11"/>
  <c r="R696" i="11"/>
  <c r="P696" i="11"/>
  <c r="BI695" i="11"/>
  <c r="BH695" i="11"/>
  <c r="BG695" i="11"/>
  <c r="BE695" i="11"/>
  <c r="T695" i="11"/>
  <c r="R695" i="11"/>
  <c r="P695" i="11"/>
  <c r="BI694" i="11"/>
  <c r="BH694" i="11"/>
  <c r="BG694" i="11"/>
  <c r="BE694" i="11"/>
  <c r="T694" i="11"/>
  <c r="R694" i="11"/>
  <c r="P694" i="11"/>
  <c r="BI693" i="11"/>
  <c r="BH693" i="11"/>
  <c r="BG693" i="11"/>
  <c r="BE693" i="11"/>
  <c r="T693" i="11"/>
  <c r="R693" i="11"/>
  <c r="P693" i="11"/>
  <c r="BI690" i="11"/>
  <c r="BH690" i="11"/>
  <c r="BG690" i="11"/>
  <c r="BE690" i="11"/>
  <c r="T690" i="11"/>
  <c r="T689" i="11" s="1"/>
  <c r="R690" i="11"/>
  <c r="R689" i="11"/>
  <c r="P690" i="11"/>
  <c r="P689" i="11"/>
  <c r="BI688" i="11"/>
  <c r="BH688" i="11"/>
  <c r="BG688" i="11"/>
  <c r="BE688" i="11"/>
  <c r="T688" i="11"/>
  <c r="R688" i="11"/>
  <c r="P688" i="11"/>
  <c r="BI687" i="11"/>
  <c r="BH687" i="11"/>
  <c r="BG687" i="11"/>
  <c r="BE687" i="11"/>
  <c r="T687" i="11"/>
  <c r="R687" i="11"/>
  <c r="P687" i="11"/>
  <c r="BI686" i="11"/>
  <c r="BH686" i="11"/>
  <c r="BG686" i="11"/>
  <c r="BE686" i="11"/>
  <c r="T686" i="11"/>
  <c r="R686" i="11"/>
  <c r="P686" i="11"/>
  <c r="BI685" i="11"/>
  <c r="BH685" i="11"/>
  <c r="BG685" i="11"/>
  <c r="BE685" i="11"/>
  <c r="T685" i="11"/>
  <c r="R685" i="11"/>
  <c r="P685" i="11"/>
  <c r="BI684" i="11"/>
  <c r="BH684" i="11"/>
  <c r="BG684" i="11"/>
  <c r="BE684" i="11"/>
  <c r="T684" i="11"/>
  <c r="R684" i="11"/>
  <c r="P684" i="11"/>
  <c r="BI682" i="11"/>
  <c r="BH682" i="11"/>
  <c r="BG682" i="11"/>
  <c r="BE682" i="11"/>
  <c r="T682" i="11"/>
  <c r="R682" i="11"/>
  <c r="P682" i="11"/>
  <c r="BI681" i="11"/>
  <c r="BH681" i="11"/>
  <c r="BG681" i="11"/>
  <c r="BE681" i="11"/>
  <c r="T681" i="11"/>
  <c r="R681" i="11"/>
  <c r="P681" i="11"/>
  <c r="BI680" i="11"/>
  <c r="BH680" i="11"/>
  <c r="BG680" i="11"/>
  <c r="BE680" i="11"/>
  <c r="T680" i="11"/>
  <c r="R680" i="11"/>
  <c r="P680" i="11"/>
  <c r="BI679" i="11"/>
  <c r="BH679" i="11"/>
  <c r="BG679" i="11"/>
  <c r="BE679" i="11"/>
  <c r="T679" i="11"/>
  <c r="R679" i="11"/>
  <c r="P679" i="11"/>
  <c r="BI678" i="11"/>
  <c r="BH678" i="11"/>
  <c r="BG678" i="11"/>
  <c r="BE678" i="11"/>
  <c r="T678" i="11"/>
  <c r="R678" i="11"/>
  <c r="P678" i="11"/>
  <c r="BI676" i="11"/>
  <c r="BH676" i="11"/>
  <c r="BG676" i="11"/>
  <c r="BE676" i="11"/>
  <c r="T676" i="11"/>
  <c r="R676" i="11"/>
  <c r="P676" i="11"/>
  <c r="BI675" i="11"/>
  <c r="BH675" i="11"/>
  <c r="BG675" i="11"/>
  <c r="BE675" i="11"/>
  <c r="T675" i="11"/>
  <c r="R675" i="11"/>
  <c r="P675" i="11"/>
  <c r="BI674" i="11"/>
  <c r="BH674" i="11"/>
  <c r="BG674" i="11"/>
  <c r="BE674" i="11"/>
  <c r="T674" i="11"/>
  <c r="R674" i="11"/>
  <c r="P674" i="11"/>
  <c r="BI673" i="11"/>
  <c r="BH673" i="11"/>
  <c r="BG673" i="11"/>
  <c r="BE673" i="11"/>
  <c r="T673" i="11"/>
  <c r="R673" i="11"/>
  <c r="P673" i="11"/>
  <c r="BI672" i="11"/>
  <c r="BH672" i="11"/>
  <c r="BG672" i="11"/>
  <c r="BE672" i="11"/>
  <c r="T672" i="11"/>
  <c r="R672" i="11"/>
  <c r="P672" i="11"/>
  <c r="BI671" i="11"/>
  <c r="BH671" i="11"/>
  <c r="BG671" i="11"/>
  <c r="BE671" i="11"/>
  <c r="T671" i="11"/>
  <c r="R671" i="11"/>
  <c r="P671" i="11"/>
  <c r="BI670" i="11"/>
  <c r="BH670" i="11"/>
  <c r="BG670" i="11"/>
  <c r="BE670" i="11"/>
  <c r="T670" i="11"/>
  <c r="R670" i="11"/>
  <c r="P670" i="11"/>
  <c r="BI668" i="11"/>
  <c r="BH668" i="11"/>
  <c r="BG668" i="11"/>
  <c r="BE668" i="11"/>
  <c r="T668" i="11"/>
  <c r="R668" i="11"/>
  <c r="P668" i="11"/>
  <c r="BI667" i="11"/>
  <c r="BH667" i="11"/>
  <c r="BG667" i="11"/>
  <c r="BE667" i="11"/>
  <c r="T667" i="11"/>
  <c r="R667" i="11"/>
  <c r="P667" i="11"/>
  <c r="BI666" i="11"/>
  <c r="BH666" i="11"/>
  <c r="BG666" i="11"/>
  <c r="BE666" i="11"/>
  <c r="T666" i="11"/>
  <c r="R666" i="11"/>
  <c r="P666" i="11"/>
  <c r="BI665" i="11"/>
  <c r="BH665" i="11"/>
  <c r="BG665" i="11"/>
  <c r="BE665" i="11"/>
  <c r="T665" i="11"/>
  <c r="R665" i="11"/>
  <c r="P665" i="11"/>
  <c r="BI664" i="11"/>
  <c r="BH664" i="11"/>
  <c r="BG664" i="11"/>
  <c r="BE664" i="11"/>
  <c r="T664" i="11"/>
  <c r="R664" i="11"/>
  <c r="P664" i="11"/>
  <c r="BI663" i="11"/>
  <c r="BH663" i="11"/>
  <c r="BG663" i="11"/>
  <c r="BE663" i="11"/>
  <c r="T663" i="11"/>
  <c r="R663" i="11"/>
  <c r="P663" i="11"/>
  <c r="BI662" i="11"/>
  <c r="BH662" i="11"/>
  <c r="BG662" i="11"/>
  <c r="BE662" i="11"/>
  <c r="T662" i="11"/>
  <c r="R662" i="11"/>
  <c r="P662" i="11"/>
  <c r="BI660" i="11"/>
  <c r="BH660" i="11"/>
  <c r="BG660" i="11"/>
  <c r="BE660" i="11"/>
  <c r="T660" i="11"/>
  <c r="R660" i="11"/>
  <c r="P660" i="11"/>
  <c r="BI659" i="11"/>
  <c r="BH659" i="11"/>
  <c r="BG659" i="11"/>
  <c r="BE659" i="11"/>
  <c r="T659" i="11"/>
  <c r="R659" i="11"/>
  <c r="P659" i="11"/>
  <c r="BI658" i="11"/>
  <c r="BH658" i="11"/>
  <c r="BG658" i="11"/>
  <c r="BE658" i="11"/>
  <c r="T658" i="11"/>
  <c r="R658" i="11"/>
  <c r="P658" i="11"/>
  <c r="BI657" i="11"/>
  <c r="BH657" i="11"/>
  <c r="BG657" i="11"/>
  <c r="BE657" i="11"/>
  <c r="T657" i="11"/>
  <c r="R657" i="11"/>
  <c r="P657" i="11"/>
  <c r="BI654" i="11"/>
  <c r="BH654" i="11"/>
  <c r="BG654" i="11"/>
  <c r="BE654" i="11"/>
  <c r="T654" i="11"/>
  <c r="T653" i="11" s="1"/>
  <c r="R654" i="11"/>
  <c r="R653" i="11" s="1"/>
  <c r="P654" i="11"/>
  <c r="P653" i="11"/>
  <c r="BI652" i="11"/>
  <c r="BH652" i="11"/>
  <c r="BG652" i="11"/>
  <c r="BE652" i="11"/>
  <c r="T652" i="11"/>
  <c r="R652" i="11"/>
  <c r="P652" i="11"/>
  <c r="BI651" i="11"/>
  <c r="BH651" i="11"/>
  <c r="BG651" i="11"/>
  <c r="BE651" i="11"/>
  <c r="T651" i="11"/>
  <c r="R651" i="11"/>
  <c r="P651" i="11"/>
  <c r="BI650" i="11"/>
  <c r="BH650" i="11"/>
  <c r="BG650" i="11"/>
  <c r="BE650" i="11"/>
  <c r="T650" i="11"/>
  <c r="R650" i="11"/>
  <c r="P650" i="11"/>
  <c r="BI649" i="11"/>
  <c r="BH649" i="11"/>
  <c r="BG649" i="11"/>
  <c r="BE649" i="11"/>
  <c r="T649" i="11"/>
  <c r="R649" i="11"/>
  <c r="P649" i="11"/>
  <c r="BI648" i="11"/>
  <c r="BH648" i="11"/>
  <c r="BG648" i="11"/>
  <c r="BE648" i="11"/>
  <c r="T648" i="11"/>
  <c r="R648" i="11"/>
  <c r="P648" i="11"/>
  <c r="BI646" i="11"/>
  <c r="BH646" i="11"/>
  <c r="BG646" i="11"/>
  <c r="BE646" i="11"/>
  <c r="T646" i="11"/>
  <c r="R646" i="11"/>
  <c r="P646" i="11"/>
  <c r="BI645" i="11"/>
  <c r="BH645" i="11"/>
  <c r="BG645" i="11"/>
  <c r="BE645" i="11"/>
  <c r="T645" i="11"/>
  <c r="R645" i="11"/>
  <c r="P645" i="11"/>
  <c r="BI644" i="11"/>
  <c r="BH644" i="11"/>
  <c r="BG644" i="11"/>
  <c r="BE644" i="11"/>
  <c r="T644" i="11"/>
  <c r="R644" i="11"/>
  <c r="P644" i="11"/>
  <c r="BI643" i="11"/>
  <c r="BH643" i="11"/>
  <c r="BG643" i="11"/>
  <c r="BE643" i="11"/>
  <c r="T643" i="11"/>
  <c r="R643" i="11"/>
  <c r="P643" i="11"/>
  <c r="BI642" i="11"/>
  <c r="BH642" i="11"/>
  <c r="BG642" i="11"/>
  <c r="BE642" i="11"/>
  <c r="T642" i="11"/>
  <c r="R642" i="11"/>
  <c r="P642" i="11"/>
  <c r="BI640" i="11"/>
  <c r="BH640" i="11"/>
  <c r="BG640" i="11"/>
  <c r="BE640" i="11"/>
  <c r="T640" i="11"/>
  <c r="R640" i="11"/>
  <c r="P640" i="11"/>
  <c r="BI639" i="11"/>
  <c r="BH639" i="11"/>
  <c r="BG639" i="11"/>
  <c r="BE639" i="11"/>
  <c r="T639" i="11"/>
  <c r="R639" i="11"/>
  <c r="P639" i="11"/>
  <c r="BI638" i="11"/>
  <c r="BH638" i="11"/>
  <c r="BG638" i="11"/>
  <c r="BE638" i="11"/>
  <c r="T638" i="11"/>
  <c r="R638" i="11"/>
  <c r="P638" i="11"/>
  <c r="BI637" i="11"/>
  <c r="BH637" i="11"/>
  <c r="BG637" i="11"/>
  <c r="BE637" i="11"/>
  <c r="T637" i="11"/>
  <c r="R637" i="11"/>
  <c r="P637" i="11"/>
  <c r="BI636" i="11"/>
  <c r="BH636" i="11"/>
  <c r="BG636" i="11"/>
  <c r="BE636" i="11"/>
  <c r="T636" i="11"/>
  <c r="R636" i="11"/>
  <c r="P636" i="11"/>
  <c r="BI635" i="11"/>
  <c r="BH635" i="11"/>
  <c r="BG635" i="11"/>
  <c r="BE635" i="11"/>
  <c r="T635" i="11"/>
  <c r="R635" i="11"/>
  <c r="P635" i="11"/>
  <c r="BI634" i="11"/>
  <c r="BH634" i="11"/>
  <c r="BG634" i="11"/>
  <c r="BE634" i="11"/>
  <c r="T634" i="11"/>
  <c r="R634" i="11"/>
  <c r="P634" i="11"/>
  <c r="BI632" i="11"/>
  <c r="BH632" i="11"/>
  <c r="BG632" i="11"/>
  <c r="BE632" i="11"/>
  <c r="T632" i="11"/>
  <c r="R632" i="11"/>
  <c r="P632" i="11"/>
  <c r="BI631" i="11"/>
  <c r="BH631" i="11"/>
  <c r="BG631" i="11"/>
  <c r="BE631" i="11"/>
  <c r="T631" i="11"/>
  <c r="R631" i="11"/>
  <c r="P631" i="11"/>
  <c r="BI630" i="11"/>
  <c r="BH630" i="11"/>
  <c r="BG630" i="11"/>
  <c r="BE630" i="11"/>
  <c r="T630" i="11"/>
  <c r="R630" i="11"/>
  <c r="P630" i="11"/>
  <c r="BI629" i="11"/>
  <c r="BH629" i="11"/>
  <c r="BG629" i="11"/>
  <c r="BE629" i="11"/>
  <c r="T629" i="11"/>
  <c r="R629" i="11"/>
  <c r="P629" i="11"/>
  <c r="BI628" i="11"/>
  <c r="BH628" i="11"/>
  <c r="BG628" i="11"/>
  <c r="BE628" i="11"/>
  <c r="T628" i="11"/>
  <c r="R628" i="11"/>
  <c r="P628" i="11"/>
  <c r="BI627" i="11"/>
  <c r="BH627" i="11"/>
  <c r="BG627" i="11"/>
  <c r="BE627" i="11"/>
  <c r="T627" i="11"/>
  <c r="R627" i="11"/>
  <c r="P627" i="11"/>
  <c r="BI626" i="11"/>
  <c r="BH626" i="11"/>
  <c r="BG626" i="11"/>
  <c r="BE626" i="11"/>
  <c r="T626" i="11"/>
  <c r="R626" i="11"/>
  <c r="P626" i="11"/>
  <c r="BI624" i="11"/>
  <c r="BH624" i="11"/>
  <c r="BG624" i="11"/>
  <c r="BE624" i="11"/>
  <c r="T624" i="11"/>
  <c r="R624" i="11"/>
  <c r="P624" i="11"/>
  <c r="BI623" i="11"/>
  <c r="BH623" i="11"/>
  <c r="BG623" i="11"/>
  <c r="BE623" i="11"/>
  <c r="T623" i="11"/>
  <c r="R623" i="11"/>
  <c r="P623" i="11"/>
  <c r="BI622" i="11"/>
  <c r="BH622" i="11"/>
  <c r="BG622" i="11"/>
  <c r="BE622" i="11"/>
  <c r="T622" i="11"/>
  <c r="R622" i="11"/>
  <c r="P622" i="11"/>
  <c r="BI621" i="11"/>
  <c r="BH621" i="11"/>
  <c r="BG621" i="11"/>
  <c r="BE621" i="11"/>
  <c r="T621" i="11"/>
  <c r="R621" i="11"/>
  <c r="P621" i="11"/>
  <c r="BI618" i="11"/>
  <c r="BH618" i="11"/>
  <c r="BG618" i="11"/>
  <c r="BE618" i="11"/>
  <c r="T618" i="11"/>
  <c r="T617" i="11"/>
  <c r="R618" i="11"/>
  <c r="R617" i="11" s="1"/>
  <c r="P618" i="11"/>
  <c r="P617" i="11" s="1"/>
  <c r="BI616" i="11"/>
  <c r="BH616" i="11"/>
  <c r="BG616" i="11"/>
  <c r="BE616" i="11"/>
  <c r="T616" i="11"/>
  <c r="R616" i="11"/>
  <c r="P616" i="11"/>
  <c r="BI615" i="11"/>
  <c r="BH615" i="11"/>
  <c r="BG615" i="11"/>
  <c r="BE615" i="11"/>
  <c r="T615" i="11"/>
  <c r="R615" i="11"/>
  <c r="P615" i="11"/>
  <c r="BI614" i="11"/>
  <c r="BH614" i="11"/>
  <c r="BG614" i="11"/>
  <c r="BE614" i="11"/>
  <c r="T614" i="11"/>
  <c r="R614" i="11"/>
  <c r="P614" i="11"/>
  <c r="BI613" i="11"/>
  <c r="BH613" i="11"/>
  <c r="BG613" i="11"/>
  <c r="BE613" i="11"/>
  <c r="T613" i="11"/>
  <c r="R613" i="11"/>
  <c r="P613" i="11"/>
  <c r="BI612" i="11"/>
  <c r="BH612" i="11"/>
  <c r="BG612" i="11"/>
  <c r="BE612" i="11"/>
  <c r="T612" i="11"/>
  <c r="R612" i="11"/>
  <c r="P612" i="11"/>
  <c r="BI610" i="11"/>
  <c r="BH610" i="11"/>
  <c r="BG610" i="11"/>
  <c r="BE610" i="11"/>
  <c r="T610" i="11"/>
  <c r="R610" i="11"/>
  <c r="P610" i="11"/>
  <c r="BI609" i="11"/>
  <c r="BH609" i="11"/>
  <c r="BG609" i="11"/>
  <c r="BE609" i="11"/>
  <c r="T609" i="11"/>
  <c r="R609" i="11"/>
  <c r="P609" i="11"/>
  <c r="BI608" i="11"/>
  <c r="BH608" i="11"/>
  <c r="BG608" i="11"/>
  <c r="BE608" i="11"/>
  <c r="T608" i="11"/>
  <c r="R608" i="11"/>
  <c r="P608" i="11"/>
  <c r="BI607" i="11"/>
  <c r="BH607" i="11"/>
  <c r="BG607" i="11"/>
  <c r="BE607" i="11"/>
  <c r="T607" i="11"/>
  <c r="R607" i="11"/>
  <c r="P607" i="11"/>
  <c r="BI606" i="11"/>
  <c r="BH606" i="11"/>
  <c r="BG606" i="11"/>
  <c r="BE606" i="11"/>
  <c r="T606" i="11"/>
  <c r="R606" i="11"/>
  <c r="P606" i="11"/>
  <c r="BI605" i="11"/>
  <c r="BH605" i="11"/>
  <c r="BG605" i="11"/>
  <c r="BE605" i="11"/>
  <c r="T605" i="11"/>
  <c r="R605" i="11"/>
  <c r="P605" i="11"/>
  <c r="BI603" i="11"/>
  <c r="BH603" i="11"/>
  <c r="BG603" i="11"/>
  <c r="BE603" i="11"/>
  <c r="T603" i="11"/>
  <c r="R603" i="11"/>
  <c r="P603" i="11"/>
  <c r="BI602" i="11"/>
  <c r="BH602" i="11"/>
  <c r="BG602" i="11"/>
  <c r="BE602" i="11"/>
  <c r="T602" i="11"/>
  <c r="R602" i="11"/>
  <c r="P602" i="11"/>
  <c r="BI601" i="11"/>
  <c r="BH601" i="11"/>
  <c r="BG601" i="11"/>
  <c r="BE601" i="11"/>
  <c r="T601" i="11"/>
  <c r="R601" i="11"/>
  <c r="P601" i="11"/>
  <c r="BI600" i="11"/>
  <c r="BH600" i="11"/>
  <c r="BG600" i="11"/>
  <c r="BE600" i="11"/>
  <c r="T600" i="11"/>
  <c r="R600" i="11"/>
  <c r="P600" i="11"/>
  <c r="BI599" i="11"/>
  <c r="BH599" i="11"/>
  <c r="BG599" i="11"/>
  <c r="BE599" i="11"/>
  <c r="T599" i="11"/>
  <c r="R599" i="11"/>
  <c r="P599" i="11"/>
  <c r="BI598" i="11"/>
  <c r="BH598" i="11"/>
  <c r="BG598" i="11"/>
  <c r="BE598" i="11"/>
  <c r="T598" i="11"/>
  <c r="R598" i="11"/>
  <c r="P598" i="11"/>
  <c r="BI597" i="11"/>
  <c r="BH597" i="11"/>
  <c r="BG597" i="11"/>
  <c r="BE597" i="11"/>
  <c r="T597" i="11"/>
  <c r="R597" i="11"/>
  <c r="P597" i="11"/>
  <c r="BI595" i="11"/>
  <c r="BH595" i="11"/>
  <c r="BG595" i="11"/>
  <c r="BE595" i="11"/>
  <c r="T595" i="11"/>
  <c r="R595" i="11"/>
  <c r="P595" i="11"/>
  <c r="BI594" i="11"/>
  <c r="BH594" i="11"/>
  <c r="BG594" i="11"/>
  <c r="BE594" i="11"/>
  <c r="T594" i="11"/>
  <c r="R594" i="11"/>
  <c r="P594" i="11"/>
  <c r="BI593" i="11"/>
  <c r="BH593" i="11"/>
  <c r="BG593" i="11"/>
  <c r="BE593" i="11"/>
  <c r="T593" i="11"/>
  <c r="R593" i="11"/>
  <c r="P593" i="11"/>
  <c r="BI592" i="11"/>
  <c r="BH592" i="11"/>
  <c r="BG592" i="11"/>
  <c r="BE592" i="11"/>
  <c r="T592" i="11"/>
  <c r="R592" i="11"/>
  <c r="P592" i="11"/>
  <c r="BI591" i="11"/>
  <c r="BH591" i="11"/>
  <c r="BG591" i="11"/>
  <c r="BE591" i="11"/>
  <c r="T591" i="11"/>
  <c r="R591" i="11"/>
  <c r="P591" i="11"/>
  <c r="BI590" i="11"/>
  <c r="BH590" i="11"/>
  <c r="BG590" i="11"/>
  <c r="BE590" i="11"/>
  <c r="T590" i="11"/>
  <c r="R590" i="11"/>
  <c r="P590" i="11"/>
  <c r="BI589" i="11"/>
  <c r="BH589" i="11"/>
  <c r="BG589" i="11"/>
  <c r="BE589" i="11"/>
  <c r="T589" i="11"/>
  <c r="R589" i="11"/>
  <c r="P589" i="11"/>
  <c r="BI587" i="11"/>
  <c r="BH587" i="11"/>
  <c r="BG587" i="11"/>
  <c r="BE587" i="11"/>
  <c r="T587" i="11"/>
  <c r="R587" i="11"/>
  <c r="P587" i="11"/>
  <c r="BI586" i="11"/>
  <c r="BH586" i="11"/>
  <c r="BG586" i="11"/>
  <c r="BE586" i="11"/>
  <c r="T586" i="11"/>
  <c r="R586" i="11"/>
  <c r="P586" i="11"/>
  <c r="BI585" i="11"/>
  <c r="BH585" i="11"/>
  <c r="BG585" i="11"/>
  <c r="BE585" i="11"/>
  <c r="T585" i="11"/>
  <c r="R585" i="11"/>
  <c r="P585" i="11"/>
  <c r="BI584" i="11"/>
  <c r="BH584" i="11"/>
  <c r="BG584" i="11"/>
  <c r="BE584" i="11"/>
  <c r="T584" i="11"/>
  <c r="R584" i="11"/>
  <c r="P584" i="11"/>
  <c r="BI583" i="11"/>
  <c r="BH583" i="11"/>
  <c r="BG583" i="11"/>
  <c r="BE583" i="11"/>
  <c r="T583" i="11"/>
  <c r="R583" i="11"/>
  <c r="P583" i="11"/>
  <c r="BI580" i="11"/>
  <c r="BH580" i="11"/>
  <c r="BG580" i="11"/>
  <c r="BE580" i="11"/>
  <c r="T580" i="11"/>
  <c r="T579" i="11" s="1"/>
  <c r="R580" i="11"/>
  <c r="R579" i="11"/>
  <c r="P580" i="11"/>
  <c r="P579" i="11"/>
  <c r="BI578" i="11"/>
  <c r="BH578" i="11"/>
  <c r="BG578" i="11"/>
  <c r="BE578" i="11"/>
  <c r="T578" i="11"/>
  <c r="R578" i="11"/>
  <c r="P578" i="11"/>
  <c r="BI577" i="11"/>
  <c r="BH577" i="11"/>
  <c r="BG577" i="11"/>
  <c r="BE577" i="11"/>
  <c r="T577" i="11"/>
  <c r="R577" i="11"/>
  <c r="P577" i="11"/>
  <c r="BI576" i="11"/>
  <c r="BH576" i="11"/>
  <c r="BG576" i="11"/>
  <c r="BE576" i="11"/>
  <c r="T576" i="11"/>
  <c r="R576" i="11"/>
  <c r="P576" i="11"/>
  <c r="BI575" i="11"/>
  <c r="BH575" i="11"/>
  <c r="BG575" i="11"/>
  <c r="BE575" i="11"/>
  <c r="T575" i="11"/>
  <c r="R575" i="11"/>
  <c r="P575" i="11"/>
  <c r="BI574" i="11"/>
  <c r="BH574" i="11"/>
  <c r="BG574" i="11"/>
  <c r="BE574" i="11"/>
  <c r="T574" i="11"/>
  <c r="R574" i="11"/>
  <c r="P574" i="11"/>
  <c r="BI572" i="11"/>
  <c r="BH572" i="11"/>
  <c r="BG572" i="11"/>
  <c r="BE572" i="11"/>
  <c r="T572" i="11"/>
  <c r="R572" i="11"/>
  <c r="P572" i="11"/>
  <c r="BI571" i="11"/>
  <c r="BH571" i="11"/>
  <c r="BG571" i="11"/>
  <c r="BE571" i="11"/>
  <c r="T571" i="11"/>
  <c r="R571" i="11"/>
  <c r="P571" i="11"/>
  <c r="BI570" i="11"/>
  <c r="BH570" i="11"/>
  <c r="BG570" i="11"/>
  <c r="BE570" i="11"/>
  <c r="T570" i="11"/>
  <c r="R570" i="11"/>
  <c r="P570" i="11"/>
  <c r="BI568" i="11"/>
  <c r="BH568" i="11"/>
  <c r="BG568" i="11"/>
  <c r="BE568" i="11"/>
  <c r="T568" i="11"/>
  <c r="R568" i="11"/>
  <c r="P568" i="11"/>
  <c r="BI567" i="11"/>
  <c r="BH567" i="11"/>
  <c r="BG567" i="11"/>
  <c r="BE567" i="11"/>
  <c r="T567" i="11"/>
  <c r="R567" i="11"/>
  <c r="P567" i="11"/>
  <c r="BI565" i="11"/>
  <c r="BH565" i="11"/>
  <c r="BG565" i="11"/>
  <c r="BE565" i="11"/>
  <c r="T565" i="11"/>
  <c r="R565" i="11"/>
  <c r="P565" i="11"/>
  <c r="BI564" i="11"/>
  <c r="BH564" i="11"/>
  <c r="BG564" i="11"/>
  <c r="BE564" i="11"/>
  <c r="T564" i="11"/>
  <c r="R564" i="11"/>
  <c r="P564" i="11"/>
  <c r="BI563" i="11"/>
  <c r="BH563" i="11"/>
  <c r="BG563" i="11"/>
  <c r="BE563" i="11"/>
  <c r="T563" i="11"/>
  <c r="R563" i="11"/>
  <c r="P563" i="11"/>
  <c r="BI562" i="11"/>
  <c r="BH562" i="11"/>
  <c r="BG562" i="11"/>
  <c r="BE562" i="11"/>
  <c r="T562" i="11"/>
  <c r="R562" i="11"/>
  <c r="P562" i="11"/>
  <c r="BI560" i="11"/>
  <c r="BH560" i="11"/>
  <c r="BG560" i="11"/>
  <c r="BE560" i="11"/>
  <c r="T560" i="11"/>
  <c r="R560" i="11"/>
  <c r="P560" i="11"/>
  <c r="BI559" i="11"/>
  <c r="BH559" i="11"/>
  <c r="BG559" i="11"/>
  <c r="BE559" i="11"/>
  <c r="T559" i="11"/>
  <c r="R559" i="11"/>
  <c r="P559" i="11"/>
  <c r="BI556" i="11"/>
  <c r="BH556" i="11"/>
  <c r="BG556" i="11"/>
  <c r="BE556" i="11"/>
  <c r="T556" i="11"/>
  <c r="T555" i="11"/>
  <c r="R556" i="11"/>
  <c r="R555" i="11"/>
  <c r="P556" i="11"/>
  <c r="P555" i="11" s="1"/>
  <c r="BI554" i="11"/>
  <c r="BH554" i="11"/>
  <c r="BG554" i="11"/>
  <c r="BE554" i="11"/>
  <c r="T554" i="11"/>
  <c r="R554" i="11"/>
  <c r="P554" i="11"/>
  <c r="BI553" i="11"/>
  <c r="BH553" i="11"/>
  <c r="BG553" i="11"/>
  <c r="BE553" i="11"/>
  <c r="T553" i="11"/>
  <c r="R553" i="11"/>
  <c r="P553" i="11"/>
  <c r="BI552" i="11"/>
  <c r="BH552" i="11"/>
  <c r="BG552" i="11"/>
  <c r="BE552" i="11"/>
  <c r="T552" i="11"/>
  <c r="R552" i="11"/>
  <c r="P552" i="11"/>
  <c r="BI551" i="11"/>
  <c r="BH551" i="11"/>
  <c r="BG551" i="11"/>
  <c r="BE551" i="11"/>
  <c r="T551" i="11"/>
  <c r="R551" i="11"/>
  <c r="P551" i="11"/>
  <c r="BI550" i="11"/>
  <c r="BH550" i="11"/>
  <c r="BG550" i="11"/>
  <c r="BE550" i="11"/>
  <c r="T550" i="11"/>
  <c r="R550" i="11"/>
  <c r="P550" i="11"/>
  <c r="BI548" i="11"/>
  <c r="BH548" i="11"/>
  <c r="BG548" i="11"/>
  <c r="BE548" i="11"/>
  <c r="T548" i="11"/>
  <c r="R548" i="11"/>
  <c r="P548" i="11"/>
  <c r="BI547" i="11"/>
  <c r="BH547" i="11"/>
  <c r="BG547" i="11"/>
  <c r="BE547" i="11"/>
  <c r="T547" i="11"/>
  <c r="R547" i="11"/>
  <c r="P547" i="11"/>
  <c r="BI546" i="11"/>
  <c r="BH546" i="11"/>
  <c r="BG546" i="11"/>
  <c r="BE546" i="11"/>
  <c r="T546" i="11"/>
  <c r="R546" i="11"/>
  <c r="P546" i="11"/>
  <c r="BI545" i="11"/>
  <c r="BH545" i="11"/>
  <c r="BG545" i="11"/>
  <c r="BE545" i="11"/>
  <c r="T545" i="11"/>
  <c r="R545" i="11"/>
  <c r="P545" i="11"/>
  <c r="BI544" i="11"/>
  <c r="BH544" i="11"/>
  <c r="BG544" i="11"/>
  <c r="BE544" i="11"/>
  <c r="T544" i="11"/>
  <c r="R544" i="11"/>
  <c r="P544" i="11"/>
  <c r="BI542" i="11"/>
  <c r="BH542" i="11"/>
  <c r="BG542" i="11"/>
  <c r="BE542" i="11"/>
  <c r="T542" i="11"/>
  <c r="R542" i="11"/>
  <c r="P542" i="11"/>
  <c r="BI541" i="11"/>
  <c r="BH541" i="11"/>
  <c r="BG541" i="11"/>
  <c r="BE541" i="11"/>
  <c r="T541" i="11"/>
  <c r="R541" i="11"/>
  <c r="P541" i="11"/>
  <c r="BI540" i="11"/>
  <c r="BH540" i="11"/>
  <c r="BG540" i="11"/>
  <c r="BE540" i="11"/>
  <c r="T540" i="11"/>
  <c r="R540" i="11"/>
  <c r="P540" i="11"/>
  <c r="BI539" i="11"/>
  <c r="BH539" i="11"/>
  <c r="BG539" i="11"/>
  <c r="BE539" i="11"/>
  <c r="T539" i="11"/>
  <c r="R539" i="11"/>
  <c r="P539" i="11"/>
  <c r="BI538" i="11"/>
  <c r="BH538" i="11"/>
  <c r="BG538" i="11"/>
  <c r="BE538" i="11"/>
  <c r="T538" i="11"/>
  <c r="R538" i="11"/>
  <c r="P538" i="11"/>
  <c r="BI537" i="11"/>
  <c r="BH537" i="11"/>
  <c r="BG537" i="11"/>
  <c r="BE537" i="11"/>
  <c r="T537" i="11"/>
  <c r="R537" i="11"/>
  <c r="P537" i="11"/>
  <c r="BI536" i="11"/>
  <c r="BH536" i="11"/>
  <c r="BG536" i="11"/>
  <c r="BE536" i="11"/>
  <c r="T536" i="11"/>
  <c r="R536" i="11"/>
  <c r="P536" i="11"/>
  <c r="BI535" i="11"/>
  <c r="BH535" i="11"/>
  <c r="BG535" i="11"/>
  <c r="BE535" i="11"/>
  <c r="T535" i="11"/>
  <c r="R535" i="11"/>
  <c r="P535" i="11"/>
  <c r="BI533" i="11"/>
  <c r="BH533" i="11"/>
  <c r="BG533" i="11"/>
  <c r="BE533" i="11"/>
  <c r="T533" i="11"/>
  <c r="R533" i="11"/>
  <c r="P533" i="11"/>
  <c r="BI532" i="11"/>
  <c r="BH532" i="11"/>
  <c r="BG532" i="11"/>
  <c r="BE532" i="11"/>
  <c r="T532" i="11"/>
  <c r="R532" i="11"/>
  <c r="P532" i="11"/>
  <c r="BI531" i="11"/>
  <c r="BH531" i="11"/>
  <c r="BG531" i="11"/>
  <c r="BE531" i="11"/>
  <c r="T531" i="11"/>
  <c r="R531" i="11"/>
  <c r="P531" i="11"/>
  <c r="BI529" i="11"/>
  <c r="BH529" i="11"/>
  <c r="BG529" i="11"/>
  <c r="BE529" i="11"/>
  <c r="T529" i="11"/>
  <c r="R529" i="11"/>
  <c r="P529" i="11"/>
  <c r="BI528" i="11"/>
  <c r="BH528" i="11"/>
  <c r="BG528" i="11"/>
  <c r="BE528" i="11"/>
  <c r="T528" i="11"/>
  <c r="R528" i="11"/>
  <c r="P528" i="11"/>
  <c r="BI527" i="11"/>
  <c r="BH527" i="11"/>
  <c r="BG527" i="11"/>
  <c r="BE527" i="11"/>
  <c r="T527" i="11"/>
  <c r="R527" i="11"/>
  <c r="P527" i="11"/>
  <c r="BI526" i="11"/>
  <c r="BH526" i="11"/>
  <c r="BG526" i="11"/>
  <c r="BE526" i="11"/>
  <c r="T526" i="11"/>
  <c r="R526" i="11"/>
  <c r="P526" i="11"/>
  <c r="BI525" i="11"/>
  <c r="BH525" i="11"/>
  <c r="BG525" i="11"/>
  <c r="BE525" i="11"/>
  <c r="T525" i="11"/>
  <c r="R525" i="11"/>
  <c r="P525" i="11"/>
  <c r="BI524" i="11"/>
  <c r="BH524" i="11"/>
  <c r="BG524" i="11"/>
  <c r="BE524" i="11"/>
  <c r="T524" i="11"/>
  <c r="R524" i="11"/>
  <c r="P524" i="11"/>
  <c r="BI523" i="11"/>
  <c r="BH523" i="11"/>
  <c r="BG523" i="11"/>
  <c r="BE523" i="11"/>
  <c r="T523" i="11"/>
  <c r="R523" i="11"/>
  <c r="P523" i="11"/>
  <c r="BI522" i="11"/>
  <c r="BH522" i="11"/>
  <c r="BG522" i="11"/>
  <c r="BE522" i="11"/>
  <c r="T522" i="11"/>
  <c r="R522" i="11"/>
  <c r="P522" i="11"/>
  <c r="BI521" i="11"/>
  <c r="BH521" i="11"/>
  <c r="BG521" i="11"/>
  <c r="BE521" i="11"/>
  <c r="T521" i="11"/>
  <c r="R521" i="11"/>
  <c r="P521" i="11"/>
  <c r="BI519" i="11"/>
  <c r="BH519" i="11"/>
  <c r="BG519" i="11"/>
  <c r="BE519" i="11"/>
  <c r="T519" i="11"/>
  <c r="R519" i="11"/>
  <c r="P519" i="11"/>
  <c r="BI518" i="11"/>
  <c r="BH518" i="11"/>
  <c r="BG518" i="11"/>
  <c r="BE518" i="11"/>
  <c r="T518" i="11"/>
  <c r="R518" i="11"/>
  <c r="P518" i="11"/>
  <c r="BI517" i="11"/>
  <c r="BH517" i="11"/>
  <c r="BG517" i="11"/>
  <c r="BE517" i="11"/>
  <c r="T517" i="11"/>
  <c r="R517" i="11"/>
  <c r="P517" i="11"/>
  <c r="BI516" i="11"/>
  <c r="BH516" i="11"/>
  <c r="BG516" i="11"/>
  <c r="BE516" i="11"/>
  <c r="T516" i="11"/>
  <c r="R516" i="11"/>
  <c r="P516" i="11"/>
  <c r="BI513" i="11"/>
  <c r="BH513" i="11"/>
  <c r="BG513" i="11"/>
  <c r="BE513" i="11"/>
  <c r="T513" i="11"/>
  <c r="T512" i="11"/>
  <c r="R513" i="11"/>
  <c r="R512" i="11"/>
  <c r="P513" i="11"/>
  <c r="P512" i="11" s="1"/>
  <c r="BI511" i="11"/>
  <c r="BH511" i="11"/>
  <c r="BG511" i="11"/>
  <c r="BE511" i="11"/>
  <c r="T511" i="11"/>
  <c r="R511" i="11"/>
  <c r="P511" i="11"/>
  <c r="BI510" i="11"/>
  <c r="BH510" i="11"/>
  <c r="BG510" i="11"/>
  <c r="BE510" i="11"/>
  <c r="T510" i="11"/>
  <c r="R510" i="11"/>
  <c r="P510" i="11"/>
  <c r="BI509" i="11"/>
  <c r="BH509" i="11"/>
  <c r="BG509" i="11"/>
  <c r="BE509" i="11"/>
  <c r="T509" i="11"/>
  <c r="R509" i="11"/>
  <c r="P509" i="11"/>
  <c r="BI508" i="11"/>
  <c r="BH508" i="11"/>
  <c r="BG508" i="11"/>
  <c r="BE508" i="11"/>
  <c r="T508" i="11"/>
  <c r="R508" i="11"/>
  <c r="P508" i="11"/>
  <c r="BI507" i="11"/>
  <c r="BH507" i="11"/>
  <c r="BG507" i="11"/>
  <c r="BE507" i="11"/>
  <c r="T507" i="11"/>
  <c r="R507" i="11"/>
  <c r="P507" i="11"/>
  <c r="BI505" i="11"/>
  <c r="BH505" i="11"/>
  <c r="BG505" i="11"/>
  <c r="BE505" i="11"/>
  <c r="T505" i="11"/>
  <c r="R505" i="11"/>
  <c r="P505" i="11"/>
  <c r="BI504" i="11"/>
  <c r="BH504" i="11"/>
  <c r="BG504" i="11"/>
  <c r="BE504" i="11"/>
  <c r="T504" i="11"/>
  <c r="R504" i="11"/>
  <c r="P504" i="11"/>
  <c r="BI503" i="11"/>
  <c r="BH503" i="11"/>
  <c r="BG503" i="11"/>
  <c r="BE503" i="11"/>
  <c r="T503" i="11"/>
  <c r="R503" i="11"/>
  <c r="P503" i="11"/>
  <c r="BI502" i="11"/>
  <c r="BH502" i="11"/>
  <c r="BG502" i="11"/>
  <c r="BE502" i="11"/>
  <c r="T502" i="11"/>
  <c r="R502" i="11"/>
  <c r="P502" i="11"/>
  <c r="BI501" i="11"/>
  <c r="BH501" i="11"/>
  <c r="BG501" i="11"/>
  <c r="BE501" i="11"/>
  <c r="T501" i="11"/>
  <c r="R501" i="11"/>
  <c r="P501" i="11"/>
  <c r="BI500" i="11"/>
  <c r="BH500" i="11"/>
  <c r="BG500" i="11"/>
  <c r="BE500" i="11"/>
  <c r="T500" i="11"/>
  <c r="R500" i="11"/>
  <c r="P500" i="11"/>
  <c r="BI499" i="11"/>
  <c r="BH499" i="11"/>
  <c r="BG499" i="11"/>
  <c r="BE499" i="11"/>
  <c r="T499" i="11"/>
  <c r="R499" i="11"/>
  <c r="P499" i="11"/>
  <c r="BI498" i="11"/>
  <c r="BH498" i="11"/>
  <c r="BG498" i="11"/>
  <c r="BE498" i="11"/>
  <c r="T498" i="11"/>
  <c r="R498" i="11"/>
  <c r="P498" i="11"/>
  <c r="BI497" i="11"/>
  <c r="BH497" i="11"/>
  <c r="BG497" i="11"/>
  <c r="BE497" i="11"/>
  <c r="T497" i="11"/>
  <c r="R497" i="11"/>
  <c r="P497" i="11"/>
  <c r="BI495" i="11"/>
  <c r="BH495" i="11"/>
  <c r="BG495" i="11"/>
  <c r="BE495" i="11"/>
  <c r="T495" i="11"/>
  <c r="R495" i="11"/>
  <c r="P495" i="11"/>
  <c r="BI494" i="11"/>
  <c r="BH494" i="11"/>
  <c r="BG494" i="11"/>
  <c r="BE494" i="11"/>
  <c r="T494" i="11"/>
  <c r="R494" i="11"/>
  <c r="P494" i="11"/>
  <c r="BI493" i="11"/>
  <c r="BH493" i="11"/>
  <c r="BG493" i="11"/>
  <c r="BE493" i="11"/>
  <c r="T493" i="11"/>
  <c r="R493" i="11"/>
  <c r="P493" i="11"/>
  <c r="BI492" i="11"/>
  <c r="BH492" i="11"/>
  <c r="BG492" i="11"/>
  <c r="BE492" i="11"/>
  <c r="T492" i="11"/>
  <c r="R492" i="11"/>
  <c r="P492" i="11"/>
  <c r="BI491" i="11"/>
  <c r="BH491" i="11"/>
  <c r="BG491" i="11"/>
  <c r="BE491" i="11"/>
  <c r="T491" i="11"/>
  <c r="R491" i="11"/>
  <c r="P491" i="11"/>
  <c r="BI490" i="11"/>
  <c r="BH490" i="11"/>
  <c r="BG490" i="11"/>
  <c r="BE490" i="11"/>
  <c r="T490" i="11"/>
  <c r="R490" i="11"/>
  <c r="P490" i="11"/>
  <c r="BI489" i="11"/>
  <c r="BH489" i="11"/>
  <c r="BG489" i="11"/>
  <c r="BE489" i="11"/>
  <c r="T489" i="11"/>
  <c r="R489" i="11"/>
  <c r="P489" i="11"/>
  <c r="BI488" i="11"/>
  <c r="BH488" i="11"/>
  <c r="BG488" i="11"/>
  <c r="BE488" i="11"/>
  <c r="T488" i="11"/>
  <c r="R488" i="11"/>
  <c r="P488" i="11"/>
  <c r="BI487" i="11"/>
  <c r="BH487" i="11"/>
  <c r="BG487" i="11"/>
  <c r="BE487" i="11"/>
  <c r="T487" i="11"/>
  <c r="R487" i="11"/>
  <c r="P487" i="11"/>
  <c r="BI486" i="11"/>
  <c r="BH486" i="11"/>
  <c r="BG486" i="11"/>
  <c r="BE486" i="11"/>
  <c r="T486" i="11"/>
  <c r="R486" i="11"/>
  <c r="P486" i="11"/>
  <c r="BI485" i="11"/>
  <c r="BH485" i="11"/>
  <c r="BG485" i="11"/>
  <c r="BE485" i="11"/>
  <c r="T485" i="11"/>
  <c r="R485" i="11"/>
  <c r="P485" i="11"/>
  <c r="BI484" i="11"/>
  <c r="BH484" i="11"/>
  <c r="BG484" i="11"/>
  <c r="BE484" i="11"/>
  <c r="T484" i="11"/>
  <c r="R484" i="11"/>
  <c r="P484" i="11"/>
  <c r="BI483" i="11"/>
  <c r="BH483" i="11"/>
  <c r="BG483" i="11"/>
  <c r="BE483" i="11"/>
  <c r="T483" i="11"/>
  <c r="R483" i="11"/>
  <c r="P483" i="11"/>
  <c r="BI482" i="11"/>
  <c r="BH482" i="11"/>
  <c r="BG482" i="11"/>
  <c r="BE482" i="11"/>
  <c r="T482" i="11"/>
  <c r="R482" i="11"/>
  <c r="P482" i="11"/>
  <c r="BI481" i="11"/>
  <c r="BH481" i="11"/>
  <c r="BG481" i="11"/>
  <c r="BE481" i="11"/>
  <c r="T481" i="11"/>
  <c r="R481" i="11"/>
  <c r="P481" i="11"/>
  <c r="BI480" i="11"/>
  <c r="BH480" i="11"/>
  <c r="BG480" i="11"/>
  <c r="BE480" i="11"/>
  <c r="T480" i="11"/>
  <c r="R480" i="11"/>
  <c r="P480" i="11"/>
  <c r="BI479" i="11"/>
  <c r="BH479" i="11"/>
  <c r="BG479" i="11"/>
  <c r="BE479" i="11"/>
  <c r="T479" i="11"/>
  <c r="R479" i="11"/>
  <c r="P479" i="11"/>
  <c r="BI477" i="11"/>
  <c r="BH477" i="11"/>
  <c r="BG477" i="11"/>
  <c r="BE477" i="11"/>
  <c r="T477" i="11"/>
  <c r="R477" i="11"/>
  <c r="P477" i="11"/>
  <c r="BI476" i="11"/>
  <c r="BH476" i="11"/>
  <c r="BG476" i="11"/>
  <c r="BE476" i="11"/>
  <c r="T476" i="11"/>
  <c r="R476" i="11"/>
  <c r="P476" i="11"/>
  <c r="BI475" i="11"/>
  <c r="BH475" i="11"/>
  <c r="BG475" i="11"/>
  <c r="BE475" i="11"/>
  <c r="T475" i="11"/>
  <c r="R475" i="11"/>
  <c r="P475" i="11"/>
  <c r="BI473" i="11"/>
  <c r="BH473" i="11"/>
  <c r="BG473" i="11"/>
  <c r="BE473" i="11"/>
  <c r="T473" i="11"/>
  <c r="R473" i="11"/>
  <c r="P473" i="11"/>
  <c r="BI472" i="11"/>
  <c r="BH472" i="11"/>
  <c r="BG472" i="11"/>
  <c r="BE472" i="11"/>
  <c r="T472" i="11"/>
  <c r="R472" i="11"/>
  <c r="P472" i="11"/>
  <c r="BI471" i="11"/>
  <c r="BH471" i="11"/>
  <c r="BG471" i="11"/>
  <c r="BE471" i="11"/>
  <c r="T471" i="11"/>
  <c r="R471" i="11"/>
  <c r="P471" i="11"/>
  <c r="BI470" i="11"/>
  <c r="BH470" i="11"/>
  <c r="BG470" i="11"/>
  <c r="BE470" i="11"/>
  <c r="T470" i="11"/>
  <c r="R470" i="11"/>
  <c r="P470" i="11"/>
  <c r="BI469" i="11"/>
  <c r="BH469" i="11"/>
  <c r="BG469" i="11"/>
  <c r="BE469" i="11"/>
  <c r="T469" i="11"/>
  <c r="R469" i="11"/>
  <c r="P469" i="11"/>
  <c r="BI468" i="11"/>
  <c r="BH468" i="11"/>
  <c r="BG468" i="11"/>
  <c r="BE468" i="11"/>
  <c r="T468" i="11"/>
  <c r="R468" i="11"/>
  <c r="P468" i="11"/>
  <c r="BI467" i="11"/>
  <c r="BH467" i="11"/>
  <c r="BG467" i="11"/>
  <c r="BE467" i="11"/>
  <c r="T467" i="11"/>
  <c r="R467" i="11"/>
  <c r="P467" i="11"/>
  <c r="BI466" i="11"/>
  <c r="BH466" i="11"/>
  <c r="BG466" i="11"/>
  <c r="BE466" i="11"/>
  <c r="T466" i="11"/>
  <c r="R466" i="11"/>
  <c r="P466" i="11"/>
  <c r="BI465" i="11"/>
  <c r="BH465" i="11"/>
  <c r="BG465" i="11"/>
  <c r="BE465" i="11"/>
  <c r="T465" i="11"/>
  <c r="R465" i="11"/>
  <c r="P465" i="11"/>
  <c r="BI464" i="11"/>
  <c r="BH464" i="11"/>
  <c r="BG464" i="11"/>
  <c r="BE464" i="11"/>
  <c r="T464" i="11"/>
  <c r="R464" i="11"/>
  <c r="P464" i="11"/>
  <c r="BI463" i="11"/>
  <c r="BH463" i="11"/>
  <c r="BG463" i="11"/>
  <c r="BE463" i="11"/>
  <c r="T463" i="11"/>
  <c r="R463" i="11"/>
  <c r="P463" i="11"/>
  <c r="BI462" i="11"/>
  <c r="BH462" i="11"/>
  <c r="BG462" i="11"/>
  <c r="BE462" i="11"/>
  <c r="T462" i="11"/>
  <c r="R462" i="11"/>
  <c r="P462" i="11"/>
  <c r="BI461" i="11"/>
  <c r="BH461" i="11"/>
  <c r="BG461" i="11"/>
  <c r="BE461" i="11"/>
  <c r="T461" i="11"/>
  <c r="R461" i="11"/>
  <c r="P461" i="11"/>
  <c r="BI460" i="11"/>
  <c r="BH460" i="11"/>
  <c r="BG460" i="11"/>
  <c r="BE460" i="11"/>
  <c r="T460" i="11"/>
  <c r="R460" i="11"/>
  <c r="P460" i="11"/>
  <c r="BI459" i="11"/>
  <c r="BH459" i="11"/>
  <c r="BG459" i="11"/>
  <c r="BE459" i="11"/>
  <c r="T459" i="11"/>
  <c r="R459" i="11"/>
  <c r="P459" i="11"/>
  <c r="BI458" i="11"/>
  <c r="BH458" i="11"/>
  <c r="BG458" i="11"/>
  <c r="BE458" i="11"/>
  <c r="T458" i="11"/>
  <c r="R458" i="11"/>
  <c r="P458" i="11"/>
  <c r="BI457" i="11"/>
  <c r="BH457" i="11"/>
  <c r="BG457" i="11"/>
  <c r="BE457" i="11"/>
  <c r="T457" i="11"/>
  <c r="R457" i="11"/>
  <c r="P457" i="11"/>
  <c r="BI455" i="11"/>
  <c r="BH455" i="11"/>
  <c r="BG455" i="11"/>
  <c r="BE455" i="11"/>
  <c r="T455" i="11"/>
  <c r="R455" i="11"/>
  <c r="P455" i="11"/>
  <c r="BI454" i="11"/>
  <c r="BH454" i="11"/>
  <c r="BG454" i="11"/>
  <c r="BE454" i="11"/>
  <c r="T454" i="11"/>
  <c r="R454" i="11"/>
  <c r="P454" i="11"/>
  <c r="BI453" i="11"/>
  <c r="BH453" i="11"/>
  <c r="BG453" i="11"/>
  <c r="BE453" i="11"/>
  <c r="T453" i="11"/>
  <c r="R453" i="11"/>
  <c r="P453" i="11"/>
  <c r="BI452" i="11"/>
  <c r="BH452" i="11"/>
  <c r="BG452" i="11"/>
  <c r="BE452" i="11"/>
  <c r="T452" i="11"/>
  <c r="R452" i="11"/>
  <c r="P452" i="11"/>
  <c r="BI451" i="11"/>
  <c r="BH451" i="11"/>
  <c r="BG451" i="11"/>
  <c r="BE451" i="11"/>
  <c r="T451" i="11"/>
  <c r="R451" i="11"/>
  <c r="P451" i="11"/>
  <c r="BI450" i="11"/>
  <c r="BH450" i="11"/>
  <c r="BG450" i="11"/>
  <c r="BE450" i="11"/>
  <c r="T450" i="11"/>
  <c r="R450" i="11"/>
  <c r="P450" i="11"/>
  <c r="BI449" i="11"/>
  <c r="BH449" i="11"/>
  <c r="BG449" i="11"/>
  <c r="BE449" i="11"/>
  <c r="T449" i="11"/>
  <c r="R449" i="11"/>
  <c r="P449" i="11"/>
  <c r="BI448" i="11"/>
  <c r="BH448" i="11"/>
  <c r="BG448" i="11"/>
  <c r="BE448" i="11"/>
  <c r="T448" i="11"/>
  <c r="R448" i="11"/>
  <c r="P448" i="11"/>
  <c r="BI445" i="11"/>
  <c r="BH445" i="11"/>
  <c r="BG445" i="11"/>
  <c r="BE445" i="11"/>
  <c r="T445" i="11"/>
  <c r="T444" i="11"/>
  <c r="R445" i="11"/>
  <c r="R444" i="11" s="1"/>
  <c r="P445" i="11"/>
  <c r="P444" i="11"/>
  <c r="BI443" i="11"/>
  <c r="BH443" i="11"/>
  <c r="BG443" i="11"/>
  <c r="BE443" i="11"/>
  <c r="T443" i="11"/>
  <c r="R443" i="11"/>
  <c r="P443" i="11"/>
  <c r="BI442" i="11"/>
  <c r="BH442" i="11"/>
  <c r="BG442" i="11"/>
  <c r="BE442" i="11"/>
  <c r="T442" i="11"/>
  <c r="R442" i="11"/>
  <c r="P442" i="11"/>
  <c r="BI441" i="11"/>
  <c r="BH441" i="11"/>
  <c r="BG441" i="11"/>
  <c r="BE441" i="11"/>
  <c r="T441" i="11"/>
  <c r="R441" i="11"/>
  <c r="P441" i="11"/>
  <c r="BI440" i="11"/>
  <c r="BH440" i="11"/>
  <c r="BG440" i="11"/>
  <c r="BE440" i="11"/>
  <c r="T440" i="11"/>
  <c r="R440" i="11"/>
  <c r="P440" i="11"/>
  <c r="BI439" i="11"/>
  <c r="BH439" i="11"/>
  <c r="BG439" i="11"/>
  <c r="BE439" i="11"/>
  <c r="T439" i="11"/>
  <c r="R439" i="11"/>
  <c r="P439" i="11"/>
  <c r="BI437" i="11"/>
  <c r="BH437" i="11"/>
  <c r="BG437" i="11"/>
  <c r="BE437" i="11"/>
  <c r="T437" i="11"/>
  <c r="R437" i="11"/>
  <c r="P437" i="11"/>
  <c r="BI436" i="11"/>
  <c r="BH436" i="11"/>
  <c r="BG436" i="11"/>
  <c r="BE436" i="11"/>
  <c r="T436" i="11"/>
  <c r="R436" i="11"/>
  <c r="P436" i="11"/>
  <c r="BI435" i="11"/>
  <c r="BH435" i="11"/>
  <c r="BG435" i="11"/>
  <c r="BE435" i="11"/>
  <c r="T435" i="11"/>
  <c r="R435" i="11"/>
  <c r="P435" i="11"/>
  <c r="BI434" i="11"/>
  <c r="BH434" i="11"/>
  <c r="BG434" i="11"/>
  <c r="BE434" i="11"/>
  <c r="T434" i="11"/>
  <c r="R434" i="11"/>
  <c r="P434" i="11"/>
  <c r="BI433" i="11"/>
  <c r="BH433" i="11"/>
  <c r="BG433" i="11"/>
  <c r="BE433" i="11"/>
  <c r="T433" i="11"/>
  <c r="R433" i="11"/>
  <c r="P433" i="11"/>
  <c r="BI432" i="11"/>
  <c r="BH432" i="11"/>
  <c r="BG432" i="11"/>
  <c r="BE432" i="11"/>
  <c r="T432" i="11"/>
  <c r="R432" i="11"/>
  <c r="P432" i="11"/>
  <c r="BI431" i="11"/>
  <c r="BH431" i="11"/>
  <c r="BG431" i="11"/>
  <c r="BE431" i="11"/>
  <c r="T431" i="11"/>
  <c r="R431" i="11"/>
  <c r="P431" i="11"/>
  <c r="BI430" i="11"/>
  <c r="BH430" i="11"/>
  <c r="BG430" i="11"/>
  <c r="BE430" i="11"/>
  <c r="T430" i="11"/>
  <c r="R430" i="11"/>
  <c r="P430" i="11"/>
  <c r="BI429" i="11"/>
  <c r="BH429" i="11"/>
  <c r="BG429" i="11"/>
  <c r="BE429" i="11"/>
  <c r="T429" i="11"/>
  <c r="R429" i="11"/>
  <c r="P429" i="11"/>
  <c r="BI427" i="11"/>
  <c r="BH427" i="11"/>
  <c r="BG427" i="11"/>
  <c r="BE427" i="11"/>
  <c r="T427" i="11"/>
  <c r="R427" i="11"/>
  <c r="P427" i="11"/>
  <c r="BI426" i="11"/>
  <c r="BH426" i="11"/>
  <c r="BG426" i="11"/>
  <c r="BE426" i="11"/>
  <c r="T426" i="11"/>
  <c r="R426" i="11"/>
  <c r="P426" i="11"/>
  <c r="BI425" i="11"/>
  <c r="BH425" i="11"/>
  <c r="BG425" i="11"/>
  <c r="BE425" i="11"/>
  <c r="T425" i="11"/>
  <c r="R425" i="11"/>
  <c r="P425" i="11"/>
  <c r="BI424" i="11"/>
  <c r="BH424" i="11"/>
  <c r="BG424" i="11"/>
  <c r="BE424" i="11"/>
  <c r="T424" i="11"/>
  <c r="R424" i="11"/>
  <c r="P424" i="11"/>
  <c r="BI423" i="11"/>
  <c r="BH423" i="11"/>
  <c r="BG423" i="11"/>
  <c r="BE423" i="11"/>
  <c r="T423" i="11"/>
  <c r="R423" i="11"/>
  <c r="P423" i="11"/>
  <c r="BI422" i="11"/>
  <c r="BH422" i="11"/>
  <c r="BG422" i="11"/>
  <c r="BE422" i="11"/>
  <c r="T422" i="11"/>
  <c r="R422" i="11"/>
  <c r="P422" i="11"/>
  <c r="BI420" i="11"/>
  <c r="BH420" i="11"/>
  <c r="BG420" i="11"/>
  <c r="BE420" i="11"/>
  <c r="T420" i="11"/>
  <c r="R420" i="11"/>
  <c r="P420" i="11"/>
  <c r="BI419" i="11"/>
  <c r="BH419" i="11"/>
  <c r="BG419" i="11"/>
  <c r="BE419" i="11"/>
  <c r="T419" i="11"/>
  <c r="R419" i="11"/>
  <c r="P419" i="11"/>
  <c r="BI418" i="11"/>
  <c r="BH418" i="11"/>
  <c r="BG418" i="11"/>
  <c r="BE418" i="11"/>
  <c r="T418" i="11"/>
  <c r="R418" i="11"/>
  <c r="P418" i="11"/>
  <c r="BI416" i="11"/>
  <c r="BH416" i="11"/>
  <c r="BG416" i="11"/>
  <c r="BE416" i="11"/>
  <c r="T416" i="11"/>
  <c r="R416" i="11"/>
  <c r="P416" i="11"/>
  <c r="BI415" i="11"/>
  <c r="BH415" i="11"/>
  <c r="BG415" i="11"/>
  <c r="BE415" i="11"/>
  <c r="T415" i="11"/>
  <c r="R415" i="11"/>
  <c r="P415" i="11"/>
  <c r="BI414" i="11"/>
  <c r="BH414" i="11"/>
  <c r="BG414" i="11"/>
  <c r="BE414" i="11"/>
  <c r="T414" i="11"/>
  <c r="R414" i="11"/>
  <c r="P414" i="11"/>
  <c r="BI413" i="11"/>
  <c r="BH413" i="11"/>
  <c r="BG413" i="11"/>
  <c r="BE413" i="11"/>
  <c r="T413" i="11"/>
  <c r="R413" i="11"/>
  <c r="P413" i="11"/>
  <c r="BI412" i="11"/>
  <c r="BH412" i="11"/>
  <c r="BG412" i="11"/>
  <c r="BE412" i="11"/>
  <c r="T412" i="11"/>
  <c r="R412" i="11"/>
  <c r="P412" i="11"/>
  <c r="BI411" i="11"/>
  <c r="BH411" i="11"/>
  <c r="BG411" i="11"/>
  <c r="BE411" i="11"/>
  <c r="T411" i="11"/>
  <c r="R411" i="11"/>
  <c r="P411" i="11"/>
  <c r="BI409" i="11"/>
  <c r="BH409" i="11"/>
  <c r="BG409" i="11"/>
  <c r="BE409" i="11"/>
  <c r="T409" i="11"/>
  <c r="R409" i="11"/>
  <c r="P409" i="11"/>
  <c r="BI408" i="11"/>
  <c r="BH408" i="11"/>
  <c r="BG408" i="11"/>
  <c r="BE408" i="11"/>
  <c r="T408" i="11"/>
  <c r="R408" i="11"/>
  <c r="P408" i="11"/>
  <c r="BI407" i="11"/>
  <c r="BH407" i="11"/>
  <c r="BG407" i="11"/>
  <c r="BE407" i="11"/>
  <c r="T407" i="11"/>
  <c r="R407" i="11"/>
  <c r="P407" i="11"/>
  <c r="BI406" i="11"/>
  <c r="BH406" i="11"/>
  <c r="BG406" i="11"/>
  <c r="BE406" i="11"/>
  <c r="T406" i="11"/>
  <c r="R406" i="11"/>
  <c r="P406" i="11"/>
  <c r="BI405" i="11"/>
  <c r="BH405" i="11"/>
  <c r="BG405" i="11"/>
  <c r="BE405" i="11"/>
  <c r="T405" i="11"/>
  <c r="R405" i="11"/>
  <c r="P405" i="11"/>
  <c r="BI404" i="11"/>
  <c r="BH404" i="11"/>
  <c r="BG404" i="11"/>
  <c r="BE404" i="11"/>
  <c r="T404" i="11"/>
  <c r="R404" i="11"/>
  <c r="P404" i="11"/>
  <c r="BI403" i="11"/>
  <c r="BH403" i="11"/>
  <c r="BG403" i="11"/>
  <c r="BE403" i="11"/>
  <c r="T403" i="11"/>
  <c r="R403" i="11"/>
  <c r="P403" i="11"/>
  <c r="BI402" i="11"/>
  <c r="BH402" i="11"/>
  <c r="BG402" i="11"/>
  <c r="BE402" i="11"/>
  <c r="T402" i="11"/>
  <c r="R402" i="11"/>
  <c r="P402" i="11"/>
  <c r="BI399" i="11"/>
  <c r="BH399" i="11"/>
  <c r="BG399" i="11"/>
  <c r="BE399" i="11"/>
  <c r="T399" i="11"/>
  <c r="T398" i="11" s="1"/>
  <c r="R399" i="11"/>
  <c r="R398" i="11" s="1"/>
  <c r="P399" i="11"/>
  <c r="P398" i="11"/>
  <c r="BI397" i="11"/>
  <c r="BH397" i="11"/>
  <c r="BG397" i="11"/>
  <c r="BE397" i="11"/>
  <c r="T397" i="11"/>
  <c r="R397" i="11"/>
  <c r="P397" i="11"/>
  <c r="BI396" i="11"/>
  <c r="BH396" i="11"/>
  <c r="BG396" i="11"/>
  <c r="BE396" i="11"/>
  <c r="T396" i="11"/>
  <c r="R396" i="11"/>
  <c r="P396" i="11"/>
  <c r="BI395" i="11"/>
  <c r="BH395" i="11"/>
  <c r="BG395" i="11"/>
  <c r="BE395" i="11"/>
  <c r="T395" i="11"/>
  <c r="R395" i="11"/>
  <c r="P395" i="11"/>
  <c r="BI394" i="11"/>
  <c r="BH394" i="11"/>
  <c r="BG394" i="11"/>
  <c r="BE394" i="11"/>
  <c r="T394" i="11"/>
  <c r="R394" i="11"/>
  <c r="P394" i="11"/>
  <c r="BI393" i="11"/>
  <c r="BH393" i="11"/>
  <c r="BG393" i="11"/>
  <c r="BE393" i="11"/>
  <c r="T393" i="11"/>
  <c r="R393" i="11"/>
  <c r="P393" i="11"/>
  <c r="BI391" i="11"/>
  <c r="BH391" i="11"/>
  <c r="BG391" i="11"/>
  <c r="BE391" i="11"/>
  <c r="T391" i="11"/>
  <c r="R391" i="11"/>
  <c r="P391" i="11"/>
  <c r="BI390" i="11"/>
  <c r="BH390" i="11"/>
  <c r="BG390" i="11"/>
  <c r="BE390" i="11"/>
  <c r="T390" i="11"/>
  <c r="R390" i="11"/>
  <c r="P390" i="11"/>
  <c r="BI389" i="11"/>
  <c r="BH389" i="11"/>
  <c r="BG389" i="11"/>
  <c r="BE389" i="11"/>
  <c r="T389" i="11"/>
  <c r="R389" i="11"/>
  <c r="P389" i="11"/>
  <c r="BI388" i="11"/>
  <c r="BH388" i="11"/>
  <c r="BG388" i="11"/>
  <c r="BE388" i="11"/>
  <c r="T388" i="11"/>
  <c r="R388" i="11"/>
  <c r="P388" i="11"/>
  <c r="BI387" i="11"/>
  <c r="BH387" i="11"/>
  <c r="BG387" i="11"/>
  <c r="BE387" i="11"/>
  <c r="T387" i="11"/>
  <c r="R387" i="11"/>
  <c r="P387" i="11"/>
  <c r="BI386" i="11"/>
  <c r="BH386" i="11"/>
  <c r="BG386" i="11"/>
  <c r="BE386" i="11"/>
  <c r="T386" i="11"/>
  <c r="R386" i="11"/>
  <c r="P386" i="11"/>
  <c r="BI385" i="11"/>
  <c r="BH385" i="11"/>
  <c r="BG385" i="11"/>
  <c r="BE385" i="11"/>
  <c r="T385" i="11"/>
  <c r="R385" i="11"/>
  <c r="P385" i="11"/>
  <c r="BI383" i="11"/>
  <c r="BH383" i="11"/>
  <c r="BG383" i="11"/>
  <c r="BE383" i="11"/>
  <c r="T383" i="11"/>
  <c r="R383" i="11"/>
  <c r="P383" i="11"/>
  <c r="BI382" i="11"/>
  <c r="BH382" i="11"/>
  <c r="BG382" i="11"/>
  <c r="BE382" i="11"/>
  <c r="T382" i="11"/>
  <c r="R382" i="11"/>
  <c r="P382" i="11"/>
  <c r="BI381" i="11"/>
  <c r="BH381" i="11"/>
  <c r="BG381" i="11"/>
  <c r="BE381" i="11"/>
  <c r="T381" i="11"/>
  <c r="R381" i="11"/>
  <c r="P381" i="11"/>
  <c r="BI380" i="11"/>
  <c r="BH380" i="11"/>
  <c r="BG380" i="11"/>
  <c r="BE380" i="11"/>
  <c r="T380" i="11"/>
  <c r="R380" i="11"/>
  <c r="P380" i="11"/>
  <c r="BI379" i="11"/>
  <c r="BH379" i="11"/>
  <c r="BG379" i="11"/>
  <c r="BE379" i="11"/>
  <c r="T379" i="11"/>
  <c r="R379" i="11"/>
  <c r="P379" i="11"/>
  <c r="BI378" i="11"/>
  <c r="BH378" i="11"/>
  <c r="BG378" i="11"/>
  <c r="BE378" i="11"/>
  <c r="T378" i="11"/>
  <c r="R378" i="11"/>
  <c r="P378" i="11"/>
  <c r="BI377" i="11"/>
  <c r="BH377" i="11"/>
  <c r="BG377" i="11"/>
  <c r="BE377" i="11"/>
  <c r="T377" i="11"/>
  <c r="R377" i="11"/>
  <c r="P377" i="11"/>
  <c r="BI376" i="11"/>
  <c r="BH376" i="11"/>
  <c r="BG376" i="11"/>
  <c r="BE376" i="11"/>
  <c r="T376" i="11"/>
  <c r="R376" i="11"/>
  <c r="P376" i="11"/>
  <c r="BI375" i="11"/>
  <c r="BH375" i="11"/>
  <c r="BG375" i="11"/>
  <c r="BE375" i="11"/>
  <c r="T375" i="11"/>
  <c r="R375" i="11"/>
  <c r="P375" i="11"/>
  <c r="BI374" i="11"/>
  <c r="BH374" i="11"/>
  <c r="BG374" i="11"/>
  <c r="BE374" i="11"/>
  <c r="T374" i="11"/>
  <c r="R374" i="11"/>
  <c r="P374" i="11"/>
  <c r="BI373" i="11"/>
  <c r="BH373" i="11"/>
  <c r="BG373" i="11"/>
  <c r="BE373" i="11"/>
  <c r="T373" i="11"/>
  <c r="R373" i="11"/>
  <c r="P373" i="11"/>
  <c r="BI372" i="11"/>
  <c r="BH372" i="11"/>
  <c r="BG372" i="11"/>
  <c r="BE372" i="11"/>
  <c r="T372" i="11"/>
  <c r="R372" i="11"/>
  <c r="P372" i="11"/>
  <c r="BI371" i="11"/>
  <c r="BH371" i="11"/>
  <c r="BG371" i="11"/>
  <c r="BE371" i="11"/>
  <c r="T371" i="11"/>
  <c r="R371" i="11"/>
  <c r="P371" i="11"/>
  <c r="BI369" i="11"/>
  <c r="BH369" i="11"/>
  <c r="BG369" i="11"/>
  <c r="BE369" i="11"/>
  <c r="T369" i="11"/>
  <c r="R369" i="11"/>
  <c r="P369" i="11"/>
  <c r="BI368" i="11"/>
  <c r="BH368" i="11"/>
  <c r="BG368" i="11"/>
  <c r="BE368" i="11"/>
  <c r="T368" i="11"/>
  <c r="R368" i="11"/>
  <c r="P368" i="11"/>
  <c r="BI367" i="11"/>
  <c r="BH367" i="11"/>
  <c r="BG367" i="11"/>
  <c r="BE367" i="11"/>
  <c r="T367" i="11"/>
  <c r="R367" i="11"/>
  <c r="P367" i="11"/>
  <c r="BI366" i="11"/>
  <c r="BH366" i="11"/>
  <c r="BG366" i="11"/>
  <c r="BE366" i="11"/>
  <c r="T366" i="11"/>
  <c r="R366" i="11"/>
  <c r="P366" i="11"/>
  <c r="BI365" i="11"/>
  <c r="BH365" i="11"/>
  <c r="BG365" i="11"/>
  <c r="BE365" i="11"/>
  <c r="T365" i="11"/>
  <c r="R365" i="11"/>
  <c r="P365" i="11"/>
  <c r="BI364" i="11"/>
  <c r="BH364" i="11"/>
  <c r="BG364" i="11"/>
  <c r="BE364" i="11"/>
  <c r="T364" i="11"/>
  <c r="R364" i="11"/>
  <c r="P364" i="11"/>
  <c r="BI363" i="11"/>
  <c r="BH363" i="11"/>
  <c r="BG363" i="11"/>
  <c r="BE363" i="11"/>
  <c r="T363" i="11"/>
  <c r="R363" i="11"/>
  <c r="P363" i="11"/>
  <c r="BI362" i="11"/>
  <c r="BH362" i="11"/>
  <c r="BG362" i="11"/>
  <c r="BE362" i="11"/>
  <c r="T362" i="11"/>
  <c r="R362" i="11"/>
  <c r="P362" i="11"/>
  <c r="BI361" i="11"/>
  <c r="BH361" i="11"/>
  <c r="BG361" i="11"/>
  <c r="BE361" i="11"/>
  <c r="T361" i="11"/>
  <c r="R361" i="11"/>
  <c r="P361" i="11"/>
  <c r="BI360" i="11"/>
  <c r="BH360" i="11"/>
  <c r="BG360" i="11"/>
  <c r="BE360" i="11"/>
  <c r="T360" i="11"/>
  <c r="R360" i="11"/>
  <c r="P360" i="11"/>
  <c r="BI359" i="11"/>
  <c r="BH359" i="11"/>
  <c r="BG359" i="11"/>
  <c r="BE359" i="11"/>
  <c r="T359" i="11"/>
  <c r="R359" i="11"/>
  <c r="P359" i="11"/>
  <c r="BI358" i="11"/>
  <c r="BH358" i="11"/>
  <c r="BG358" i="11"/>
  <c r="BE358" i="11"/>
  <c r="T358" i="11"/>
  <c r="R358" i="11"/>
  <c r="P358" i="11"/>
  <c r="BI357" i="11"/>
  <c r="BH357" i="11"/>
  <c r="BG357" i="11"/>
  <c r="BE357" i="11"/>
  <c r="T357" i="11"/>
  <c r="R357" i="11"/>
  <c r="P357" i="11"/>
  <c r="BI355" i="11"/>
  <c r="BH355" i="11"/>
  <c r="BG355" i="11"/>
  <c r="BE355" i="11"/>
  <c r="T355" i="11"/>
  <c r="R355" i="11"/>
  <c r="P355" i="11"/>
  <c r="BI354" i="11"/>
  <c r="BH354" i="11"/>
  <c r="BG354" i="11"/>
  <c r="BE354" i="11"/>
  <c r="T354" i="11"/>
  <c r="R354" i="11"/>
  <c r="P354" i="11"/>
  <c r="BI353" i="11"/>
  <c r="BH353" i="11"/>
  <c r="BG353" i="11"/>
  <c r="BE353" i="11"/>
  <c r="T353" i="11"/>
  <c r="R353" i="11"/>
  <c r="P353" i="11"/>
  <c r="BI352" i="11"/>
  <c r="BH352" i="11"/>
  <c r="BG352" i="11"/>
  <c r="BE352" i="11"/>
  <c r="T352" i="11"/>
  <c r="R352" i="11"/>
  <c r="P352" i="11"/>
  <c r="BI351" i="11"/>
  <c r="BH351" i="11"/>
  <c r="BG351" i="11"/>
  <c r="BE351" i="11"/>
  <c r="T351" i="11"/>
  <c r="R351" i="11"/>
  <c r="P351" i="11"/>
  <c r="BI350" i="11"/>
  <c r="BH350" i="11"/>
  <c r="BG350" i="11"/>
  <c r="BE350" i="11"/>
  <c r="T350" i="11"/>
  <c r="R350" i="11"/>
  <c r="P350" i="11"/>
  <c r="BI347" i="11"/>
  <c r="BH347" i="11"/>
  <c r="BG347" i="11"/>
  <c r="BE347" i="11"/>
  <c r="T347" i="11"/>
  <c r="T346" i="11"/>
  <c r="R347" i="11"/>
  <c r="R346" i="11" s="1"/>
  <c r="P347" i="11"/>
  <c r="P346" i="11"/>
  <c r="BI345" i="11"/>
  <c r="BH345" i="11"/>
  <c r="BG345" i="11"/>
  <c r="BE345" i="11"/>
  <c r="T345" i="11"/>
  <c r="R345" i="11"/>
  <c r="P345" i="11"/>
  <c r="BI344" i="11"/>
  <c r="BH344" i="11"/>
  <c r="BG344" i="11"/>
  <c r="BE344" i="11"/>
  <c r="T344" i="11"/>
  <c r="R344" i="11"/>
  <c r="P344" i="11"/>
  <c r="BI343" i="11"/>
  <c r="BH343" i="11"/>
  <c r="BG343" i="11"/>
  <c r="BE343" i="11"/>
  <c r="T343" i="11"/>
  <c r="R343" i="11"/>
  <c r="P343" i="11"/>
  <c r="BI342" i="11"/>
  <c r="BH342" i="11"/>
  <c r="BG342" i="11"/>
  <c r="BE342" i="11"/>
  <c r="T342" i="11"/>
  <c r="R342" i="11"/>
  <c r="P342" i="11"/>
  <c r="BI341" i="11"/>
  <c r="BH341" i="11"/>
  <c r="BG341" i="11"/>
  <c r="BE341" i="11"/>
  <c r="T341" i="11"/>
  <c r="R341" i="11"/>
  <c r="P341" i="11"/>
  <c r="BI339" i="11"/>
  <c r="BH339" i="11"/>
  <c r="BG339" i="11"/>
  <c r="BE339" i="11"/>
  <c r="T339" i="11"/>
  <c r="R339" i="11"/>
  <c r="P339" i="11"/>
  <c r="BI338" i="11"/>
  <c r="BH338" i="11"/>
  <c r="BG338" i="11"/>
  <c r="BE338" i="11"/>
  <c r="T338" i="11"/>
  <c r="R338" i="11"/>
  <c r="P338" i="11"/>
  <c r="BI337" i="11"/>
  <c r="BH337" i="11"/>
  <c r="BG337" i="11"/>
  <c r="BE337" i="11"/>
  <c r="T337" i="11"/>
  <c r="R337" i="11"/>
  <c r="P337" i="11"/>
  <c r="BI335" i="11"/>
  <c r="BH335" i="11"/>
  <c r="BG335" i="11"/>
  <c r="BE335" i="11"/>
  <c r="T335" i="11"/>
  <c r="R335" i="11"/>
  <c r="P335" i="11"/>
  <c r="BI334" i="11"/>
  <c r="BH334" i="11"/>
  <c r="BG334" i="11"/>
  <c r="BE334" i="11"/>
  <c r="T334" i="11"/>
  <c r="R334" i="11"/>
  <c r="P334" i="11"/>
  <c r="BI333" i="11"/>
  <c r="BH333" i="11"/>
  <c r="BG333" i="11"/>
  <c r="BE333" i="11"/>
  <c r="T333" i="11"/>
  <c r="R333" i="11"/>
  <c r="P333" i="11"/>
  <c r="BI332" i="11"/>
  <c r="BH332" i="11"/>
  <c r="BG332" i="11"/>
  <c r="BE332" i="11"/>
  <c r="T332" i="11"/>
  <c r="R332" i="11"/>
  <c r="P332" i="11"/>
  <c r="BI331" i="11"/>
  <c r="BH331" i="11"/>
  <c r="BG331" i="11"/>
  <c r="BE331" i="11"/>
  <c r="T331" i="11"/>
  <c r="R331" i="11"/>
  <c r="P331" i="11"/>
  <c r="BI329" i="11"/>
  <c r="BH329" i="11"/>
  <c r="BG329" i="11"/>
  <c r="BE329" i="11"/>
  <c r="T329" i="11"/>
  <c r="R329" i="11"/>
  <c r="P329" i="11"/>
  <c r="BI328" i="11"/>
  <c r="BH328" i="11"/>
  <c r="BG328" i="11"/>
  <c r="BE328" i="11"/>
  <c r="T328" i="11"/>
  <c r="R328" i="11"/>
  <c r="P328" i="11"/>
  <c r="BI327" i="11"/>
  <c r="BH327" i="11"/>
  <c r="BG327" i="11"/>
  <c r="BE327" i="11"/>
  <c r="T327" i="11"/>
  <c r="R327" i="11"/>
  <c r="P327" i="11"/>
  <c r="BI326" i="11"/>
  <c r="BH326" i="11"/>
  <c r="BG326" i="11"/>
  <c r="BE326" i="11"/>
  <c r="T326" i="11"/>
  <c r="R326" i="11"/>
  <c r="P326" i="11"/>
  <c r="BI325" i="11"/>
  <c r="BH325" i="11"/>
  <c r="BG325" i="11"/>
  <c r="BE325" i="11"/>
  <c r="T325" i="11"/>
  <c r="R325" i="11"/>
  <c r="P325" i="11"/>
  <c r="BI323" i="11"/>
  <c r="BH323" i="11"/>
  <c r="BG323" i="11"/>
  <c r="BE323" i="11"/>
  <c r="T323" i="11"/>
  <c r="R323" i="11"/>
  <c r="P323" i="11"/>
  <c r="BI322" i="11"/>
  <c r="BH322" i="11"/>
  <c r="BG322" i="11"/>
  <c r="BE322" i="11"/>
  <c r="T322" i="11"/>
  <c r="R322" i="11"/>
  <c r="P322" i="11"/>
  <c r="BI319" i="11"/>
  <c r="BH319" i="11"/>
  <c r="BG319" i="11"/>
  <c r="BE319" i="11"/>
  <c r="T319" i="11"/>
  <c r="T318" i="11"/>
  <c r="R319" i="11"/>
  <c r="R318" i="11"/>
  <c r="P319" i="11"/>
  <c r="P318" i="11" s="1"/>
  <c r="BI317" i="11"/>
  <c r="BH317" i="11"/>
  <c r="BG317" i="11"/>
  <c r="BE317" i="11"/>
  <c r="T317" i="11"/>
  <c r="R317" i="11"/>
  <c r="P317" i="11"/>
  <c r="BI316" i="11"/>
  <c r="BH316" i="11"/>
  <c r="BG316" i="11"/>
  <c r="BE316" i="11"/>
  <c r="T316" i="11"/>
  <c r="R316" i="11"/>
  <c r="P316" i="11"/>
  <c r="BI315" i="11"/>
  <c r="BH315" i="11"/>
  <c r="BG315" i="11"/>
  <c r="BE315" i="11"/>
  <c r="T315" i="11"/>
  <c r="R315" i="11"/>
  <c r="P315" i="11"/>
  <c r="BI314" i="11"/>
  <c r="BH314" i="11"/>
  <c r="BG314" i="11"/>
  <c r="BE314" i="11"/>
  <c r="T314" i="11"/>
  <c r="R314" i="11"/>
  <c r="P314" i="11"/>
  <c r="BI312" i="11"/>
  <c r="BH312" i="11"/>
  <c r="BG312" i="11"/>
  <c r="BE312" i="11"/>
  <c r="T312" i="11"/>
  <c r="T311" i="11" s="1"/>
  <c r="R312" i="11"/>
  <c r="R311" i="11"/>
  <c r="P312" i="11"/>
  <c r="P311" i="11"/>
  <c r="BI310" i="11"/>
  <c r="BH310" i="11"/>
  <c r="BG310" i="11"/>
  <c r="BE310" i="11"/>
  <c r="T310" i="11"/>
  <c r="T309" i="11"/>
  <c r="R310" i="11"/>
  <c r="R309" i="11"/>
  <c r="P310" i="11"/>
  <c r="P309" i="11" s="1"/>
  <c r="BI307" i="11"/>
  <c r="BH307" i="11"/>
  <c r="BG307" i="11"/>
  <c r="BE307" i="11"/>
  <c r="T307" i="11"/>
  <c r="T306" i="11"/>
  <c r="R307" i="11"/>
  <c r="R306" i="11" s="1"/>
  <c r="P307" i="11"/>
  <c r="P306" i="11"/>
  <c r="BI305" i="11"/>
  <c r="BH305" i="11"/>
  <c r="BG305" i="11"/>
  <c r="BE305" i="11"/>
  <c r="T305" i="11"/>
  <c r="R305" i="11"/>
  <c r="P305" i="11"/>
  <c r="BI304" i="11"/>
  <c r="BH304" i="11"/>
  <c r="BG304" i="11"/>
  <c r="BE304" i="11"/>
  <c r="T304" i="11"/>
  <c r="R304" i="11"/>
  <c r="P304" i="11"/>
  <c r="BI303" i="11"/>
  <c r="BH303" i="11"/>
  <c r="BG303" i="11"/>
  <c r="BE303" i="11"/>
  <c r="T303" i="11"/>
  <c r="R303" i="11"/>
  <c r="P303" i="11"/>
  <c r="BI302" i="11"/>
  <c r="BH302" i="11"/>
  <c r="BG302" i="11"/>
  <c r="BE302" i="11"/>
  <c r="T302" i="11"/>
  <c r="R302" i="11"/>
  <c r="P302" i="11"/>
  <c r="BI301" i="11"/>
  <c r="BH301" i="11"/>
  <c r="BG301" i="11"/>
  <c r="BE301" i="11"/>
  <c r="T301" i="11"/>
  <c r="R301" i="11"/>
  <c r="P301" i="11"/>
  <c r="BI299" i="11"/>
  <c r="BH299" i="11"/>
  <c r="BG299" i="11"/>
  <c r="BE299" i="11"/>
  <c r="T299" i="11"/>
  <c r="R299" i="11"/>
  <c r="P299" i="11"/>
  <c r="BI298" i="11"/>
  <c r="BH298" i="11"/>
  <c r="BG298" i="11"/>
  <c r="BE298" i="11"/>
  <c r="T298" i="11"/>
  <c r="R298" i="11"/>
  <c r="P298" i="11"/>
  <c r="BI297" i="11"/>
  <c r="BH297" i="11"/>
  <c r="BG297" i="11"/>
  <c r="BE297" i="11"/>
  <c r="T297" i="11"/>
  <c r="R297" i="11"/>
  <c r="P297" i="11"/>
  <c r="BI296" i="11"/>
  <c r="BH296" i="11"/>
  <c r="BG296" i="11"/>
  <c r="BE296" i="11"/>
  <c r="T296" i="11"/>
  <c r="R296" i="11"/>
  <c r="P296" i="11"/>
  <c r="BI294" i="11"/>
  <c r="BH294" i="11"/>
  <c r="BG294" i="11"/>
  <c r="BE294" i="11"/>
  <c r="T294" i="11"/>
  <c r="R294" i="11"/>
  <c r="P294" i="11"/>
  <c r="BI293" i="11"/>
  <c r="BH293" i="11"/>
  <c r="BG293" i="11"/>
  <c r="BE293" i="11"/>
  <c r="T293" i="11"/>
  <c r="R293" i="11"/>
  <c r="P293" i="11"/>
  <c r="BI292" i="11"/>
  <c r="BH292" i="11"/>
  <c r="BG292" i="11"/>
  <c r="BE292" i="11"/>
  <c r="T292" i="11"/>
  <c r="R292" i="11"/>
  <c r="P292" i="11"/>
  <c r="BI291" i="11"/>
  <c r="BH291" i="11"/>
  <c r="BG291" i="11"/>
  <c r="BE291" i="11"/>
  <c r="T291" i="11"/>
  <c r="R291" i="11"/>
  <c r="P291" i="11"/>
  <c r="BI290" i="11"/>
  <c r="BH290" i="11"/>
  <c r="BG290" i="11"/>
  <c r="BE290" i="11"/>
  <c r="T290" i="11"/>
  <c r="R290" i="11"/>
  <c r="P290" i="11"/>
  <c r="BI288" i="11"/>
  <c r="BH288" i="11"/>
  <c r="BG288" i="11"/>
  <c r="BE288" i="11"/>
  <c r="T288" i="11"/>
  <c r="R288" i="11"/>
  <c r="P288" i="11"/>
  <c r="BI287" i="11"/>
  <c r="BH287" i="11"/>
  <c r="BG287" i="11"/>
  <c r="BE287" i="11"/>
  <c r="T287" i="11"/>
  <c r="R287" i="11"/>
  <c r="P287" i="11"/>
  <c r="BI286" i="11"/>
  <c r="BH286" i="11"/>
  <c r="BG286" i="11"/>
  <c r="BE286" i="11"/>
  <c r="T286" i="11"/>
  <c r="R286" i="11"/>
  <c r="P286" i="11"/>
  <c r="BI285" i="11"/>
  <c r="BH285" i="11"/>
  <c r="BG285" i="11"/>
  <c r="BE285" i="11"/>
  <c r="T285" i="11"/>
  <c r="R285" i="11"/>
  <c r="P285" i="11"/>
  <c r="BI284" i="11"/>
  <c r="BH284" i="11"/>
  <c r="BG284" i="11"/>
  <c r="BE284" i="11"/>
  <c r="T284" i="11"/>
  <c r="R284" i="11"/>
  <c r="P284" i="11"/>
  <c r="BI282" i="11"/>
  <c r="BH282" i="11"/>
  <c r="BG282" i="11"/>
  <c r="BE282" i="11"/>
  <c r="T282" i="11"/>
  <c r="R282" i="11"/>
  <c r="P282" i="11"/>
  <c r="BI281" i="11"/>
  <c r="BH281" i="11"/>
  <c r="BG281" i="11"/>
  <c r="BE281" i="11"/>
  <c r="T281" i="11"/>
  <c r="R281" i="11"/>
  <c r="P281" i="11"/>
  <c r="BI280" i="11"/>
  <c r="BH280" i="11"/>
  <c r="BG280" i="11"/>
  <c r="BE280" i="11"/>
  <c r="T280" i="11"/>
  <c r="R280" i="11"/>
  <c r="P280" i="11"/>
  <c r="BI277" i="11"/>
  <c r="BH277" i="11"/>
  <c r="BG277" i="11"/>
  <c r="BE277" i="11"/>
  <c r="T277" i="11"/>
  <c r="T276" i="11"/>
  <c r="R277" i="11"/>
  <c r="R276" i="11"/>
  <c r="P277" i="11"/>
  <c r="P276" i="11"/>
  <c r="BI275" i="11"/>
  <c r="BH275" i="11"/>
  <c r="BG275" i="11"/>
  <c r="BE275" i="11"/>
  <c r="T275" i="11"/>
  <c r="R275" i="11"/>
  <c r="P275" i="11"/>
  <c r="BI274" i="11"/>
  <c r="BH274" i="11"/>
  <c r="BG274" i="11"/>
  <c r="BE274" i="11"/>
  <c r="T274" i="11"/>
  <c r="R274" i="11"/>
  <c r="P274" i="11"/>
  <c r="BI273" i="11"/>
  <c r="BH273" i="11"/>
  <c r="BG273" i="11"/>
  <c r="BE273" i="11"/>
  <c r="T273" i="11"/>
  <c r="R273" i="11"/>
  <c r="P273" i="11"/>
  <c r="BI272" i="11"/>
  <c r="BH272" i="11"/>
  <c r="BG272" i="11"/>
  <c r="BE272" i="11"/>
  <c r="T272" i="11"/>
  <c r="R272" i="11"/>
  <c r="P272" i="11"/>
  <c r="BI271" i="11"/>
  <c r="BH271" i="11"/>
  <c r="BG271" i="11"/>
  <c r="BE271" i="11"/>
  <c r="T271" i="11"/>
  <c r="R271" i="11"/>
  <c r="P271" i="11"/>
  <c r="BI269" i="11"/>
  <c r="BH269" i="11"/>
  <c r="BG269" i="11"/>
  <c r="BE269" i="11"/>
  <c r="T269" i="11"/>
  <c r="R269" i="11"/>
  <c r="P269" i="11"/>
  <c r="BI268" i="11"/>
  <c r="BH268" i="11"/>
  <c r="BG268" i="11"/>
  <c r="BE268" i="11"/>
  <c r="T268" i="11"/>
  <c r="R268" i="11"/>
  <c r="P268" i="11"/>
  <c r="BI266" i="11"/>
  <c r="BH266" i="11"/>
  <c r="BG266" i="11"/>
  <c r="BE266" i="11"/>
  <c r="T266" i="11"/>
  <c r="R266" i="11"/>
  <c r="P266" i="11"/>
  <c r="BI265" i="11"/>
  <c r="BH265" i="11"/>
  <c r="BG265" i="11"/>
  <c r="BE265" i="11"/>
  <c r="T265" i="11"/>
  <c r="R265" i="11"/>
  <c r="P265" i="11"/>
  <c r="BI264" i="11"/>
  <c r="BH264" i="11"/>
  <c r="BG264" i="11"/>
  <c r="BE264" i="11"/>
  <c r="T264" i="11"/>
  <c r="R264" i="11"/>
  <c r="P264" i="11"/>
  <c r="BI263" i="11"/>
  <c r="BH263" i="11"/>
  <c r="BG263" i="11"/>
  <c r="BE263" i="11"/>
  <c r="T263" i="11"/>
  <c r="R263" i="11"/>
  <c r="P263" i="11"/>
  <c r="BI262" i="11"/>
  <c r="BH262" i="11"/>
  <c r="BG262" i="11"/>
  <c r="BE262" i="11"/>
  <c r="T262" i="11"/>
  <c r="R262" i="11"/>
  <c r="P262" i="11"/>
  <c r="BI261" i="11"/>
  <c r="BH261" i="11"/>
  <c r="BG261" i="11"/>
  <c r="BE261" i="11"/>
  <c r="T261" i="11"/>
  <c r="R261" i="11"/>
  <c r="P261" i="11"/>
  <c r="BI259" i="11"/>
  <c r="BH259" i="11"/>
  <c r="BG259" i="11"/>
  <c r="BE259" i="11"/>
  <c r="T259" i="11"/>
  <c r="R259" i="11"/>
  <c r="P259" i="11"/>
  <c r="BI258" i="11"/>
  <c r="BH258" i="11"/>
  <c r="BG258" i="11"/>
  <c r="BE258" i="11"/>
  <c r="T258" i="11"/>
  <c r="R258" i="11"/>
  <c r="P258" i="11"/>
  <c r="BI257" i="11"/>
  <c r="BH257" i="11"/>
  <c r="BG257" i="11"/>
  <c r="BE257" i="11"/>
  <c r="T257" i="11"/>
  <c r="R257" i="11"/>
  <c r="P257" i="11"/>
  <c r="BI256" i="11"/>
  <c r="BH256" i="11"/>
  <c r="BG256" i="11"/>
  <c r="BE256" i="11"/>
  <c r="T256" i="11"/>
  <c r="R256" i="11"/>
  <c r="P256" i="11"/>
  <c r="BI255" i="11"/>
  <c r="BH255" i="11"/>
  <c r="BG255" i="11"/>
  <c r="BE255" i="11"/>
  <c r="T255" i="11"/>
  <c r="R255" i="11"/>
  <c r="P255" i="11"/>
  <c r="BI254" i="11"/>
  <c r="BH254" i="11"/>
  <c r="BG254" i="11"/>
  <c r="BE254" i="11"/>
  <c r="T254" i="11"/>
  <c r="R254" i="11"/>
  <c r="P254" i="11"/>
  <c r="BI252" i="11"/>
  <c r="BH252" i="11"/>
  <c r="BG252" i="11"/>
  <c r="BE252" i="11"/>
  <c r="T252" i="11"/>
  <c r="T251" i="11" s="1"/>
  <c r="R252" i="11"/>
  <c r="R251" i="11" s="1"/>
  <c r="P252" i="11"/>
  <c r="P251" i="11" s="1"/>
  <c r="J245" i="11"/>
  <c r="J244" i="11"/>
  <c r="F244" i="11"/>
  <c r="F242" i="11"/>
  <c r="E240" i="11"/>
  <c r="BI227" i="11"/>
  <c r="BH227" i="11"/>
  <c r="BG227" i="11"/>
  <c r="BE227" i="11"/>
  <c r="BI226" i="11"/>
  <c r="BH226" i="11"/>
  <c r="BG226" i="11"/>
  <c r="BF226" i="11"/>
  <c r="BE226" i="11"/>
  <c r="BI225" i="11"/>
  <c r="BH225" i="11"/>
  <c r="BG225" i="11"/>
  <c r="BF225" i="11"/>
  <c r="BE225" i="11"/>
  <c r="BI224" i="11"/>
  <c r="BH224" i="11"/>
  <c r="BG224" i="11"/>
  <c r="BF224" i="11"/>
  <c r="BE224" i="11"/>
  <c r="BI223" i="11"/>
  <c r="BH223" i="11"/>
  <c r="BG223" i="11"/>
  <c r="BF223" i="11"/>
  <c r="BE223" i="11"/>
  <c r="BI222" i="11"/>
  <c r="BH222" i="11"/>
  <c r="BG222" i="11"/>
  <c r="BF222" i="11"/>
  <c r="BE222" i="11"/>
  <c r="J92" i="11"/>
  <c r="J91" i="11"/>
  <c r="F91" i="11"/>
  <c r="F89" i="11"/>
  <c r="E87" i="11"/>
  <c r="J18" i="11"/>
  <c r="E18" i="11"/>
  <c r="F245" i="11"/>
  <c r="J17" i="11"/>
  <c r="J12" i="11"/>
  <c r="J89" i="11"/>
  <c r="E7" i="11"/>
  <c r="E238" i="11"/>
  <c r="J39" i="10"/>
  <c r="J38" i="10"/>
  <c r="AY105" i="1"/>
  <c r="J37" i="10"/>
  <c r="AX105" i="1"/>
  <c r="BI197" i="10"/>
  <c r="BH197" i="10"/>
  <c r="BG197" i="10"/>
  <c r="BE197" i="10"/>
  <c r="BK197" i="10"/>
  <c r="J197" i="10"/>
  <c r="BF197" i="10" s="1"/>
  <c r="BI196" i="10"/>
  <c r="BH196" i="10"/>
  <c r="BG196" i="10"/>
  <c r="BE196" i="10"/>
  <c r="BK196" i="10"/>
  <c r="J196" i="10"/>
  <c r="BF196" i="10"/>
  <c r="BI195" i="10"/>
  <c r="BH195" i="10"/>
  <c r="BG195" i="10"/>
  <c r="BE195" i="10"/>
  <c r="BK195" i="10"/>
  <c r="J195" i="10" s="1"/>
  <c r="BF195" i="10" s="1"/>
  <c r="BI194" i="10"/>
  <c r="BH194" i="10"/>
  <c r="BG194" i="10"/>
  <c r="BE194" i="10"/>
  <c r="BK194" i="10"/>
  <c r="J194" i="10"/>
  <c r="BF194" i="10" s="1"/>
  <c r="BI193" i="10"/>
  <c r="BH193" i="10"/>
  <c r="BG193" i="10"/>
  <c r="BE193" i="10"/>
  <c r="BK193" i="10"/>
  <c r="J193" i="10" s="1"/>
  <c r="BF193" i="10" s="1"/>
  <c r="BI191" i="10"/>
  <c r="BH191" i="10"/>
  <c r="BG191" i="10"/>
  <c r="BE191" i="10"/>
  <c r="T191" i="10"/>
  <c r="R191" i="10"/>
  <c r="P191" i="10"/>
  <c r="BI190" i="10"/>
  <c r="BH190" i="10"/>
  <c r="BG190" i="10"/>
  <c r="BE190" i="10"/>
  <c r="T190" i="10"/>
  <c r="R190" i="10"/>
  <c r="P190" i="10"/>
  <c r="BI189" i="10"/>
  <c r="BH189" i="10"/>
  <c r="BG189" i="10"/>
  <c r="BE189" i="10"/>
  <c r="T189" i="10"/>
  <c r="R189" i="10"/>
  <c r="P189" i="10"/>
  <c r="BI188" i="10"/>
  <c r="BH188" i="10"/>
  <c r="BG188" i="10"/>
  <c r="BE188" i="10"/>
  <c r="T188" i="10"/>
  <c r="R188" i="10"/>
  <c r="P188" i="10"/>
  <c r="BI187" i="10"/>
  <c r="BH187" i="10"/>
  <c r="BG187" i="10"/>
  <c r="BE187" i="10"/>
  <c r="T187" i="10"/>
  <c r="R187" i="10"/>
  <c r="P187" i="10"/>
  <c r="BI186" i="10"/>
  <c r="BH186" i="10"/>
  <c r="BG186" i="10"/>
  <c r="BE186" i="10"/>
  <c r="T186" i="10"/>
  <c r="R186" i="10"/>
  <c r="P186" i="10"/>
  <c r="BI185" i="10"/>
  <c r="BH185" i="10"/>
  <c r="BG185" i="10"/>
  <c r="BE185" i="10"/>
  <c r="T185" i="10"/>
  <c r="R185" i="10"/>
  <c r="P185" i="10"/>
  <c r="BI184" i="10"/>
  <c r="BH184" i="10"/>
  <c r="BG184" i="10"/>
  <c r="BE184" i="10"/>
  <c r="T184" i="10"/>
  <c r="R184" i="10"/>
  <c r="P184" i="10"/>
  <c r="BI182" i="10"/>
  <c r="BH182" i="10"/>
  <c r="BG182" i="10"/>
  <c r="BE182" i="10"/>
  <c r="T182" i="10"/>
  <c r="R182" i="10"/>
  <c r="P182" i="10"/>
  <c r="BI181" i="10"/>
  <c r="BH181" i="10"/>
  <c r="BG181" i="10"/>
  <c r="BE181" i="10"/>
  <c r="T181" i="10"/>
  <c r="R181" i="10"/>
  <c r="P181" i="10"/>
  <c r="BI180" i="10"/>
  <c r="BH180" i="10"/>
  <c r="BG180" i="10"/>
  <c r="BE180" i="10"/>
  <c r="T180" i="10"/>
  <c r="R180" i="10"/>
  <c r="P180" i="10"/>
  <c r="BI179" i="10"/>
  <c r="BH179" i="10"/>
  <c r="BG179" i="10"/>
  <c r="BE179" i="10"/>
  <c r="T179" i="10"/>
  <c r="R179" i="10"/>
  <c r="P179" i="10"/>
  <c r="BI178" i="10"/>
  <c r="BH178" i="10"/>
  <c r="BG178" i="10"/>
  <c r="BE178" i="10"/>
  <c r="T178" i="10"/>
  <c r="R178" i="10"/>
  <c r="P178" i="10"/>
  <c r="BI177" i="10"/>
  <c r="BH177" i="10"/>
  <c r="BG177" i="10"/>
  <c r="BE177" i="10"/>
  <c r="T177" i="10"/>
  <c r="R177" i="10"/>
  <c r="P177" i="10"/>
  <c r="BI176" i="10"/>
  <c r="BH176" i="10"/>
  <c r="BG176" i="10"/>
  <c r="BE176" i="10"/>
  <c r="T176" i="10"/>
  <c r="R176" i="10"/>
  <c r="P176" i="10"/>
  <c r="BI175" i="10"/>
  <c r="BH175" i="10"/>
  <c r="BG175" i="10"/>
  <c r="BE175" i="10"/>
  <c r="T175" i="10"/>
  <c r="R175" i="10"/>
  <c r="P175" i="10"/>
  <c r="BI174" i="10"/>
  <c r="BH174" i="10"/>
  <c r="BG174" i="10"/>
  <c r="BE174" i="10"/>
  <c r="T174" i="10"/>
  <c r="R174" i="10"/>
  <c r="P174" i="10"/>
  <c r="BI173" i="10"/>
  <c r="BH173" i="10"/>
  <c r="BG173" i="10"/>
  <c r="BE173" i="10"/>
  <c r="T173" i="10"/>
  <c r="R173" i="10"/>
  <c r="P173" i="10"/>
  <c r="BI172" i="10"/>
  <c r="BH172" i="10"/>
  <c r="BG172" i="10"/>
  <c r="BE172" i="10"/>
  <c r="T172" i="10"/>
  <c r="R172" i="10"/>
  <c r="P172" i="10"/>
  <c r="BI171" i="10"/>
  <c r="BH171" i="10"/>
  <c r="BG171" i="10"/>
  <c r="BE171" i="10"/>
  <c r="T171" i="10"/>
  <c r="R171" i="10"/>
  <c r="P171" i="10"/>
  <c r="BI170" i="10"/>
  <c r="BH170" i="10"/>
  <c r="BG170" i="10"/>
  <c r="BE170" i="10"/>
  <c r="T170" i="10"/>
  <c r="R170" i="10"/>
  <c r="P170" i="10"/>
  <c r="BI168" i="10"/>
  <c r="BH168" i="10"/>
  <c r="BG168" i="10"/>
  <c r="BE168" i="10"/>
  <c r="T168" i="10"/>
  <c r="R168" i="10"/>
  <c r="P168" i="10"/>
  <c r="BI167" i="10"/>
  <c r="BH167" i="10"/>
  <c r="BG167" i="10"/>
  <c r="BE167" i="10"/>
  <c r="T167" i="10"/>
  <c r="R167" i="10"/>
  <c r="P167" i="10"/>
  <c r="BI166" i="10"/>
  <c r="BH166" i="10"/>
  <c r="BG166" i="10"/>
  <c r="BE166" i="10"/>
  <c r="T166" i="10"/>
  <c r="R166" i="10"/>
  <c r="P166" i="10"/>
  <c r="BI165" i="10"/>
  <c r="BH165" i="10"/>
  <c r="BG165" i="10"/>
  <c r="BE165" i="10"/>
  <c r="T165" i="10"/>
  <c r="R165" i="10"/>
  <c r="P165" i="10"/>
  <c r="BI164" i="10"/>
  <c r="BH164" i="10"/>
  <c r="BG164" i="10"/>
  <c r="BE164" i="10"/>
  <c r="T164" i="10"/>
  <c r="R164" i="10"/>
  <c r="P164" i="10"/>
  <c r="BI163" i="10"/>
  <c r="BH163" i="10"/>
  <c r="BG163" i="10"/>
  <c r="BE163" i="10"/>
  <c r="T163" i="10"/>
  <c r="R163" i="10"/>
  <c r="P163" i="10"/>
  <c r="BI162" i="10"/>
  <c r="BH162" i="10"/>
  <c r="BG162" i="10"/>
  <c r="BE162" i="10"/>
  <c r="T162" i="10"/>
  <c r="R162" i="10"/>
  <c r="P162" i="10"/>
  <c r="BI161" i="10"/>
  <c r="BH161" i="10"/>
  <c r="BG161" i="10"/>
  <c r="BE161" i="10"/>
  <c r="T161" i="10"/>
  <c r="R161" i="10"/>
  <c r="P161" i="10"/>
  <c r="BI160" i="10"/>
  <c r="BH160" i="10"/>
  <c r="BG160" i="10"/>
  <c r="BE160" i="10"/>
  <c r="T160" i="10"/>
  <c r="R160" i="10"/>
  <c r="P160" i="10"/>
  <c r="BI159" i="10"/>
  <c r="BH159" i="10"/>
  <c r="BG159" i="10"/>
  <c r="BE159" i="10"/>
  <c r="T159" i="10"/>
  <c r="R159" i="10"/>
  <c r="P159" i="10"/>
  <c r="BI158" i="10"/>
  <c r="BH158" i="10"/>
  <c r="BG158" i="10"/>
  <c r="BE158" i="10"/>
  <c r="T158" i="10"/>
  <c r="R158" i="10"/>
  <c r="P158" i="10"/>
  <c r="BI157" i="10"/>
  <c r="BH157" i="10"/>
  <c r="BG157" i="10"/>
  <c r="BE157" i="10"/>
  <c r="T157" i="10"/>
  <c r="R157" i="10"/>
  <c r="P157" i="10"/>
  <c r="BI156" i="10"/>
  <c r="BH156" i="10"/>
  <c r="BG156" i="10"/>
  <c r="BE156" i="10"/>
  <c r="T156" i="10"/>
  <c r="R156" i="10"/>
  <c r="P156" i="10"/>
  <c r="BI155" i="10"/>
  <c r="BH155" i="10"/>
  <c r="BG155" i="10"/>
  <c r="BE155" i="10"/>
  <c r="T155" i="10"/>
  <c r="R155" i="10"/>
  <c r="P155" i="10"/>
  <c r="BI154" i="10"/>
  <c r="BH154" i="10"/>
  <c r="BG154" i="10"/>
  <c r="BE154" i="10"/>
  <c r="T154" i="10"/>
  <c r="R154" i="10"/>
  <c r="P154" i="10"/>
  <c r="BI153" i="10"/>
  <c r="BH153" i="10"/>
  <c r="BG153" i="10"/>
  <c r="BE153" i="10"/>
  <c r="T153" i="10"/>
  <c r="R153" i="10"/>
  <c r="P153" i="10"/>
  <c r="BI152" i="10"/>
  <c r="BH152" i="10"/>
  <c r="BG152" i="10"/>
  <c r="BE152" i="10"/>
  <c r="T152" i="10"/>
  <c r="R152" i="10"/>
  <c r="P152" i="10"/>
  <c r="BI151" i="10"/>
  <c r="BH151" i="10"/>
  <c r="BG151" i="10"/>
  <c r="BE151" i="10"/>
  <c r="T151" i="10"/>
  <c r="R151" i="10"/>
  <c r="P151" i="10"/>
  <c r="BI150" i="10"/>
  <c r="BH150" i="10"/>
  <c r="BG150" i="10"/>
  <c r="BE150" i="10"/>
  <c r="T150" i="10"/>
  <c r="R150" i="10"/>
  <c r="P150" i="10"/>
  <c r="BI149" i="10"/>
  <c r="BH149" i="10"/>
  <c r="BG149" i="10"/>
  <c r="BE149" i="10"/>
  <c r="T149" i="10"/>
  <c r="R149" i="10"/>
  <c r="P149" i="10"/>
  <c r="BI148" i="10"/>
  <c r="BH148" i="10"/>
  <c r="BG148" i="10"/>
  <c r="BE148" i="10"/>
  <c r="T148" i="10"/>
  <c r="R148" i="10"/>
  <c r="P148" i="10"/>
  <c r="BI147" i="10"/>
  <c r="BH147" i="10"/>
  <c r="BG147" i="10"/>
  <c r="BE147" i="10"/>
  <c r="T147" i="10"/>
  <c r="R147" i="10"/>
  <c r="P147" i="10"/>
  <c r="BI146" i="10"/>
  <c r="BH146" i="10"/>
  <c r="BG146" i="10"/>
  <c r="BE146" i="10"/>
  <c r="T146" i="10"/>
  <c r="R146" i="10"/>
  <c r="P146" i="10"/>
  <c r="BI145" i="10"/>
  <c r="BH145" i="10"/>
  <c r="BG145" i="10"/>
  <c r="BE145" i="10"/>
  <c r="T145" i="10"/>
  <c r="R145" i="10"/>
  <c r="P145" i="10"/>
  <c r="BI144" i="10"/>
  <c r="BH144" i="10"/>
  <c r="BG144" i="10"/>
  <c r="BE144" i="10"/>
  <c r="T144" i="10"/>
  <c r="R144" i="10"/>
  <c r="P144" i="10"/>
  <c r="BI143" i="10"/>
  <c r="BH143" i="10"/>
  <c r="BG143" i="10"/>
  <c r="BE143" i="10"/>
  <c r="T143" i="10"/>
  <c r="R143" i="10"/>
  <c r="P143" i="10"/>
  <c r="BI142" i="10"/>
  <c r="BH142" i="10"/>
  <c r="BG142" i="10"/>
  <c r="BE142" i="10"/>
  <c r="T142" i="10"/>
  <c r="R142" i="10"/>
  <c r="P142" i="10"/>
  <c r="BI141" i="10"/>
  <c r="BH141" i="10"/>
  <c r="BG141" i="10"/>
  <c r="BE141" i="10"/>
  <c r="T141" i="10"/>
  <c r="R141" i="10"/>
  <c r="P141" i="10"/>
  <c r="BI140" i="10"/>
  <c r="BH140" i="10"/>
  <c r="BG140" i="10"/>
  <c r="BE140" i="10"/>
  <c r="T140" i="10"/>
  <c r="R140" i="10"/>
  <c r="P140" i="10"/>
  <c r="BI139" i="10"/>
  <c r="BH139" i="10"/>
  <c r="BG139" i="10"/>
  <c r="BE139" i="10"/>
  <c r="T139" i="10"/>
  <c r="R139" i="10"/>
  <c r="P139" i="10"/>
  <c r="BI136" i="10"/>
  <c r="BH136" i="10"/>
  <c r="BG136" i="10"/>
  <c r="BE136" i="10"/>
  <c r="T136" i="10"/>
  <c r="T135" i="10"/>
  <c r="T134" i="10" s="1"/>
  <c r="R136" i="10"/>
  <c r="R135" i="10"/>
  <c r="R134" i="10"/>
  <c r="P136" i="10"/>
  <c r="P135" i="10" s="1"/>
  <c r="P134" i="10" s="1"/>
  <c r="F127" i="10"/>
  <c r="E125" i="10"/>
  <c r="BI112" i="10"/>
  <c r="BH112" i="10"/>
  <c r="BG112" i="10"/>
  <c r="BE112" i="10"/>
  <c r="BI111" i="10"/>
  <c r="BH111" i="10"/>
  <c r="BG111" i="10"/>
  <c r="BF111" i="10"/>
  <c r="BE111" i="10"/>
  <c r="BI110" i="10"/>
  <c r="BH110" i="10"/>
  <c r="BG110" i="10"/>
  <c r="BF110" i="10"/>
  <c r="BE110" i="10"/>
  <c r="BI109" i="10"/>
  <c r="BH109" i="10"/>
  <c r="BG109" i="10"/>
  <c r="BF109" i="10"/>
  <c r="BE109" i="10"/>
  <c r="BI108" i="10"/>
  <c r="BH108" i="10"/>
  <c r="BG108" i="10"/>
  <c r="BF108" i="10"/>
  <c r="BE108" i="10"/>
  <c r="BI107" i="10"/>
  <c r="BH107" i="10"/>
  <c r="BG107" i="10"/>
  <c r="BF107" i="10"/>
  <c r="BE107" i="10"/>
  <c r="F89" i="10"/>
  <c r="E87" i="10"/>
  <c r="J24" i="10"/>
  <c r="E24" i="10"/>
  <c r="J130" i="10" s="1"/>
  <c r="J23" i="10"/>
  <c r="J21" i="10"/>
  <c r="E21" i="10"/>
  <c r="J91" i="10"/>
  <c r="J20" i="10"/>
  <c r="J18" i="10"/>
  <c r="E18" i="10"/>
  <c r="F130" i="10" s="1"/>
  <c r="J17" i="10"/>
  <c r="J15" i="10"/>
  <c r="E15" i="10"/>
  <c r="F91" i="10"/>
  <c r="J14" i="10"/>
  <c r="J12" i="10"/>
  <c r="J127" i="10" s="1"/>
  <c r="E7" i="10"/>
  <c r="E123" i="10" s="1"/>
  <c r="J39" i="9"/>
  <c r="J38" i="9"/>
  <c r="AY104" i="1"/>
  <c r="J37" i="9"/>
  <c r="AX104" i="1" s="1"/>
  <c r="BI143" i="9"/>
  <c r="BH143" i="9"/>
  <c r="BG143" i="9"/>
  <c r="BE143" i="9"/>
  <c r="BK143" i="9"/>
  <c r="J143" i="9"/>
  <c r="BF143" i="9"/>
  <c r="BI142" i="9"/>
  <c r="BH142" i="9"/>
  <c r="BG142" i="9"/>
  <c r="BE142" i="9"/>
  <c r="BK142" i="9"/>
  <c r="J142" i="9" s="1"/>
  <c r="BF142" i="9" s="1"/>
  <c r="BI141" i="9"/>
  <c r="BH141" i="9"/>
  <c r="BG141" i="9"/>
  <c r="BE141" i="9"/>
  <c r="BK141" i="9"/>
  <c r="J141" i="9"/>
  <c r="BF141" i="9" s="1"/>
  <c r="BI140" i="9"/>
  <c r="BH140" i="9"/>
  <c r="BG140" i="9"/>
  <c r="BE140" i="9"/>
  <c r="BK140" i="9"/>
  <c r="J140" i="9" s="1"/>
  <c r="BF140" i="9" s="1"/>
  <c r="BI139" i="9"/>
  <c r="BH139" i="9"/>
  <c r="BG139" i="9"/>
  <c r="BE139" i="9"/>
  <c r="BK139" i="9"/>
  <c r="J139" i="9" s="1"/>
  <c r="BF139" i="9" s="1"/>
  <c r="BI137" i="9"/>
  <c r="BH137" i="9"/>
  <c r="BG137" i="9"/>
  <c r="BE137" i="9"/>
  <c r="T137" i="9"/>
  <c r="R137" i="9"/>
  <c r="P137" i="9"/>
  <c r="BI136" i="9"/>
  <c r="BH136" i="9"/>
  <c r="BG136" i="9"/>
  <c r="BE136" i="9"/>
  <c r="T136" i="9"/>
  <c r="R136" i="9"/>
  <c r="P136" i="9"/>
  <c r="BI133" i="9"/>
  <c r="BH133" i="9"/>
  <c r="BG133" i="9"/>
  <c r="BE133" i="9"/>
  <c r="T133" i="9"/>
  <c r="R133" i="9"/>
  <c r="P133" i="9"/>
  <c r="BI132" i="9"/>
  <c r="BH132" i="9"/>
  <c r="BG132" i="9"/>
  <c r="BE132" i="9"/>
  <c r="T132" i="9"/>
  <c r="R132" i="9"/>
  <c r="P132" i="9"/>
  <c r="J126" i="9"/>
  <c r="F123" i="9"/>
  <c r="E121" i="9"/>
  <c r="BI108" i="9"/>
  <c r="BH108" i="9"/>
  <c r="BG108" i="9"/>
  <c r="BE108" i="9"/>
  <c r="BI107" i="9"/>
  <c r="BH107" i="9"/>
  <c r="BG107" i="9"/>
  <c r="BF107" i="9"/>
  <c r="BE107" i="9"/>
  <c r="BI106" i="9"/>
  <c r="BH106" i="9"/>
  <c r="BG106" i="9"/>
  <c r="BF106" i="9"/>
  <c r="BE106" i="9"/>
  <c r="BI105" i="9"/>
  <c r="BH105" i="9"/>
  <c r="BG105" i="9"/>
  <c r="BF105" i="9"/>
  <c r="BE105" i="9"/>
  <c r="BI104" i="9"/>
  <c r="BH104" i="9"/>
  <c r="BG104" i="9"/>
  <c r="BF104" i="9"/>
  <c r="BE104" i="9"/>
  <c r="BI103" i="9"/>
  <c r="BH103" i="9"/>
  <c r="BG103" i="9"/>
  <c r="BF103" i="9"/>
  <c r="BE103" i="9"/>
  <c r="J92" i="9"/>
  <c r="F89" i="9"/>
  <c r="E87" i="9"/>
  <c r="J21" i="9"/>
  <c r="E21" i="9"/>
  <c r="J125" i="9" s="1"/>
  <c r="J20" i="9"/>
  <c r="J18" i="9"/>
  <c r="E18" i="9"/>
  <c r="F126" i="9" s="1"/>
  <c r="J17" i="9"/>
  <c r="J15" i="9"/>
  <c r="E15" i="9"/>
  <c r="F125" i="9" s="1"/>
  <c r="J14" i="9"/>
  <c r="J12" i="9"/>
  <c r="J123" i="9" s="1"/>
  <c r="E7" i="9"/>
  <c r="E119" i="9"/>
  <c r="J39" i="8"/>
  <c r="J38" i="8"/>
  <c r="AY103" i="1" s="1"/>
  <c r="J37" i="8"/>
  <c r="AX103" i="1"/>
  <c r="BI211" i="8"/>
  <c r="BH211" i="8"/>
  <c r="BG211" i="8"/>
  <c r="BE211" i="8"/>
  <c r="BK211" i="8"/>
  <c r="J211" i="8" s="1"/>
  <c r="BF211" i="8" s="1"/>
  <c r="BI210" i="8"/>
  <c r="BH210" i="8"/>
  <c r="BG210" i="8"/>
  <c r="BE210" i="8"/>
  <c r="BK210" i="8"/>
  <c r="J210" i="8"/>
  <c r="BF210" i="8" s="1"/>
  <c r="BI209" i="8"/>
  <c r="BH209" i="8"/>
  <c r="BG209" i="8"/>
  <c r="BE209" i="8"/>
  <c r="BK209" i="8"/>
  <c r="J209" i="8" s="1"/>
  <c r="BF209" i="8" s="1"/>
  <c r="BI208" i="8"/>
  <c r="BH208" i="8"/>
  <c r="BG208" i="8"/>
  <c r="BE208" i="8"/>
  <c r="BK208" i="8"/>
  <c r="J208" i="8"/>
  <c r="BF208" i="8"/>
  <c r="BI207" i="8"/>
  <c r="BH207" i="8"/>
  <c r="BG207" i="8"/>
  <c r="BE207" i="8"/>
  <c r="BK207" i="8"/>
  <c r="J207" i="8" s="1"/>
  <c r="BF207" i="8" s="1"/>
  <c r="BI202" i="8"/>
  <c r="BH202" i="8"/>
  <c r="BG202" i="8"/>
  <c r="BE202" i="8"/>
  <c r="T202" i="8"/>
  <c r="T201" i="8" s="1"/>
  <c r="T200" i="8" s="1"/>
  <c r="R202" i="8"/>
  <c r="R201" i="8"/>
  <c r="R200" i="8"/>
  <c r="P202" i="8"/>
  <c r="P201" i="8"/>
  <c r="P200" i="8"/>
  <c r="BI199" i="8"/>
  <c r="BH199" i="8"/>
  <c r="BG199" i="8"/>
  <c r="BE199" i="8"/>
  <c r="T199" i="8"/>
  <c r="T198" i="8" s="1"/>
  <c r="R199" i="8"/>
  <c r="R198" i="8"/>
  <c r="P199" i="8"/>
  <c r="P198" i="8" s="1"/>
  <c r="BI194" i="8"/>
  <c r="BH194" i="8"/>
  <c r="BG194" i="8"/>
  <c r="BE194" i="8"/>
  <c r="T194" i="8"/>
  <c r="R194" i="8"/>
  <c r="P194" i="8"/>
  <c r="BI191" i="8"/>
  <c r="BH191" i="8"/>
  <c r="BG191" i="8"/>
  <c r="BE191" i="8"/>
  <c r="T191" i="8"/>
  <c r="R191" i="8"/>
  <c r="P191" i="8"/>
  <c r="BI188" i="8"/>
  <c r="BH188" i="8"/>
  <c r="BG188" i="8"/>
  <c r="BE188" i="8"/>
  <c r="T188" i="8"/>
  <c r="R188" i="8"/>
  <c r="P188" i="8"/>
  <c r="BI185" i="8"/>
  <c r="BH185" i="8"/>
  <c r="BG185" i="8"/>
  <c r="BE185" i="8"/>
  <c r="T185" i="8"/>
  <c r="R185" i="8"/>
  <c r="P185" i="8"/>
  <c r="BI182" i="8"/>
  <c r="BH182" i="8"/>
  <c r="BG182" i="8"/>
  <c r="BE182" i="8"/>
  <c r="T182" i="8"/>
  <c r="R182" i="8"/>
  <c r="P182" i="8"/>
  <c r="BI177" i="8"/>
  <c r="BH177" i="8"/>
  <c r="BG177" i="8"/>
  <c r="BE177" i="8"/>
  <c r="T177" i="8"/>
  <c r="R177" i="8"/>
  <c r="P177" i="8"/>
  <c r="BI169" i="8"/>
  <c r="BH169" i="8"/>
  <c r="BG169" i="8"/>
  <c r="BE169" i="8"/>
  <c r="T169" i="8"/>
  <c r="R169" i="8"/>
  <c r="P169" i="8"/>
  <c r="BI164" i="8"/>
  <c r="BH164" i="8"/>
  <c r="BG164" i="8"/>
  <c r="BE164" i="8"/>
  <c r="T164" i="8"/>
  <c r="R164" i="8"/>
  <c r="P164" i="8"/>
  <c r="BI159" i="8"/>
  <c r="BH159" i="8"/>
  <c r="BG159" i="8"/>
  <c r="BE159" i="8"/>
  <c r="T159" i="8"/>
  <c r="R159" i="8"/>
  <c r="P159" i="8"/>
  <c r="BI155" i="8"/>
  <c r="BH155" i="8"/>
  <c r="BG155" i="8"/>
  <c r="BE155" i="8"/>
  <c r="T155" i="8"/>
  <c r="R155" i="8"/>
  <c r="P155" i="8"/>
  <c r="BI151" i="8"/>
  <c r="BH151" i="8"/>
  <c r="BG151" i="8"/>
  <c r="BE151" i="8"/>
  <c r="T151" i="8"/>
  <c r="R151" i="8"/>
  <c r="P151" i="8"/>
  <c r="BI146" i="8"/>
  <c r="BH146" i="8"/>
  <c r="BG146" i="8"/>
  <c r="BE146" i="8"/>
  <c r="T146" i="8"/>
  <c r="R146" i="8"/>
  <c r="P146" i="8"/>
  <c r="BI143" i="8"/>
  <c r="BH143" i="8"/>
  <c r="BG143" i="8"/>
  <c r="BE143" i="8"/>
  <c r="T143" i="8"/>
  <c r="R143" i="8"/>
  <c r="P143" i="8"/>
  <c r="BI142" i="8"/>
  <c r="BH142" i="8"/>
  <c r="BG142" i="8"/>
  <c r="BE142" i="8"/>
  <c r="T142" i="8"/>
  <c r="R142" i="8"/>
  <c r="P142" i="8"/>
  <c r="BI141" i="8"/>
  <c r="BH141" i="8"/>
  <c r="BG141" i="8"/>
  <c r="BE141" i="8"/>
  <c r="T141" i="8"/>
  <c r="R141" i="8"/>
  <c r="P141" i="8"/>
  <c r="BI140" i="8"/>
  <c r="BH140" i="8"/>
  <c r="BG140" i="8"/>
  <c r="BE140" i="8"/>
  <c r="T140" i="8"/>
  <c r="R140" i="8"/>
  <c r="P140" i="8"/>
  <c r="BI139" i="8"/>
  <c r="BH139" i="8"/>
  <c r="BG139" i="8"/>
  <c r="BE139" i="8"/>
  <c r="T139" i="8"/>
  <c r="R139" i="8"/>
  <c r="P139" i="8"/>
  <c r="BI135" i="8"/>
  <c r="BH135" i="8"/>
  <c r="BG135" i="8"/>
  <c r="BE135" i="8"/>
  <c r="T135" i="8"/>
  <c r="R135" i="8"/>
  <c r="P135" i="8"/>
  <c r="J129" i="8"/>
  <c r="J128" i="8"/>
  <c r="F126" i="8"/>
  <c r="E124" i="8"/>
  <c r="BI111" i="8"/>
  <c r="BH111" i="8"/>
  <c r="BG111" i="8"/>
  <c r="BE111" i="8"/>
  <c r="BI110" i="8"/>
  <c r="BH110" i="8"/>
  <c r="BG110" i="8"/>
  <c r="BF110" i="8"/>
  <c r="BE110" i="8"/>
  <c r="BI109" i="8"/>
  <c r="BH109" i="8"/>
  <c r="BG109" i="8"/>
  <c r="BF109" i="8"/>
  <c r="BE109" i="8"/>
  <c r="BI108" i="8"/>
  <c r="BH108" i="8"/>
  <c r="BG108" i="8"/>
  <c r="BF108" i="8"/>
  <c r="BE108" i="8"/>
  <c r="BI107" i="8"/>
  <c r="BH107" i="8"/>
  <c r="BG107" i="8"/>
  <c r="BF107" i="8"/>
  <c r="BE107" i="8"/>
  <c r="BI106" i="8"/>
  <c r="BH106" i="8"/>
  <c r="BG106" i="8"/>
  <c r="BF106" i="8"/>
  <c r="BE106" i="8"/>
  <c r="J92" i="8"/>
  <c r="J91" i="8"/>
  <c r="F89" i="8"/>
  <c r="E87" i="8"/>
  <c r="J18" i="8"/>
  <c r="E18" i="8"/>
  <c r="F129" i="8"/>
  <c r="J17" i="8"/>
  <c r="J15" i="8"/>
  <c r="E15" i="8"/>
  <c r="F91" i="8"/>
  <c r="J14" i="8"/>
  <c r="J12" i="8"/>
  <c r="J126" i="8"/>
  <c r="E7" i="8"/>
  <c r="E122" i="8" s="1"/>
  <c r="J39" i="7"/>
  <c r="J38" i="7"/>
  <c r="AY102" i="1"/>
  <c r="J37" i="7"/>
  <c r="AX102" i="1" s="1"/>
  <c r="BI266" i="7"/>
  <c r="BH266" i="7"/>
  <c r="BG266" i="7"/>
  <c r="BE266" i="7"/>
  <c r="BK266" i="7"/>
  <c r="J266" i="7"/>
  <c r="BF266" i="7"/>
  <c r="BI265" i="7"/>
  <c r="BH265" i="7"/>
  <c r="BG265" i="7"/>
  <c r="BE265" i="7"/>
  <c r="BK265" i="7"/>
  <c r="J265" i="7" s="1"/>
  <c r="BF265" i="7" s="1"/>
  <c r="BI264" i="7"/>
  <c r="BH264" i="7"/>
  <c r="BG264" i="7"/>
  <c r="BE264" i="7"/>
  <c r="BK264" i="7"/>
  <c r="J264" i="7" s="1"/>
  <c r="BF264" i="7" s="1"/>
  <c r="BI263" i="7"/>
  <c r="BH263" i="7"/>
  <c r="BG263" i="7"/>
  <c r="BE263" i="7"/>
  <c r="BK263" i="7"/>
  <c r="J263" i="7" s="1"/>
  <c r="BF263" i="7" s="1"/>
  <c r="BI262" i="7"/>
  <c r="BH262" i="7"/>
  <c r="BG262" i="7"/>
  <c r="BE262" i="7"/>
  <c r="BK262" i="7"/>
  <c r="J262" i="7"/>
  <c r="BF262" i="7" s="1"/>
  <c r="BI260" i="7"/>
  <c r="BH260" i="7"/>
  <c r="BG260" i="7"/>
  <c r="BE260" i="7"/>
  <c r="T260" i="7"/>
  <c r="T259" i="7"/>
  <c r="R260" i="7"/>
  <c r="R259" i="7" s="1"/>
  <c r="P260" i="7"/>
  <c r="P259" i="7"/>
  <c r="BI258" i="7"/>
  <c r="BH258" i="7"/>
  <c r="BG258" i="7"/>
  <c r="BE258" i="7"/>
  <c r="T258" i="7"/>
  <c r="R258" i="7"/>
  <c r="P258" i="7"/>
  <c r="BI257" i="7"/>
  <c r="BH257" i="7"/>
  <c r="BG257" i="7"/>
  <c r="BE257" i="7"/>
  <c r="T257" i="7"/>
  <c r="R257" i="7"/>
  <c r="P257" i="7"/>
  <c r="BI256" i="7"/>
  <c r="BH256" i="7"/>
  <c r="BG256" i="7"/>
  <c r="BE256" i="7"/>
  <c r="T256" i="7"/>
  <c r="R256" i="7"/>
  <c r="P256" i="7"/>
  <c r="BI255" i="7"/>
  <c r="BH255" i="7"/>
  <c r="BG255" i="7"/>
  <c r="BE255" i="7"/>
  <c r="T255" i="7"/>
  <c r="R255" i="7"/>
  <c r="P255" i="7"/>
  <c r="BI254" i="7"/>
  <c r="BH254" i="7"/>
  <c r="BG254" i="7"/>
  <c r="BE254" i="7"/>
  <c r="T254" i="7"/>
  <c r="R254" i="7"/>
  <c r="P254" i="7"/>
  <c r="BI230" i="7"/>
  <c r="BH230" i="7"/>
  <c r="BG230" i="7"/>
  <c r="BE230" i="7"/>
  <c r="T230" i="7"/>
  <c r="R230" i="7"/>
  <c r="P230" i="7"/>
  <c r="BI227" i="7"/>
  <c r="BH227" i="7"/>
  <c r="BG227" i="7"/>
  <c r="BE227" i="7"/>
  <c r="T227" i="7"/>
  <c r="R227" i="7"/>
  <c r="P227" i="7"/>
  <c r="BI226" i="7"/>
  <c r="BH226" i="7"/>
  <c r="BG226" i="7"/>
  <c r="BE226" i="7"/>
  <c r="T226" i="7"/>
  <c r="R226" i="7"/>
  <c r="P226" i="7"/>
  <c r="BI225" i="7"/>
  <c r="BH225" i="7"/>
  <c r="BG225" i="7"/>
  <c r="BE225" i="7"/>
  <c r="T225" i="7"/>
  <c r="R225" i="7"/>
  <c r="P225" i="7"/>
  <c r="BI224" i="7"/>
  <c r="BH224" i="7"/>
  <c r="BG224" i="7"/>
  <c r="BE224" i="7"/>
  <c r="T224" i="7"/>
  <c r="R224" i="7"/>
  <c r="P224" i="7"/>
  <c r="BI223" i="7"/>
  <c r="BH223" i="7"/>
  <c r="BG223" i="7"/>
  <c r="BE223" i="7"/>
  <c r="T223" i="7"/>
  <c r="R223" i="7"/>
  <c r="P223" i="7"/>
  <c r="BI222" i="7"/>
  <c r="BH222" i="7"/>
  <c r="BG222" i="7"/>
  <c r="BE222" i="7"/>
  <c r="T222" i="7"/>
  <c r="R222" i="7"/>
  <c r="P222" i="7"/>
  <c r="BI189" i="7"/>
  <c r="BH189" i="7"/>
  <c r="BG189" i="7"/>
  <c r="BE189" i="7"/>
  <c r="T189" i="7"/>
  <c r="R189" i="7"/>
  <c r="P189" i="7"/>
  <c r="BI188" i="7"/>
  <c r="BH188" i="7"/>
  <c r="BG188" i="7"/>
  <c r="BE188" i="7"/>
  <c r="T188" i="7"/>
  <c r="R188" i="7"/>
  <c r="P188" i="7"/>
  <c r="BI161" i="7"/>
  <c r="BH161" i="7"/>
  <c r="BG161" i="7"/>
  <c r="BE161" i="7"/>
  <c r="T161" i="7"/>
  <c r="R161" i="7"/>
  <c r="P161" i="7"/>
  <c r="BI160" i="7"/>
  <c r="BH160" i="7"/>
  <c r="BG160" i="7"/>
  <c r="BE160" i="7"/>
  <c r="T160" i="7"/>
  <c r="R160" i="7"/>
  <c r="P160" i="7"/>
  <c r="BI133" i="7"/>
  <c r="BH133" i="7"/>
  <c r="BG133" i="7"/>
  <c r="BE133" i="7"/>
  <c r="T133" i="7"/>
  <c r="R133" i="7"/>
  <c r="P133" i="7"/>
  <c r="J127" i="7"/>
  <c r="J126" i="7"/>
  <c r="F124" i="7"/>
  <c r="E122" i="7"/>
  <c r="BI109" i="7"/>
  <c r="BH109" i="7"/>
  <c r="BG109" i="7"/>
  <c r="BE109" i="7"/>
  <c r="BI108" i="7"/>
  <c r="BH108" i="7"/>
  <c r="BG108" i="7"/>
  <c r="BF108" i="7"/>
  <c r="BE108" i="7"/>
  <c r="BI107" i="7"/>
  <c r="BH107" i="7"/>
  <c r="BG107" i="7"/>
  <c r="BF107" i="7"/>
  <c r="BE107" i="7"/>
  <c r="BI106" i="7"/>
  <c r="BH106" i="7"/>
  <c r="BG106" i="7"/>
  <c r="BF106" i="7"/>
  <c r="BE106" i="7"/>
  <c r="BI105" i="7"/>
  <c r="BH105" i="7"/>
  <c r="BG105" i="7"/>
  <c r="BF105" i="7"/>
  <c r="BE105" i="7"/>
  <c r="BI104" i="7"/>
  <c r="BH104" i="7"/>
  <c r="BG104" i="7"/>
  <c r="BF104" i="7"/>
  <c r="BE104" i="7"/>
  <c r="J92" i="7"/>
  <c r="J91" i="7"/>
  <c r="F89" i="7"/>
  <c r="E87" i="7"/>
  <c r="J18" i="7"/>
  <c r="E18" i="7"/>
  <c r="F92" i="7" s="1"/>
  <c r="J17" i="7"/>
  <c r="J15" i="7"/>
  <c r="E15" i="7"/>
  <c r="F126" i="7" s="1"/>
  <c r="J14" i="7"/>
  <c r="J12" i="7"/>
  <c r="J89" i="7" s="1"/>
  <c r="E7" i="7"/>
  <c r="E85" i="7" s="1"/>
  <c r="J43" i="6"/>
  <c r="J42" i="6"/>
  <c r="AY101" i="1" s="1"/>
  <c r="J41" i="6"/>
  <c r="AX101" i="1"/>
  <c r="BI292" i="6"/>
  <c r="BH292" i="6"/>
  <c r="BG292" i="6"/>
  <c r="BE292" i="6"/>
  <c r="BK292" i="6"/>
  <c r="J292" i="6" s="1"/>
  <c r="BF292" i="6" s="1"/>
  <c r="BI291" i="6"/>
  <c r="BH291" i="6"/>
  <c r="BG291" i="6"/>
  <c r="BE291" i="6"/>
  <c r="BK291" i="6"/>
  <c r="J291" i="6"/>
  <c r="BF291" i="6" s="1"/>
  <c r="BI290" i="6"/>
  <c r="BH290" i="6"/>
  <c r="BG290" i="6"/>
  <c r="BE290" i="6"/>
  <c r="BK290" i="6"/>
  <c r="J290" i="6" s="1"/>
  <c r="BF290" i="6" s="1"/>
  <c r="BI289" i="6"/>
  <c r="BH289" i="6"/>
  <c r="BG289" i="6"/>
  <c r="BE289" i="6"/>
  <c r="BK289" i="6"/>
  <c r="J289" i="6" s="1"/>
  <c r="BF289" i="6" s="1"/>
  <c r="BI288" i="6"/>
  <c r="BH288" i="6"/>
  <c r="BG288" i="6"/>
  <c r="BE288" i="6"/>
  <c r="BK288" i="6"/>
  <c r="J288" i="6" s="1"/>
  <c r="BF288" i="6" s="1"/>
  <c r="BI286" i="6"/>
  <c r="BH286" i="6"/>
  <c r="BG286" i="6"/>
  <c r="BE286" i="6"/>
  <c r="T286" i="6"/>
  <c r="R286" i="6"/>
  <c r="P286" i="6"/>
  <c r="BI285" i="6"/>
  <c r="BH285" i="6"/>
  <c r="BG285" i="6"/>
  <c r="BE285" i="6"/>
  <c r="T285" i="6"/>
  <c r="R285" i="6"/>
  <c r="P285" i="6"/>
  <c r="BI284" i="6"/>
  <c r="BH284" i="6"/>
  <c r="BG284" i="6"/>
  <c r="BE284" i="6"/>
  <c r="T284" i="6"/>
  <c r="R284" i="6"/>
  <c r="P284" i="6"/>
  <c r="BI282" i="6"/>
  <c r="BH282" i="6"/>
  <c r="BG282" i="6"/>
  <c r="BE282" i="6"/>
  <c r="T282" i="6"/>
  <c r="R282" i="6"/>
  <c r="P282" i="6"/>
  <c r="BI281" i="6"/>
  <c r="BH281" i="6"/>
  <c r="BG281" i="6"/>
  <c r="BE281" i="6"/>
  <c r="T281" i="6"/>
  <c r="R281" i="6"/>
  <c r="P281" i="6"/>
  <c r="BI280" i="6"/>
  <c r="BH280" i="6"/>
  <c r="BG280" i="6"/>
  <c r="BE280" i="6"/>
  <c r="T280" i="6"/>
  <c r="R280" i="6"/>
  <c r="P280" i="6"/>
  <c r="BI279" i="6"/>
  <c r="BH279" i="6"/>
  <c r="BG279" i="6"/>
  <c r="BE279" i="6"/>
  <c r="T279" i="6"/>
  <c r="R279" i="6"/>
  <c r="P279" i="6"/>
  <c r="BI278" i="6"/>
  <c r="BH278" i="6"/>
  <c r="BG278" i="6"/>
  <c r="BE278" i="6"/>
  <c r="T278" i="6"/>
  <c r="R278" i="6"/>
  <c r="P278" i="6"/>
  <c r="BI277" i="6"/>
  <c r="BH277" i="6"/>
  <c r="BG277" i="6"/>
  <c r="BE277" i="6"/>
  <c r="T277" i="6"/>
  <c r="R277" i="6"/>
  <c r="P277" i="6"/>
  <c r="BI276" i="6"/>
  <c r="BH276" i="6"/>
  <c r="BG276" i="6"/>
  <c r="BE276" i="6"/>
  <c r="T276" i="6"/>
  <c r="R276" i="6"/>
  <c r="P276" i="6"/>
  <c r="BI275" i="6"/>
  <c r="BH275" i="6"/>
  <c r="BG275" i="6"/>
  <c r="BE275" i="6"/>
  <c r="T275" i="6"/>
  <c r="R275" i="6"/>
  <c r="P275" i="6"/>
  <c r="BI274" i="6"/>
  <c r="BH274" i="6"/>
  <c r="BG274" i="6"/>
  <c r="BE274" i="6"/>
  <c r="T274" i="6"/>
  <c r="R274" i="6"/>
  <c r="P274" i="6"/>
  <c r="BI273" i="6"/>
  <c r="BH273" i="6"/>
  <c r="BG273" i="6"/>
  <c r="BE273" i="6"/>
  <c r="T273" i="6"/>
  <c r="R273" i="6"/>
  <c r="P273" i="6"/>
  <c r="BI272" i="6"/>
  <c r="BH272" i="6"/>
  <c r="BG272" i="6"/>
  <c r="BE272" i="6"/>
  <c r="T272" i="6"/>
  <c r="R272" i="6"/>
  <c r="P272" i="6"/>
  <c r="BI271" i="6"/>
  <c r="BH271" i="6"/>
  <c r="BG271" i="6"/>
  <c r="BE271" i="6"/>
  <c r="T271" i="6"/>
  <c r="R271" i="6"/>
  <c r="P271" i="6"/>
  <c r="BI270" i="6"/>
  <c r="BH270" i="6"/>
  <c r="BG270" i="6"/>
  <c r="BE270" i="6"/>
  <c r="T270" i="6"/>
  <c r="R270" i="6"/>
  <c r="P270" i="6"/>
  <c r="BI269" i="6"/>
  <c r="BH269" i="6"/>
  <c r="BG269" i="6"/>
  <c r="BE269" i="6"/>
  <c r="T269" i="6"/>
  <c r="R269" i="6"/>
  <c r="P269" i="6"/>
  <c r="BI268" i="6"/>
  <c r="BH268" i="6"/>
  <c r="BG268" i="6"/>
  <c r="BE268" i="6"/>
  <c r="T268" i="6"/>
  <c r="R268" i="6"/>
  <c r="P268" i="6"/>
  <c r="BI267" i="6"/>
  <c r="BH267" i="6"/>
  <c r="BG267" i="6"/>
  <c r="BE267" i="6"/>
  <c r="T267" i="6"/>
  <c r="R267" i="6"/>
  <c r="P267" i="6"/>
  <c r="BI266" i="6"/>
  <c r="BH266" i="6"/>
  <c r="BG266" i="6"/>
  <c r="BE266" i="6"/>
  <c r="T266" i="6"/>
  <c r="R266" i="6"/>
  <c r="P266" i="6"/>
  <c r="BI265" i="6"/>
  <c r="BH265" i="6"/>
  <c r="BG265" i="6"/>
  <c r="BE265" i="6"/>
  <c r="T265" i="6"/>
  <c r="R265" i="6"/>
  <c r="P265" i="6"/>
  <c r="BI264" i="6"/>
  <c r="BH264" i="6"/>
  <c r="BG264" i="6"/>
  <c r="BE264" i="6"/>
  <c r="T264" i="6"/>
  <c r="R264" i="6"/>
  <c r="P264" i="6"/>
  <c r="BI263" i="6"/>
  <c r="BH263" i="6"/>
  <c r="BG263" i="6"/>
  <c r="BE263" i="6"/>
  <c r="T263" i="6"/>
  <c r="R263" i="6"/>
  <c r="P263" i="6"/>
  <c r="BI262" i="6"/>
  <c r="BH262" i="6"/>
  <c r="BG262" i="6"/>
  <c r="BE262" i="6"/>
  <c r="T262" i="6"/>
  <c r="R262" i="6"/>
  <c r="P262" i="6"/>
  <c r="BI261" i="6"/>
  <c r="BH261" i="6"/>
  <c r="BG261" i="6"/>
  <c r="BE261" i="6"/>
  <c r="T261" i="6"/>
  <c r="R261" i="6"/>
  <c r="P261" i="6"/>
  <c r="BI260" i="6"/>
  <c r="BH260" i="6"/>
  <c r="BG260" i="6"/>
  <c r="BE260" i="6"/>
  <c r="T260" i="6"/>
  <c r="R260" i="6"/>
  <c r="P260" i="6"/>
  <c r="BI259" i="6"/>
  <c r="BH259" i="6"/>
  <c r="BG259" i="6"/>
  <c r="BE259" i="6"/>
  <c r="T259" i="6"/>
  <c r="R259" i="6"/>
  <c r="P259" i="6"/>
  <c r="BI258" i="6"/>
  <c r="BH258" i="6"/>
  <c r="BG258" i="6"/>
  <c r="BE258" i="6"/>
  <c r="T258" i="6"/>
  <c r="R258" i="6"/>
  <c r="P258" i="6"/>
  <c r="BI257" i="6"/>
  <c r="BH257" i="6"/>
  <c r="BG257" i="6"/>
  <c r="BE257" i="6"/>
  <c r="T257" i="6"/>
  <c r="R257" i="6"/>
  <c r="P257" i="6"/>
  <c r="BI256" i="6"/>
  <c r="BH256" i="6"/>
  <c r="BG256" i="6"/>
  <c r="BE256" i="6"/>
  <c r="T256" i="6"/>
  <c r="R256" i="6"/>
  <c r="P256" i="6"/>
  <c r="BI255" i="6"/>
  <c r="BH255" i="6"/>
  <c r="BG255" i="6"/>
  <c r="BE255" i="6"/>
  <c r="T255" i="6"/>
  <c r="R255" i="6"/>
  <c r="P255" i="6"/>
  <c r="BI254" i="6"/>
  <c r="BH254" i="6"/>
  <c r="BG254" i="6"/>
  <c r="BE254" i="6"/>
  <c r="T254" i="6"/>
  <c r="R254" i="6"/>
  <c r="P254" i="6"/>
  <c r="BI253" i="6"/>
  <c r="BH253" i="6"/>
  <c r="BG253" i="6"/>
  <c r="BE253" i="6"/>
  <c r="T253" i="6"/>
  <c r="R253" i="6"/>
  <c r="P253" i="6"/>
  <c r="BI252" i="6"/>
  <c r="BH252" i="6"/>
  <c r="BG252" i="6"/>
  <c r="BE252" i="6"/>
  <c r="T252" i="6"/>
  <c r="R252" i="6"/>
  <c r="P252" i="6"/>
  <c r="BI251" i="6"/>
  <c r="BH251" i="6"/>
  <c r="BG251" i="6"/>
  <c r="BE251" i="6"/>
  <c r="T251" i="6"/>
  <c r="R251" i="6"/>
  <c r="P251" i="6"/>
  <c r="BI250" i="6"/>
  <c r="BH250" i="6"/>
  <c r="BG250" i="6"/>
  <c r="BE250" i="6"/>
  <c r="T250" i="6"/>
  <c r="R250" i="6"/>
  <c r="P250" i="6"/>
  <c r="BI249" i="6"/>
  <c r="BH249" i="6"/>
  <c r="BG249" i="6"/>
  <c r="BE249" i="6"/>
  <c r="T249" i="6"/>
  <c r="R249" i="6"/>
  <c r="P249" i="6"/>
  <c r="BI248" i="6"/>
  <c r="BH248" i="6"/>
  <c r="BG248" i="6"/>
  <c r="BE248" i="6"/>
  <c r="T248" i="6"/>
  <c r="R248" i="6"/>
  <c r="P248" i="6"/>
  <c r="BI247" i="6"/>
  <c r="BH247" i="6"/>
  <c r="BG247" i="6"/>
  <c r="BE247" i="6"/>
  <c r="T247" i="6"/>
  <c r="R247" i="6"/>
  <c r="P247" i="6"/>
  <c r="BI246" i="6"/>
  <c r="BH246" i="6"/>
  <c r="BG246" i="6"/>
  <c r="BE246" i="6"/>
  <c r="T246" i="6"/>
  <c r="R246" i="6"/>
  <c r="P246" i="6"/>
  <c r="BI245" i="6"/>
  <c r="BH245" i="6"/>
  <c r="BG245" i="6"/>
  <c r="BE245" i="6"/>
  <c r="T245" i="6"/>
  <c r="R245" i="6"/>
  <c r="P245" i="6"/>
  <c r="BI244" i="6"/>
  <c r="BH244" i="6"/>
  <c r="BG244" i="6"/>
  <c r="BE244" i="6"/>
  <c r="T244" i="6"/>
  <c r="R244" i="6"/>
  <c r="P244" i="6"/>
  <c r="BI242" i="6"/>
  <c r="BH242" i="6"/>
  <c r="BG242" i="6"/>
  <c r="BE242" i="6"/>
  <c r="T242" i="6"/>
  <c r="R242" i="6"/>
  <c r="P242" i="6"/>
  <c r="BI240" i="6"/>
  <c r="BH240" i="6"/>
  <c r="BG240" i="6"/>
  <c r="BE240" i="6"/>
  <c r="T240" i="6"/>
  <c r="R240" i="6"/>
  <c r="P240" i="6"/>
  <c r="BI238" i="6"/>
  <c r="BH238" i="6"/>
  <c r="BG238" i="6"/>
  <c r="BE238" i="6"/>
  <c r="T238" i="6"/>
  <c r="R238" i="6"/>
  <c r="P238" i="6"/>
  <c r="BI237" i="6"/>
  <c r="BH237" i="6"/>
  <c r="BG237" i="6"/>
  <c r="BE237" i="6"/>
  <c r="T237" i="6"/>
  <c r="R237" i="6"/>
  <c r="P237" i="6"/>
  <c r="BI236" i="6"/>
  <c r="BH236" i="6"/>
  <c r="BG236" i="6"/>
  <c r="BE236" i="6"/>
  <c r="T236" i="6"/>
  <c r="R236" i="6"/>
  <c r="P236" i="6"/>
  <c r="BI235" i="6"/>
  <c r="BH235" i="6"/>
  <c r="BG235" i="6"/>
  <c r="BE235" i="6"/>
  <c r="T235" i="6"/>
  <c r="R235" i="6"/>
  <c r="P235" i="6"/>
  <c r="BI234" i="6"/>
  <c r="BH234" i="6"/>
  <c r="BG234" i="6"/>
  <c r="BE234" i="6"/>
  <c r="T234" i="6"/>
  <c r="R234" i="6"/>
  <c r="P234" i="6"/>
  <c r="BI233" i="6"/>
  <c r="BH233" i="6"/>
  <c r="BG233" i="6"/>
  <c r="BE233" i="6"/>
  <c r="T233" i="6"/>
  <c r="R233" i="6"/>
  <c r="P233" i="6"/>
  <c r="BI232" i="6"/>
  <c r="BH232" i="6"/>
  <c r="BG232" i="6"/>
  <c r="BE232" i="6"/>
  <c r="T232" i="6"/>
  <c r="R232" i="6"/>
  <c r="P232" i="6"/>
  <c r="BI231" i="6"/>
  <c r="BH231" i="6"/>
  <c r="BG231" i="6"/>
  <c r="BE231" i="6"/>
  <c r="T231" i="6"/>
  <c r="R231" i="6"/>
  <c r="P231" i="6"/>
  <c r="BI230" i="6"/>
  <c r="BH230" i="6"/>
  <c r="BG230" i="6"/>
  <c r="BE230" i="6"/>
  <c r="T230" i="6"/>
  <c r="R230" i="6"/>
  <c r="P230" i="6"/>
  <c r="BI229" i="6"/>
  <c r="BH229" i="6"/>
  <c r="BG229" i="6"/>
  <c r="BE229" i="6"/>
  <c r="T229" i="6"/>
  <c r="R229" i="6"/>
  <c r="P229" i="6"/>
  <c r="BI228" i="6"/>
  <c r="BH228" i="6"/>
  <c r="BG228" i="6"/>
  <c r="BE228" i="6"/>
  <c r="T228" i="6"/>
  <c r="R228" i="6"/>
  <c r="P228" i="6"/>
  <c r="BI227" i="6"/>
  <c r="BH227" i="6"/>
  <c r="BG227" i="6"/>
  <c r="BE227" i="6"/>
  <c r="T227" i="6"/>
  <c r="R227" i="6"/>
  <c r="P227" i="6"/>
  <c r="BI226" i="6"/>
  <c r="BH226" i="6"/>
  <c r="BG226" i="6"/>
  <c r="BE226" i="6"/>
  <c r="T226" i="6"/>
  <c r="R226" i="6"/>
  <c r="P226" i="6"/>
  <c r="BI225" i="6"/>
  <c r="BH225" i="6"/>
  <c r="BG225" i="6"/>
  <c r="BE225" i="6"/>
  <c r="T225" i="6"/>
  <c r="R225" i="6"/>
  <c r="P225" i="6"/>
  <c r="BI224" i="6"/>
  <c r="BH224" i="6"/>
  <c r="BG224" i="6"/>
  <c r="BE224" i="6"/>
  <c r="T224" i="6"/>
  <c r="R224" i="6"/>
  <c r="P224" i="6"/>
  <c r="BI223" i="6"/>
  <c r="BH223" i="6"/>
  <c r="BG223" i="6"/>
  <c r="BE223" i="6"/>
  <c r="T223" i="6"/>
  <c r="R223" i="6"/>
  <c r="P223" i="6"/>
  <c r="BI222" i="6"/>
  <c r="BH222" i="6"/>
  <c r="BG222" i="6"/>
  <c r="BE222" i="6"/>
  <c r="T222" i="6"/>
  <c r="R222" i="6"/>
  <c r="P222" i="6"/>
  <c r="BI221" i="6"/>
  <c r="BH221" i="6"/>
  <c r="BG221" i="6"/>
  <c r="BE221" i="6"/>
  <c r="T221" i="6"/>
  <c r="R221" i="6"/>
  <c r="P221" i="6"/>
  <c r="BI220" i="6"/>
  <c r="BH220" i="6"/>
  <c r="BG220" i="6"/>
  <c r="BE220" i="6"/>
  <c r="T220" i="6"/>
  <c r="R220" i="6"/>
  <c r="P220" i="6"/>
  <c r="BI219" i="6"/>
  <c r="BH219" i="6"/>
  <c r="BG219" i="6"/>
  <c r="BE219" i="6"/>
  <c r="T219" i="6"/>
  <c r="R219" i="6"/>
  <c r="P219" i="6"/>
  <c r="BI218" i="6"/>
  <c r="BH218" i="6"/>
  <c r="BG218" i="6"/>
  <c r="BE218" i="6"/>
  <c r="T218" i="6"/>
  <c r="R218" i="6"/>
  <c r="P218" i="6"/>
  <c r="BI217" i="6"/>
  <c r="BH217" i="6"/>
  <c r="BG217" i="6"/>
  <c r="BE217" i="6"/>
  <c r="T217" i="6"/>
  <c r="R217" i="6"/>
  <c r="P217" i="6"/>
  <c r="BI216" i="6"/>
  <c r="BH216" i="6"/>
  <c r="BG216" i="6"/>
  <c r="BE216" i="6"/>
  <c r="T216" i="6"/>
  <c r="R216" i="6"/>
  <c r="P216" i="6"/>
  <c r="BI215" i="6"/>
  <c r="BH215" i="6"/>
  <c r="BG215" i="6"/>
  <c r="BE215" i="6"/>
  <c r="T215" i="6"/>
  <c r="R215" i="6"/>
  <c r="P215" i="6"/>
  <c r="BI214" i="6"/>
  <c r="BH214" i="6"/>
  <c r="BG214" i="6"/>
  <c r="BE214" i="6"/>
  <c r="T214" i="6"/>
  <c r="R214" i="6"/>
  <c r="P214" i="6"/>
  <c r="BI213" i="6"/>
  <c r="BH213" i="6"/>
  <c r="BG213" i="6"/>
  <c r="BE213" i="6"/>
  <c r="T213" i="6"/>
  <c r="R213" i="6"/>
  <c r="P213" i="6"/>
  <c r="BI212" i="6"/>
  <c r="BH212" i="6"/>
  <c r="BG212" i="6"/>
  <c r="BE212" i="6"/>
  <c r="T212" i="6"/>
  <c r="R212" i="6"/>
  <c r="P212" i="6"/>
  <c r="BI211" i="6"/>
  <c r="BH211" i="6"/>
  <c r="BG211" i="6"/>
  <c r="BE211" i="6"/>
  <c r="T211" i="6"/>
  <c r="R211" i="6"/>
  <c r="P211" i="6"/>
  <c r="BI210" i="6"/>
  <c r="BH210" i="6"/>
  <c r="BG210" i="6"/>
  <c r="BE210" i="6"/>
  <c r="T210" i="6"/>
  <c r="R210" i="6"/>
  <c r="P210" i="6"/>
  <c r="BI209" i="6"/>
  <c r="BH209" i="6"/>
  <c r="BG209" i="6"/>
  <c r="BE209" i="6"/>
  <c r="T209" i="6"/>
  <c r="R209" i="6"/>
  <c r="P209" i="6"/>
  <c r="BI207" i="6"/>
  <c r="BH207" i="6"/>
  <c r="BG207" i="6"/>
  <c r="BE207" i="6"/>
  <c r="T207" i="6"/>
  <c r="R207" i="6"/>
  <c r="P207" i="6"/>
  <c r="BI206" i="6"/>
  <c r="BH206" i="6"/>
  <c r="BG206" i="6"/>
  <c r="BE206" i="6"/>
  <c r="T206" i="6"/>
  <c r="R206" i="6"/>
  <c r="P206" i="6"/>
  <c r="BI205" i="6"/>
  <c r="BH205" i="6"/>
  <c r="BG205" i="6"/>
  <c r="BE205" i="6"/>
  <c r="T205" i="6"/>
  <c r="R205" i="6"/>
  <c r="P205" i="6"/>
  <c r="BI204" i="6"/>
  <c r="BH204" i="6"/>
  <c r="BG204" i="6"/>
  <c r="BE204" i="6"/>
  <c r="T204" i="6"/>
  <c r="R204" i="6"/>
  <c r="P204" i="6"/>
  <c r="BI203" i="6"/>
  <c r="BH203" i="6"/>
  <c r="BG203" i="6"/>
  <c r="BE203" i="6"/>
  <c r="T203" i="6"/>
  <c r="R203" i="6"/>
  <c r="P203" i="6"/>
  <c r="BI202" i="6"/>
  <c r="BH202" i="6"/>
  <c r="BG202" i="6"/>
  <c r="BE202" i="6"/>
  <c r="T202" i="6"/>
  <c r="R202" i="6"/>
  <c r="P202" i="6"/>
  <c r="BI201" i="6"/>
  <c r="BH201" i="6"/>
  <c r="BG201" i="6"/>
  <c r="BE201" i="6"/>
  <c r="T201" i="6"/>
  <c r="R201" i="6"/>
  <c r="P201" i="6"/>
  <c r="BI200" i="6"/>
  <c r="BH200" i="6"/>
  <c r="BG200" i="6"/>
  <c r="BE200" i="6"/>
  <c r="T200" i="6"/>
  <c r="R200" i="6"/>
  <c r="P200" i="6"/>
  <c r="BI199" i="6"/>
  <c r="BH199" i="6"/>
  <c r="BG199" i="6"/>
  <c r="BE199" i="6"/>
  <c r="T199" i="6"/>
  <c r="R199" i="6"/>
  <c r="P199" i="6"/>
  <c r="BI198" i="6"/>
  <c r="BH198" i="6"/>
  <c r="BG198" i="6"/>
  <c r="BE198" i="6"/>
  <c r="T198" i="6"/>
  <c r="R198" i="6"/>
  <c r="P198" i="6"/>
  <c r="BI197" i="6"/>
  <c r="BH197" i="6"/>
  <c r="BG197" i="6"/>
  <c r="BE197" i="6"/>
  <c r="T197" i="6"/>
  <c r="R197" i="6"/>
  <c r="P197" i="6"/>
  <c r="BI196" i="6"/>
  <c r="BH196" i="6"/>
  <c r="BG196" i="6"/>
  <c r="BE196" i="6"/>
  <c r="T196" i="6"/>
  <c r="R196" i="6"/>
  <c r="P196" i="6"/>
  <c r="BI195" i="6"/>
  <c r="BH195" i="6"/>
  <c r="BG195" i="6"/>
  <c r="BE195" i="6"/>
  <c r="T195" i="6"/>
  <c r="R195" i="6"/>
  <c r="P195" i="6"/>
  <c r="BI194" i="6"/>
  <c r="BH194" i="6"/>
  <c r="BG194" i="6"/>
  <c r="BE194" i="6"/>
  <c r="T194" i="6"/>
  <c r="R194" i="6"/>
  <c r="P194" i="6"/>
  <c r="BI193" i="6"/>
  <c r="BH193" i="6"/>
  <c r="BG193" i="6"/>
  <c r="BE193" i="6"/>
  <c r="T193" i="6"/>
  <c r="R193" i="6"/>
  <c r="P193" i="6"/>
  <c r="BI192" i="6"/>
  <c r="BH192" i="6"/>
  <c r="BG192" i="6"/>
  <c r="BE192" i="6"/>
  <c r="T192" i="6"/>
  <c r="R192" i="6"/>
  <c r="P192" i="6"/>
  <c r="BI191" i="6"/>
  <c r="BH191" i="6"/>
  <c r="BG191" i="6"/>
  <c r="BE191" i="6"/>
  <c r="T191" i="6"/>
  <c r="R191" i="6"/>
  <c r="P191" i="6"/>
  <c r="BI190" i="6"/>
  <c r="BH190" i="6"/>
  <c r="BG190" i="6"/>
  <c r="BE190" i="6"/>
  <c r="T190" i="6"/>
  <c r="R190" i="6"/>
  <c r="P190" i="6"/>
  <c r="BI189" i="6"/>
  <c r="BH189" i="6"/>
  <c r="BG189" i="6"/>
  <c r="BE189" i="6"/>
  <c r="T189" i="6"/>
  <c r="R189" i="6"/>
  <c r="P189" i="6"/>
  <c r="BI188" i="6"/>
  <c r="BH188" i="6"/>
  <c r="BG188" i="6"/>
  <c r="BE188" i="6"/>
  <c r="T188" i="6"/>
  <c r="R188" i="6"/>
  <c r="P188" i="6"/>
  <c r="BI187" i="6"/>
  <c r="BH187" i="6"/>
  <c r="BG187" i="6"/>
  <c r="BE187" i="6"/>
  <c r="T187" i="6"/>
  <c r="R187" i="6"/>
  <c r="P187" i="6"/>
  <c r="BI186" i="6"/>
  <c r="BH186" i="6"/>
  <c r="BG186" i="6"/>
  <c r="BE186" i="6"/>
  <c r="T186" i="6"/>
  <c r="R186" i="6"/>
  <c r="P186" i="6"/>
  <c r="BI185" i="6"/>
  <c r="BH185" i="6"/>
  <c r="BG185" i="6"/>
  <c r="BE185" i="6"/>
  <c r="T185" i="6"/>
  <c r="R185" i="6"/>
  <c r="P185" i="6"/>
  <c r="BI184" i="6"/>
  <c r="BH184" i="6"/>
  <c r="BG184" i="6"/>
  <c r="BE184" i="6"/>
  <c r="T184" i="6"/>
  <c r="R184" i="6"/>
  <c r="P184" i="6"/>
  <c r="BI183" i="6"/>
  <c r="BH183" i="6"/>
  <c r="BG183" i="6"/>
  <c r="BE183" i="6"/>
  <c r="T183" i="6"/>
  <c r="R183" i="6"/>
  <c r="P183" i="6"/>
  <c r="BI182" i="6"/>
  <c r="BH182" i="6"/>
  <c r="BG182" i="6"/>
  <c r="BE182" i="6"/>
  <c r="T182" i="6"/>
  <c r="R182" i="6"/>
  <c r="P182" i="6"/>
  <c r="BI180" i="6"/>
  <c r="BH180" i="6"/>
  <c r="BG180" i="6"/>
  <c r="BE180" i="6"/>
  <c r="T180" i="6"/>
  <c r="R180" i="6"/>
  <c r="P180" i="6"/>
  <c r="BI179" i="6"/>
  <c r="BH179" i="6"/>
  <c r="BG179" i="6"/>
  <c r="BE179" i="6"/>
  <c r="T179" i="6"/>
  <c r="R179" i="6"/>
  <c r="P179" i="6"/>
  <c r="BI176" i="6"/>
  <c r="BH176" i="6"/>
  <c r="BG176" i="6"/>
  <c r="BE176" i="6"/>
  <c r="T176" i="6"/>
  <c r="T175" i="6" s="1"/>
  <c r="T174" i="6" s="1"/>
  <c r="R176" i="6"/>
  <c r="R175" i="6" s="1"/>
  <c r="R174" i="6" s="1"/>
  <c r="P176" i="6"/>
  <c r="P175" i="6" s="1"/>
  <c r="P174" i="6" s="1"/>
  <c r="BI173" i="6"/>
  <c r="BH173" i="6"/>
  <c r="BG173" i="6"/>
  <c r="BE173" i="6"/>
  <c r="T173" i="6"/>
  <c r="R173" i="6"/>
  <c r="P173" i="6"/>
  <c r="BI172" i="6"/>
  <c r="BH172" i="6"/>
  <c r="BG172" i="6"/>
  <c r="BE172" i="6"/>
  <c r="T172" i="6"/>
  <c r="R172" i="6"/>
  <c r="P172" i="6"/>
  <c r="BI171" i="6"/>
  <c r="BH171" i="6"/>
  <c r="BG171" i="6"/>
  <c r="BE171" i="6"/>
  <c r="T171" i="6"/>
  <c r="R171" i="6"/>
  <c r="P171" i="6"/>
  <c r="BI168" i="6"/>
  <c r="BH168" i="6"/>
  <c r="BG168" i="6"/>
  <c r="BE168" i="6"/>
  <c r="T168" i="6"/>
  <c r="R168" i="6"/>
  <c r="P168" i="6"/>
  <c r="BI167" i="6"/>
  <c r="BH167" i="6"/>
  <c r="BG167" i="6"/>
  <c r="BE167" i="6"/>
  <c r="T167" i="6"/>
  <c r="R167" i="6"/>
  <c r="P167" i="6"/>
  <c r="BI166" i="6"/>
  <c r="BH166" i="6"/>
  <c r="BG166" i="6"/>
  <c r="BE166" i="6"/>
  <c r="T166" i="6"/>
  <c r="R166" i="6"/>
  <c r="P166" i="6"/>
  <c r="BI165" i="6"/>
  <c r="BH165" i="6"/>
  <c r="BG165" i="6"/>
  <c r="BE165" i="6"/>
  <c r="T165" i="6"/>
  <c r="R165" i="6"/>
  <c r="P165" i="6"/>
  <c r="BI164" i="6"/>
  <c r="BH164" i="6"/>
  <c r="BG164" i="6"/>
  <c r="BE164" i="6"/>
  <c r="T164" i="6"/>
  <c r="R164" i="6"/>
  <c r="P164" i="6"/>
  <c r="BI163" i="6"/>
  <c r="BH163" i="6"/>
  <c r="BG163" i="6"/>
  <c r="BE163" i="6"/>
  <c r="T163" i="6"/>
  <c r="R163" i="6"/>
  <c r="P163" i="6"/>
  <c r="BI161" i="6"/>
  <c r="BH161" i="6"/>
  <c r="BG161" i="6"/>
  <c r="BE161" i="6"/>
  <c r="T161" i="6"/>
  <c r="R161" i="6"/>
  <c r="P161" i="6"/>
  <c r="BI159" i="6"/>
  <c r="BH159" i="6"/>
  <c r="BG159" i="6"/>
  <c r="BE159" i="6"/>
  <c r="T159" i="6"/>
  <c r="R159" i="6"/>
  <c r="P159" i="6"/>
  <c r="BI158" i="6"/>
  <c r="BH158" i="6"/>
  <c r="BG158" i="6"/>
  <c r="BE158" i="6"/>
  <c r="T158" i="6"/>
  <c r="R158" i="6"/>
  <c r="P158" i="6"/>
  <c r="BI157" i="6"/>
  <c r="BH157" i="6"/>
  <c r="BG157" i="6"/>
  <c r="BE157" i="6"/>
  <c r="T157" i="6"/>
  <c r="R157" i="6"/>
  <c r="P157" i="6"/>
  <c r="BI156" i="6"/>
  <c r="BH156" i="6"/>
  <c r="BG156" i="6"/>
  <c r="BE156" i="6"/>
  <c r="T156" i="6"/>
  <c r="R156" i="6"/>
  <c r="P156" i="6"/>
  <c r="BI154" i="6"/>
  <c r="BH154" i="6"/>
  <c r="BG154" i="6"/>
  <c r="BE154" i="6"/>
  <c r="T154" i="6"/>
  <c r="R154" i="6"/>
  <c r="P154" i="6"/>
  <c r="BI153" i="6"/>
  <c r="BH153" i="6"/>
  <c r="BG153" i="6"/>
  <c r="BE153" i="6"/>
  <c r="T153" i="6"/>
  <c r="R153" i="6"/>
  <c r="P153" i="6"/>
  <c r="BI150" i="6"/>
  <c r="BH150" i="6"/>
  <c r="BG150" i="6"/>
  <c r="BE150" i="6"/>
  <c r="T150" i="6"/>
  <c r="T149" i="6"/>
  <c r="T148" i="6" s="1"/>
  <c r="R150" i="6"/>
  <c r="R149" i="6" s="1"/>
  <c r="R148" i="6" s="1"/>
  <c r="P150" i="6"/>
  <c r="P149" i="6" s="1"/>
  <c r="P148" i="6" s="1"/>
  <c r="J144" i="6"/>
  <c r="J143" i="6"/>
  <c r="F141" i="6"/>
  <c r="E139" i="6"/>
  <c r="BI122" i="6"/>
  <c r="BH122" i="6"/>
  <c r="BG122" i="6"/>
  <c r="BE122" i="6"/>
  <c r="BI121" i="6"/>
  <c r="BH121" i="6"/>
  <c r="BG121" i="6"/>
  <c r="BF121" i="6"/>
  <c r="BE121" i="6"/>
  <c r="BI120" i="6"/>
  <c r="BH120" i="6"/>
  <c r="BG120" i="6"/>
  <c r="BF120" i="6"/>
  <c r="BE120" i="6"/>
  <c r="BI119" i="6"/>
  <c r="BH119" i="6"/>
  <c r="BG119" i="6"/>
  <c r="BF119" i="6"/>
  <c r="BE119" i="6"/>
  <c r="BI118" i="6"/>
  <c r="BH118" i="6"/>
  <c r="BG118" i="6"/>
  <c r="BF118" i="6"/>
  <c r="BE118" i="6"/>
  <c r="BI117" i="6"/>
  <c r="BH117" i="6"/>
  <c r="BG117" i="6"/>
  <c r="BF117" i="6"/>
  <c r="BE117" i="6"/>
  <c r="J96" i="6"/>
  <c r="J95" i="6"/>
  <c r="F93" i="6"/>
  <c r="E91" i="6"/>
  <c r="J22" i="6"/>
  <c r="E22" i="6"/>
  <c r="F144" i="6"/>
  <c r="J21" i="6"/>
  <c r="J19" i="6"/>
  <c r="E19" i="6"/>
  <c r="F95" i="6" s="1"/>
  <c r="J18" i="6"/>
  <c r="J16" i="6"/>
  <c r="J141" i="6" s="1"/>
  <c r="E7" i="6"/>
  <c r="E133" i="6"/>
  <c r="J43" i="5"/>
  <c r="J42" i="5"/>
  <c r="AY100" i="1"/>
  <c r="J41" i="5"/>
  <c r="AX100" i="1"/>
  <c r="BI208" i="5"/>
  <c r="BH208" i="5"/>
  <c r="BG208" i="5"/>
  <c r="BE208" i="5"/>
  <c r="BK208" i="5"/>
  <c r="J208" i="5"/>
  <c r="BF208" i="5" s="1"/>
  <c r="BI207" i="5"/>
  <c r="BH207" i="5"/>
  <c r="BG207" i="5"/>
  <c r="BE207" i="5"/>
  <c r="BK207" i="5"/>
  <c r="J207" i="5"/>
  <c r="BF207" i="5"/>
  <c r="BI206" i="5"/>
  <c r="BH206" i="5"/>
  <c r="BG206" i="5"/>
  <c r="BE206" i="5"/>
  <c r="BK206" i="5"/>
  <c r="J206" i="5" s="1"/>
  <c r="BF206" i="5" s="1"/>
  <c r="BI205" i="5"/>
  <c r="BH205" i="5"/>
  <c r="BG205" i="5"/>
  <c r="BE205" i="5"/>
  <c r="BK205" i="5"/>
  <c r="J205" i="5"/>
  <c r="BF205" i="5" s="1"/>
  <c r="BI204" i="5"/>
  <c r="BH204" i="5"/>
  <c r="BG204" i="5"/>
  <c r="BE204" i="5"/>
  <c r="BK204" i="5"/>
  <c r="J204" i="5"/>
  <c r="BF204" i="5"/>
  <c r="BI202" i="5"/>
  <c r="BH202" i="5"/>
  <c r="BG202" i="5"/>
  <c r="BE202" i="5"/>
  <c r="T202" i="5"/>
  <c r="T201" i="5" s="1"/>
  <c r="R202" i="5"/>
  <c r="R201" i="5"/>
  <c r="P202" i="5"/>
  <c r="P201" i="5"/>
  <c r="BI200" i="5"/>
  <c r="BH200" i="5"/>
  <c r="BG200" i="5"/>
  <c r="BE200" i="5"/>
  <c r="T200" i="5"/>
  <c r="T199" i="5"/>
  <c r="R200" i="5"/>
  <c r="R199" i="5"/>
  <c r="P200" i="5"/>
  <c r="P199" i="5" s="1"/>
  <c r="BI198" i="5"/>
  <c r="BH198" i="5"/>
  <c r="BG198" i="5"/>
  <c r="BE198" i="5"/>
  <c r="T198" i="5"/>
  <c r="R198" i="5"/>
  <c r="P198" i="5"/>
  <c r="BI197" i="5"/>
  <c r="BH197" i="5"/>
  <c r="BG197" i="5"/>
  <c r="BE197" i="5"/>
  <c r="T197" i="5"/>
  <c r="R197" i="5"/>
  <c r="P197" i="5"/>
  <c r="BI196" i="5"/>
  <c r="BH196" i="5"/>
  <c r="BG196" i="5"/>
  <c r="BE196" i="5"/>
  <c r="T196" i="5"/>
  <c r="R196" i="5"/>
  <c r="P196" i="5"/>
  <c r="BI195" i="5"/>
  <c r="BH195" i="5"/>
  <c r="BG195" i="5"/>
  <c r="BE195" i="5"/>
  <c r="T195" i="5"/>
  <c r="R195" i="5"/>
  <c r="P195" i="5"/>
  <c r="BI194" i="5"/>
  <c r="BH194" i="5"/>
  <c r="BG194" i="5"/>
  <c r="BE194" i="5"/>
  <c r="T194" i="5"/>
  <c r="R194" i="5"/>
  <c r="P194" i="5"/>
  <c r="BI193" i="5"/>
  <c r="BH193" i="5"/>
  <c r="BG193" i="5"/>
  <c r="BE193" i="5"/>
  <c r="T193" i="5"/>
  <c r="R193" i="5"/>
  <c r="P193" i="5"/>
  <c r="BI192" i="5"/>
  <c r="BH192" i="5"/>
  <c r="BG192" i="5"/>
  <c r="BE192" i="5"/>
  <c r="T192" i="5"/>
  <c r="R192" i="5"/>
  <c r="P192" i="5"/>
  <c r="BI191" i="5"/>
  <c r="BH191" i="5"/>
  <c r="BG191" i="5"/>
  <c r="BE191" i="5"/>
  <c r="T191" i="5"/>
  <c r="R191" i="5"/>
  <c r="P191" i="5"/>
  <c r="BI190" i="5"/>
  <c r="BH190" i="5"/>
  <c r="BG190" i="5"/>
  <c r="BE190" i="5"/>
  <c r="T190" i="5"/>
  <c r="R190" i="5"/>
  <c r="P190" i="5"/>
  <c r="BI189" i="5"/>
  <c r="BH189" i="5"/>
  <c r="BG189" i="5"/>
  <c r="BE189" i="5"/>
  <c r="T189" i="5"/>
  <c r="R189" i="5"/>
  <c r="P189" i="5"/>
  <c r="BI188" i="5"/>
  <c r="BH188" i="5"/>
  <c r="BG188" i="5"/>
  <c r="BE188" i="5"/>
  <c r="T188" i="5"/>
  <c r="R188" i="5"/>
  <c r="P188" i="5"/>
  <c r="BI187" i="5"/>
  <c r="BH187" i="5"/>
  <c r="BG187" i="5"/>
  <c r="BE187" i="5"/>
  <c r="T187" i="5"/>
  <c r="R187" i="5"/>
  <c r="P187" i="5"/>
  <c r="BI186" i="5"/>
  <c r="BH186" i="5"/>
  <c r="BG186" i="5"/>
  <c r="BE186" i="5"/>
  <c r="T186" i="5"/>
  <c r="R186" i="5"/>
  <c r="P186" i="5"/>
  <c r="BI185" i="5"/>
  <c r="BH185" i="5"/>
  <c r="BG185" i="5"/>
  <c r="BE185" i="5"/>
  <c r="T185" i="5"/>
  <c r="R185" i="5"/>
  <c r="P185" i="5"/>
  <c r="BI184" i="5"/>
  <c r="BH184" i="5"/>
  <c r="BG184" i="5"/>
  <c r="BE184" i="5"/>
  <c r="T184" i="5"/>
  <c r="R184" i="5"/>
  <c r="P184" i="5"/>
  <c r="BI183" i="5"/>
  <c r="BH183" i="5"/>
  <c r="BG183" i="5"/>
  <c r="BE183" i="5"/>
  <c r="T183" i="5"/>
  <c r="R183" i="5"/>
  <c r="P183" i="5"/>
  <c r="BI182" i="5"/>
  <c r="BH182" i="5"/>
  <c r="BG182" i="5"/>
  <c r="BE182" i="5"/>
  <c r="T182" i="5"/>
  <c r="R182" i="5"/>
  <c r="P182" i="5"/>
  <c r="BI181" i="5"/>
  <c r="BH181" i="5"/>
  <c r="BG181" i="5"/>
  <c r="BE181" i="5"/>
  <c r="T181" i="5"/>
  <c r="R181" i="5"/>
  <c r="P181" i="5"/>
  <c r="BI180" i="5"/>
  <c r="BH180" i="5"/>
  <c r="BG180" i="5"/>
  <c r="BE180" i="5"/>
  <c r="T180" i="5"/>
  <c r="R180" i="5"/>
  <c r="P180" i="5"/>
  <c r="BI179" i="5"/>
  <c r="BH179" i="5"/>
  <c r="BG179" i="5"/>
  <c r="BE179" i="5"/>
  <c r="T179" i="5"/>
  <c r="R179" i="5"/>
  <c r="P179" i="5"/>
  <c r="BI178" i="5"/>
  <c r="BH178" i="5"/>
  <c r="BG178" i="5"/>
  <c r="BE178" i="5"/>
  <c r="T178" i="5"/>
  <c r="R178" i="5"/>
  <c r="P178" i="5"/>
  <c r="BI177" i="5"/>
  <c r="BH177" i="5"/>
  <c r="BG177" i="5"/>
  <c r="BE177" i="5"/>
  <c r="T177" i="5"/>
  <c r="R177" i="5"/>
  <c r="P177" i="5"/>
  <c r="BI176" i="5"/>
  <c r="BH176" i="5"/>
  <c r="BG176" i="5"/>
  <c r="BE176" i="5"/>
  <c r="T176" i="5"/>
  <c r="R176" i="5"/>
  <c r="P176" i="5"/>
  <c r="BI175" i="5"/>
  <c r="BH175" i="5"/>
  <c r="BG175" i="5"/>
  <c r="BE175" i="5"/>
  <c r="T175" i="5"/>
  <c r="R175" i="5"/>
  <c r="P175" i="5"/>
  <c r="BI174" i="5"/>
  <c r="BH174" i="5"/>
  <c r="BG174" i="5"/>
  <c r="BE174" i="5"/>
  <c r="T174" i="5"/>
  <c r="R174" i="5"/>
  <c r="P174" i="5"/>
  <c r="BI173" i="5"/>
  <c r="BH173" i="5"/>
  <c r="BG173" i="5"/>
  <c r="BE173" i="5"/>
  <c r="T173" i="5"/>
  <c r="R173" i="5"/>
  <c r="P173" i="5"/>
  <c r="BI172" i="5"/>
  <c r="BH172" i="5"/>
  <c r="BG172" i="5"/>
  <c r="BE172" i="5"/>
  <c r="T172" i="5"/>
  <c r="R172" i="5"/>
  <c r="P172" i="5"/>
  <c r="BI171" i="5"/>
  <c r="BH171" i="5"/>
  <c r="BG171" i="5"/>
  <c r="BE171" i="5"/>
  <c r="T171" i="5"/>
  <c r="R171" i="5"/>
  <c r="P171" i="5"/>
  <c r="BI170" i="5"/>
  <c r="BH170" i="5"/>
  <c r="BG170" i="5"/>
  <c r="BE170" i="5"/>
  <c r="T170" i="5"/>
  <c r="R170" i="5"/>
  <c r="P170" i="5"/>
  <c r="BI169" i="5"/>
  <c r="BH169" i="5"/>
  <c r="BG169" i="5"/>
  <c r="BE169" i="5"/>
  <c r="T169" i="5"/>
  <c r="R169" i="5"/>
  <c r="P169" i="5"/>
  <c r="BI168" i="5"/>
  <c r="BH168" i="5"/>
  <c r="BG168" i="5"/>
  <c r="BE168" i="5"/>
  <c r="T168" i="5"/>
  <c r="R168" i="5"/>
  <c r="P168" i="5"/>
  <c r="BI167" i="5"/>
  <c r="BH167" i="5"/>
  <c r="BG167" i="5"/>
  <c r="BE167" i="5"/>
  <c r="T167" i="5"/>
  <c r="R167" i="5"/>
  <c r="P167" i="5"/>
  <c r="BI166" i="5"/>
  <c r="BH166" i="5"/>
  <c r="BG166" i="5"/>
  <c r="BE166" i="5"/>
  <c r="T166" i="5"/>
  <c r="R166" i="5"/>
  <c r="P166" i="5"/>
  <c r="BI165" i="5"/>
  <c r="BH165" i="5"/>
  <c r="BG165" i="5"/>
  <c r="BE165" i="5"/>
  <c r="T165" i="5"/>
  <c r="R165" i="5"/>
  <c r="P165" i="5"/>
  <c r="BI164" i="5"/>
  <c r="BH164" i="5"/>
  <c r="BG164" i="5"/>
  <c r="BE164" i="5"/>
  <c r="T164" i="5"/>
  <c r="R164" i="5"/>
  <c r="P164" i="5"/>
  <c r="BI163" i="5"/>
  <c r="BH163" i="5"/>
  <c r="BG163" i="5"/>
  <c r="BE163" i="5"/>
  <c r="T163" i="5"/>
  <c r="R163" i="5"/>
  <c r="P163" i="5"/>
  <c r="BI162" i="5"/>
  <c r="BH162" i="5"/>
  <c r="BG162" i="5"/>
  <c r="BE162" i="5"/>
  <c r="T162" i="5"/>
  <c r="R162" i="5"/>
  <c r="P162" i="5"/>
  <c r="BI161" i="5"/>
  <c r="BH161" i="5"/>
  <c r="BG161" i="5"/>
  <c r="BE161" i="5"/>
  <c r="T161" i="5"/>
  <c r="R161" i="5"/>
  <c r="P161" i="5"/>
  <c r="BI160" i="5"/>
  <c r="BH160" i="5"/>
  <c r="BG160" i="5"/>
  <c r="BE160" i="5"/>
  <c r="T160" i="5"/>
  <c r="R160" i="5"/>
  <c r="P160" i="5"/>
  <c r="BI159" i="5"/>
  <c r="BH159" i="5"/>
  <c r="BG159" i="5"/>
  <c r="BE159" i="5"/>
  <c r="T159" i="5"/>
  <c r="R159" i="5"/>
  <c r="P159" i="5"/>
  <c r="BI158" i="5"/>
  <c r="BH158" i="5"/>
  <c r="BG158" i="5"/>
  <c r="BE158" i="5"/>
  <c r="T158" i="5"/>
  <c r="R158" i="5"/>
  <c r="P158" i="5"/>
  <c r="BI157" i="5"/>
  <c r="BH157" i="5"/>
  <c r="BG157" i="5"/>
  <c r="BE157" i="5"/>
  <c r="T157" i="5"/>
  <c r="R157" i="5"/>
  <c r="P157" i="5"/>
  <c r="BI156" i="5"/>
  <c r="BH156" i="5"/>
  <c r="BG156" i="5"/>
  <c r="BE156" i="5"/>
  <c r="T156" i="5"/>
  <c r="R156" i="5"/>
  <c r="P156" i="5"/>
  <c r="BI155" i="5"/>
  <c r="BH155" i="5"/>
  <c r="BG155" i="5"/>
  <c r="BE155" i="5"/>
  <c r="T155" i="5"/>
  <c r="R155" i="5"/>
  <c r="P155" i="5"/>
  <c r="BI154" i="5"/>
  <c r="BH154" i="5"/>
  <c r="BG154" i="5"/>
  <c r="BE154" i="5"/>
  <c r="T154" i="5"/>
  <c r="R154" i="5"/>
  <c r="P154" i="5"/>
  <c r="BI153" i="5"/>
  <c r="BH153" i="5"/>
  <c r="BG153" i="5"/>
  <c r="BE153" i="5"/>
  <c r="T153" i="5"/>
  <c r="R153" i="5"/>
  <c r="P153" i="5"/>
  <c r="BI152" i="5"/>
  <c r="BH152" i="5"/>
  <c r="BG152" i="5"/>
  <c r="BE152" i="5"/>
  <c r="T152" i="5"/>
  <c r="R152" i="5"/>
  <c r="P152" i="5"/>
  <c r="BI151" i="5"/>
  <c r="BH151" i="5"/>
  <c r="BG151" i="5"/>
  <c r="BE151" i="5"/>
  <c r="T151" i="5"/>
  <c r="R151" i="5"/>
  <c r="P151" i="5"/>
  <c r="BI148" i="5"/>
  <c r="BH148" i="5"/>
  <c r="BG148" i="5"/>
  <c r="BE148" i="5"/>
  <c r="T148" i="5"/>
  <c r="R148" i="5"/>
  <c r="P148" i="5"/>
  <c r="BI147" i="5"/>
  <c r="BH147" i="5"/>
  <c r="BG147" i="5"/>
  <c r="BE147" i="5"/>
  <c r="T147" i="5"/>
  <c r="R147" i="5"/>
  <c r="P147" i="5"/>
  <c r="BI145" i="5"/>
  <c r="BH145" i="5"/>
  <c r="BG145" i="5"/>
  <c r="BE145" i="5"/>
  <c r="T145" i="5"/>
  <c r="T144" i="5"/>
  <c r="R145" i="5"/>
  <c r="R144" i="5" s="1"/>
  <c r="P145" i="5"/>
  <c r="P144" i="5"/>
  <c r="F136" i="5"/>
  <c r="E134" i="5"/>
  <c r="BI117" i="5"/>
  <c r="BH117" i="5"/>
  <c r="BG117" i="5"/>
  <c r="BE117" i="5"/>
  <c r="BI116" i="5"/>
  <c r="BH116" i="5"/>
  <c r="BG116" i="5"/>
  <c r="BF116" i="5"/>
  <c r="BE116" i="5"/>
  <c r="BI115" i="5"/>
  <c r="BH115" i="5"/>
  <c r="BG115" i="5"/>
  <c r="BF115" i="5"/>
  <c r="BE115" i="5"/>
  <c r="BI114" i="5"/>
  <c r="BH114" i="5"/>
  <c r="BG114" i="5"/>
  <c r="BF114" i="5"/>
  <c r="BE114" i="5"/>
  <c r="BI113" i="5"/>
  <c r="BH113" i="5"/>
  <c r="BG113" i="5"/>
  <c r="BF113" i="5"/>
  <c r="BE113" i="5"/>
  <c r="BI112" i="5"/>
  <c r="BH112" i="5"/>
  <c r="BG112" i="5"/>
  <c r="BF112" i="5"/>
  <c r="BE112" i="5"/>
  <c r="F93" i="5"/>
  <c r="E91" i="5"/>
  <c r="J28" i="5"/>
  <c r="E28" i="5"/>
  <c r="J139" i="5"/>
  <c r="J27" i="5"/>
  <c r="J25" i="5"/>
  <c r="E25" i="5"/>
  <c r="J138" i="5" s="1"/>
  <c r="J24" i="5"/>
  <c r="J22" i="5"/>
  <c r="E22" i="5"/>
  <c r="F139" i="5"/>
  <c r="J21" i="5"/>
  <c r="J19" i="5"/>
  <c r="E19" i="5"/>
  <c r="F95" i="5" s="1"/>
  <c r="J18" i="5"/>
  <c r="J16" i="5"/>
  <c r="J136" i="5"/>
  <c r="E7" i="5"/>
  <c r="E128" i="5" s="1"/>
  <c r="J43" i="4"/>
  <c r="J42" i="4"/>
  <c r="AY99" i="1"/>
  <c r="J41" i="4"/>
  <c r="AX99" i="1" s="1"/>
  <c r="BI154" i="4"/>
  <c r="BH154" i="4"/>
  <c r="BG154" i="4"/>
  <c r="BE154" i="4"/>
  <c r="BK154" i="4"/>
  <c r="J154" i="4"/>
  <c r="BF154" i="4"/>
  <c r="BI153" i="4"/>
  <c r="BH153" i="4"/>
  <c r="BG153" i="4"/>
  <c r="BE153" i="4"/>
  <c r="BK153" i="4"/>
  <c r="J153" i="4" s="1"/>
  <c r="BF153" i="4" s="1"/>
  <c r="BI152" i="4"/>
  <c r="BH152" i="4"/>
  <c r="BG152" i="4"/>
  <c r="BE152" i="4"/>
  <c r="BK152" i="4"/>
  <c r="J152" i="4"/>
  <c r="BF152" i="4"/>
  <c r="BI151" i="4"/>
  <c r="BH151" i="4"/>
  <c r="BG151" i="4"/>
  <c r="BE151" i="4"/>
  <c r="BK151" i="4"/>
  <c r="J151" i="4" s="1"/>
  <c r="BF151" i="4" s="1"/>
  <c r="BI150" i="4"/>
  <c r="BH150" i="4"/>
  <c r="BG150" i="4"/>
  <c r="BE150" i="4"/>
  <c r="BK150" i="4"/>
  <c r="J150" i="4"/>
  <c r="BF150" i="4" s="1"/>
  <c r="BI148" i="4"/>
  <c r="BH148" i="4"/>
  <c r="BG148" i="4"/>
  <c r="BE148" i="4"/>
  <c r="T148" i="4"/>
  <c r="R148" i="4"/>
  <c r="P148" i="4"/>
  <c r="BI147" i="4"/>
  <c r="BH147" i="4"/>
  <c r="BG147" i="4"/>
  <c r="BE147" i="4"/>
  <c r="T147" i="4"/>
  <c r="R147" i="4"/>
  <c r="P147" i="4"/>
  <c r="BI146" i="4"/>
  <c r="BH146" i="4"/>
  <c r="BG146" i="4"/>
  <c r="BE146" i="4"/>
  <c r="T146" i="4"/>
  <c r="R146" i="4"/>
  <c r="P146" i="4"/>
  <c r="BI145" i="4"/>
  <c r="BH145" i="4"/>
  <c r="BG145" i="4"/>
  <c r="BE145" i="4"/>
  <c r="T145" i="4"/>
  <c r="R145" i="4"/>
  <c r="P145" i="4"/>
  <c r="BI143" i="4"/>
  <c r="BH143" i="4"/>
  <c r="BG143" i="4"/>
  <c r="BE143" i="4"/>
  <c r="T143" i="4"/>
  <c r="R143" i="4"/>
  <c r="P143" i="4"/>
  <c r="BI142" i="4"/>
  <c r="BH142" i="4"/>
  <c r="BG142" i="4"/>
  <c r="BE142" i="4"/>
  <c r="T142" i="4"/>
  <c r="R142" i="4"/>
  <c r="P142" i="4"/>
  <c r="BI141" i="4"/>
  <c r="BH141" i="4"/>
  <c r="BG141" i="4"/>
  <c r="BE141" i="4"/>
  <c r="T141" i="4"/>
  <c r="R141" i="4"/>
  <c r="P141" i="4"/>
  <c r="F132" i="4"/>
  <c r="E130" i="4"/>
  <c r="BI113" i="4"/>
  <c r="BH113" i="4"/>
  <c r="BG113" i="4"/>
  <c r="BE113" i="4"/>
  <c r="BI112" i="4"/>
  <c r="BH112" i="4"/>
  <c r="BG112" i="4"/>
  <c r="BF112" i="4"/>
  <c r="BE112" i="4"/>
  <c r="BI111" i="4"/>
  <c r="BH111" i="4"/>
  <c r="BG111" i="4"/>
  <c r="BF111" i="4"/>
  <c r="BE111" i="4"/>
  <c r="BI110" i="4"/>
  <c r="BH110" i="4"/>
  <c r="BG110" i="4"/>
  <c r="BF110" i="4"/>
  <c r="BE110" i="4"/>
  <c r="BI109" i="4"/>
  <c r="BH109" i="4"/>
  <c r="BG109" i="4"/>
  <c r="BF109" i="4"/>
  <c r="BE109" i="4"/>
  <c r="BI108" i="4"/>
  <c r="BH108" i="4"/>
  <c r="BG108" i="4"/>
  <c r="BF108" i="4"/>
  <c r="BE108" i="4"/>
  <c r="F93" i="4"/>
  <c r="E91" i="4"/>
  <c r="J28" i="4"/>
  <c r="E28" i="4"/>
  <c r="J96" i="4" s="1"/>
  <c r="J27" i="4"/>
  <c r="J25" i="4"/>
  <c r="E25" i="4"/>
  <c r="J134" i="4" s="1"/>
  <c r="J24" i="4"/>
  <c r="J22" i="4"/>
  <c r="E22" i="4"/>
  <c r="F135" i="4" s="1"/>
  <c r="J21" i="4"/>
  <c r="J19" i="4"/>
  <c r="E19" i="4"/>
  <c r="F95" i="4" s="1"/>
  <c r="J18" i="4"/>
  <c r="J16" i="4"/>
  <c r="J93" i="4"/>
  <c r="E7" i="4"/>
  <c r="E124" i="4"/>
  <c r="J41" i="3"/>
  <c r="J40" i="3"/>
  <c r="AY97" i="1" s="1"/>
  <c r="J39" i="3"/>
  <c r="AX97" i="1"/>
  <c r="BI259" i="3"/>
  <c r="BH259" i="3"/>
  <c r="BG259" i="3"/>
  <c r="BE259" i="3"/>
  <c r="BK259" i="3"/>
  <c r="J259" i="3" s="1"/>
  <c r="BF259" i="3" s="1"/>
  <c r="BI258" i="3"/>
  <c r="BH258" i="3"/>
  <c r="BG258" i="3"/>
  <c r="BE258" i="3"/>
  <c r="BK258" i="3"/>
  <c r="J258" i="3" s="1"/>
  <c r="BF258" i="3" s="1"/>
  <c r="BI257" i="3"/>
  <c r="BH257" i="3"/>
  <c r="BG257" i="3"/>
  <c r="BE257" i="3"/>
  <c r="BK257" i="3"/>
  <c r="J257" i="3"/>
  <c r="BF257" i="3" s="1"/>
  <c r="BI256" i="3"/>
  <c r="BH256" i="3"/>
  <c r="BG256" i="3"/>
  <c r="BE256" i="3"/>
  <c r="BK256" i="3"/>
  <c r="J256" i="3"/>
  <c r="BF256" i="3"/>
  <c r="BI255" i="3"/>
  <c r="BH255" i="3"/>
  <c r="BG255" i="3"/>
  <c r="BE255" i="3"/>
  <c r="BK255" i="3"/>
  <c r="J255" i="3" s="1"/>
  <c r="BF255" i="3" s="1"/>
  <c r="BI251" i="3"/>
  <c r="BH251" i="3"/>
  <c r="BG251" i="3"/>
  <c r="BE251" i="3"/>
  <c r="T251" i="3"/>
  <c r="R251" i="3"/>
  <c r="P251" i="3"/>
  <c r="BI250" i="3"/>
  <c r="BH250" i="3"/>
  <c r="BG250" i="3"/>
  <c r="BE250" i="3"/>
  <c r="T250" i="3"/>
  <c r="R250" i="3"/>
  <c r="P250" i="3"/>
  <c r="BI247" i="3"/>
  <c r="BH247" i="3"/>
  <c r="BG247" i="3"/>
  <c r="BE247" i="3"/>
  <c r="T247" i="3"/>
  <c r="R247" i="3"/>
  <c r="P247" i="3"/>
  <c r="BI244" i="3"/>
  <c r="BH244" i="3"/>
  <c r="BG244" i="3"/>
  <c r="BE244" i="3"/>
  <c r="T244" i="3"/>
  <c r="T243" i="3" s="1"/>
  <c r="R244" i="3"/>
  <c r="R243" i="3"/>
  <c r="P244" i="3"/>
  <c r="P243" i="3" s="1"/>
  <c r="BI240" i="3"/>
  <c r="BH240" i="3"/>
  <c r="BG240" i="3"/>
  <c r="BE240" i="3"/>
  <c r="T240" i="3"/>
  <c r="R240" i="3"/>
  <c r="P240" i="3"/>
  <c r="BI237" i="3"/>
  <c r="BH237" i="3"/>
  <c r="BG237" i="3"/>
  <c r="BE237" i="3"/>
  <c r="T237" i="3"/>
  <c r="R237" i="3"/>
  <c r="P237" i="3"/>
  <c r="BI236" i="3"/>
  <c r="BH236" i="3"/>
  <c r="BG236" i="3"/>
  <c r="BE236" i="3"/>
  <c r="T236" i="3"/>
  <c r="R236" i="3"/>
  <c r="P236" i="3"/>
  <c r="BI233" i="3"/>
  <c r="BH233" i="3"/>
  <c r="BG233" i="3"/>
  <c r="BE233" i="3"/>
  <c r="T233" i="3"/>
  <c r="R233" i="3"/>
  <c r="P233" i="3"/>
  <c r="BI232" i="3"/>
  <c r="BH232" i="3"/>
  <c r="BG232" i="3"/>
  <c r="BE232" i="3"/>
  <c r="T232" i="3"/>
  <c r="R232" i="3"/>
  <c r="P232" i="3"/>
  <c r="BI231" i="3"/>
  <c r="BH231" i="3"/>
  <c r="BG231" i="3"/>
  <c r="BE231" i="3"/>
  <c r="T231" i="3"/>
  <c r="R231" i="3"/>
  <c r="P231" i="3"/>
  <c r="BI230" i="3"/>
  <c r="BH230" i="3"/>
  <c r="BG230" i="3"/>
  <c r="BE230" i="3"/>
  <c r="T230" i="3"/>
  <c r="R230" i="3"/>
  <c r="P230" i="3"/>
  <c r="BI229" i="3"/>
  <c r="BH229" i="3"/>
  <c r="BG229" i="3"/>
  <c r="BE229" i="3"/>
  <c r="T229" i="3"/>
  <c r="R229" i="3"/>
  <c r="P229" i="3"/>
  <c r="BI228" i="3"/>
  <c r="BH228" i="3"/>
  <c r="BG228" i="3"/>
  <c r="BE228" i="3"/>
  <c r="T228" i="3"/>
  <c r="R228" i="3"/>
  <c r="P228" i="3"/>
  <c r="BI225" i="3"/>
  <c r="BH225" i="3"/>
  <c r="BG225" i="3"/>
  <c r="BE225" i="3"/>
  <c r="T225" i="3"/>
  <c r="R225" i="3"/>
  <c r="P225" i="3"/>
  <c r="BI222" i="3"/>
  <c r="BH222" i="3"/>
  <c r="BG222" i="3"/>
  <c r="BE222" i="3"/>
  <c r="T222" i="3"/>
  <c r="R222" i="3"/>
  <c r="P222" i="3"/>
  <c r="BI219" i="3"/>
  <c r="BH219" i="3"/>
  <c r="BG219" i="3"/>
  <c r="BE219" i="3"/>
  <c r="T219" i="3"/>
  <c r="R219" i="3"/>
  <c r="P219" i="3"/>
  <c r="BI216" i="3"/>
  <c r="BH216" i="3"/>
  <c r="BG216" i="3"/>
  <c r="BE216" i="3"/>
  <c r="T216" i="3"/>
  <c r="R216" i="3"/>
  <c r="P216" i="3"/>
  <c r="BI215" i="3"/>
  <c r="BH215" i="3"/>
  <c r="BG215" i="3"/>
  <c r="BE215" i="3"/>
  <c r="T215" i="3"/>
  <c r="R215" i="3"/>
  <c r="P215" i="3"/>
  <c r="BI211" i="3"/>
  <c r="BH211" i="3"/>
  <c r="BG211" i="3"/>
  <c r="BE211" i="3"/>
  <c r="T211" i="3"/>
  <c r="R211" i="3"/>
  <c r="P211" i="3"/>
  <c r="BI210" i="3"/>
  <c r="BH210" i="3"/>
  <c r="BG210" i="3"/>
  <c r="BE210" i="3"/>
  <c r="T210" i="3"/>
  <c r="R210" i="3"/>
  <c r="P210" i="3"/>
  <c r="BI209" i="3"/>
  <c r="BH209" i="3"/>
  <c r="BG209" i="3"/>
  <c r="BE209" i="3"/>
  <c r="T209" i="3"/>
  <c r="R209" i="3"/>
  <c r="P209" i="3"/>
  <c r="BI208" i="3"/>
  <c r="BH208" i="3"/>
  <c r="BG208" i="3"/>
  <c r="BE208" i="3"/>
  <c r="T208" i="3"/>
  <c r="R208" i="3"/>
  <c r="P208" i="3"/>
  <c r="BI207" i="3"/>
  <c r="BH207" i="3"/>
  <c r="BG207" i="3"/>
  <c r="BE207" i="3"/>
  <c r="T207" i="3"/>
  <c r="R207" i="3"/>
  <c r="P207" i="3"/>
  <c r="BI206" i="3"/>
  <c r="BH206" i="3"/>
  <c r="BG206" i="3"/>
  <c r="BE206" i="3"/>
  <c r="T206" i="3"/>
  <c r="R206" i="3"/>
  <c r="P206" i="3"/>
  <c r="BI205" i="3"/>
  <c r="BH205" i="3"/>
  <c r="BG205" i="3"/>
  <c r="BE205" i="3"/>
  <c r="T205" i="3"/>
  <c r="R205" i="3"/>
  <c r="P205" i="3"/>
  <c r="BI200" i="3"/>
  <c r="BH200" i="3"/>
  <c r="BG200" i="3"/>
  <c r="BE200" i="3"/>
  <c r="T200" i="3"/>
  <c r="R200" i="3"/>
  <c r="P200" i="3"/>
  <c r="BI199" i="3"/>
  <c r="BH199" i="3"/>
  <c r="BG199" i="3"/>
  <c r="BE199" i="3"/>
  <c r="T199" i="3"/>
  <c r="R199" i="3"/>
  <c r="P199" i="3"/>
  <c r="BI195" i="3"/>
  <c r="BH195" i="3"/>
  <c r="BG195" i="3"/>
  <c r="BE195" i="3"/>
  <c r="T195" i="3"/>
  <c r="R195" i="3"/>
  <c r="P195" i="3"/>
  <c r="BI194" i="3"/>
  <c r="BH194" i="3"/>
  <c r="BG194" i="3"/>
  <c r="BE194" i="3"/>
  <c r="T194" i="3"/>
  <c r="R194" i="3"/>
  <c r="P194" i="3"/>
  <c r="BI190" i="3"/>
  <c r="BH190" i="3"/>
  <c r="BG190" i="3"/>
  <c r="BE190" i="3"/>
  <c r="T190" i="3"/>
  <c r="R190" i="3"/>
  <c r="P190" i="3"/>
  <c r="BI185" i="3"/>
  <c r="BH185" i="3"/>
  <c r="BG185" i="3"/>
  <c r="BE185" i="3"/>
  <c r="T185" i="3"/>
  <c r="R185" i="3"/>
  <c r="P185" i="3"/>
  <c r="BI181" i="3"/>
  <c r="BH181" i="3"/>
  <c r="BG181" i="3"/>
  <c r="BE181" i="3"/>
  <c r="T181" i="3"/>
  <c r="R181" i="3"/>
  <c r="P181" i="3"/>
  <c r="BI177" i="3"/>
  <c r="BH177" i="3"/>
  <c r="BG177" i="3"/>
  <c r="BE177" i="3"/>
  <c r="T177" i="3"/>
  <c r="R177" i="3"/>
  <c r="P177" i="3"/>
  <c r="BI175" i="3"/>
  <c r="BH175" i="3"/>
  <c r="BG175" i="3"/>
  <c r="BE175" i="3"/>
  <c r="T175" i="3"/>
  <c r="R175" i="3"/>
  <c r="P175" i="3"/>
  <c r="BI172" i="3"/>
  <c r="BH172" i="3"/>
  <c r="BG172" i="3"/>
  <c r="BE172" i="3"/>
  <c r="T172" i="3"/>
  <c r="R172" i="3"/>
  <c r="P172" i="3"/>
  <c r="BI169" i="3"/>
  <c r="BH169" i="3"/>
  <c r="BG169" i="3"/>
  <c r="BE169" i="3"/>
  <c r="T169" i="3"/>
  <c r="R169" i="3"/>
  <c r="P169" i="3"/>
  <c r="BI164" i="3"/>
  <c r="BH164" i="3"/>
  <c r="BG164" i="3"/>
  <c r="BE164" i="3"/>
  <c r="T164" i="3"/>
  <c r="R164" i="3"/>
  <c r="P164" i="3"/>
  <c r="BI160" i="3"/>
  <c r="BH160" i="3"/>
  <c r="BG160" i="3"/>
  <c r="BE160" i="3"/>
  <c r="T160" i="3"/>
  <c r="R160" i="3"/>
  <c r="P160" i="3"/>
  <c r="BI157" i="3"/>
  <c r="BH157" i="3"/>
  <c r="BG157" i="3"/>
  <c r="BE157" i="3"/>
  <c r="T157" i="3"/>
  <c r="R157" i="3"/>
  <c r="P157" i="3"/>
  <c r="BI154" i="3"/>
  <c r="BH154" i="3"/>
  <c r="BG154" i="3"/>
  <c r="BE154" i="3"/>
  <c r="T154" i="3"/>
  <c r="R154" i="3"/>
  <c r="P154" i="3"/>
  <c r="BI151" i="3"/>
  <c r="BH151" i="3"/>
  <c r="BG151" i="3"/>
  <c r="BE151" i="3"/>
  <c r="T151" i="3"/>
  <c r="R151" i="3"/>
  <c r="P151" i="3"/>
  <c r="BI148" i="3"/>
  <c r="BH148" i="3"/>
  <c r="BG148" i="3"/>
  <c r="BE148" i="3"/>
  <c r="T148" i="3"/>
  <c r="R148" i="3"/>
  <c r="P148" i="3"/>
  <c r="BI145" i="3"/>
  <c r="BH145" i="3"/>
  <c r="BG145" i="3"/>
  <c r="BE145" i="3"/>
  <c r="T145" i="3"/>
  <c r="R145" i="3"/>
  <c r="P145" i="3"/>
  <c r="BI142" i="3"/>
  <c r="BH142" i="3"/>
  <c r="BG142" i="3"/>
  <c r="BE142" i="3"/>
  <c r="T142" i="3"/>
  <c r="R142" i="3"/>
  <c r="P142" i="3"/>
  <c r="J136" i="3"/>
  <c r="J135" i="3"/>
  <c r="F133" i="3"/>
  <c r="E131" i="3"/>
  <c r="BI116" i="3"/>
  <c r="BH116" i="3"/>
  <c r="BG116" i="3"/>
  <c r="BE116" i="3"/>
  <c r="BI115" i="3"/>
  <c r="BH115" i="3"/>
  <c r="BG115" i="3"/>
  <c r="BF115" i="3"/>
  <c r="BE115" i="3"/>
  <c r="BI114" i="3"/>
  <c r="BH114" i="3"/>
  <c r="BG114" i="3"/>
  <c r="BF114" i="3"/>
  <c r="BE114" i="3"/>
  <c r="BI113" i="3"/>
  <c r="BH113" i="3"/>
  <c r="BG113" i="3"/>
  <c r="BF113" i="3"/>
  <c r="BE113" i="3"/>
  <c r="BI112" i="3"/>
  <c r="BH112" i="3"/>
  <c r="BG112" i="3"/>
  <c r="BF112" i="3"/>
  <c r="BE112" i="3"/>
  <c r="BI111" i="3"/>
  <c r="BH111" i="3"/>
  <c r="BG111" i="3"/>
  <c r="BF111" i="3"/>
  <c r="BE111" i="3"/>
  <c r="J94" i="3"/>
  <c r="J93" i="3"/>
  <c r="F91" i="3"/>
  <c r="E89" i="3"/>
  <c r="J20" i="3"/>
  <c r="E20" i="3"/>
  <c r="F136" i="3" s="1"/>
  <c r="J19" i="3"/>
  <c r="J17" i="3"/>
  <c r="E17" i="3"/>
  <c r="F135" i="3" s="1"/>
  <c r="J16" i="3"/>
  <c r="J14" i="3"/>
  <c r="J91" i="3"/>
  <c r="E7" i="3"/>
  <c r="E127" i="3"/>
  <c r="J39" i="2"/>
  <c r="J38" i="2"/>
  <c r="AY95" i="1"/>
  <c r="J37" i="2"/>
  <c r="AX95" i="1" s="1"/>
  <c r="BI1757" i="2"/>
  <c r="BH1757" i="2"/>
  <c r="BG1757" i="2"/>
  <c r="BE1757" i="2"/>
  <c r="BK1757" i="2"/>
  <c r="J1757" i="2"/>
  <c r="BF1757" i="2"/>
  <c r="BI1756" i="2"/>
  <c r="BH1756" i="2"/>
  <c r="BG1756" i="2"/>
  <c r="BE1756" i="2"/>
  <c r="BK1756" i="2"/>
  <c r="J1756" i="2" s="1"/>
  <c r="BF1756" i="2" s="1"/>
  <c r="BI1755" i="2"/>
  <c r="BH1755" i="2"/>
  <c r="BG1755" i="2"/>
  <c r="BE1755" i="2"/>
  <c r="BK1755" i="2"/>
  <c r="J1755" i="2"/>
  <c r="BF1755" i="2" s="1"/>
  <c r="BI1754" i="2"/>
  <c r="BH1754" i="2"/>
  <c r="BG1754" i="2"/>
  <c r="BE1754" i="2"/>
  <c r="BK1754" i="2"/>
  <c r="J1754" i="2"/>
  <c r="BF1754" i="2"/>
  <c r="BI1753" i="2"/>
  <c r="BH1753" i="2"/>
  <c r="BG1753" i="2"/>
  <c r="BE1753" i="2"/>
  <c r="BK1753" i="2"/>
  <c r="J1753" i="2" s="1"/>
  <c r="BF1753" i="2" s="1"/>
  <c r="BI1751" i="2"/>
  <c r="BH1751" i="2"/>
  <c r="BG1751" i="2"/>
  <c r="BE1751" i="2"/>
  <c r="T1751" i="2"/>
  <c r="R1751" i="2"/>
  <c r="P1751" i="2"/>
  <c r="BI1750" i="2"/>
  <c r="BH1750" i="2"/>
  <c r="BG1750" i="2"/>
  <c r="BE1750" i="2"/>
  <c r="T1750" i="2"/>
  <c r="R1750" i="2"/>
  <c r="P1750" i="2"/>
  <c r="BI1748" i="2"/>
  <c r="BH1748" i="2"/>
  <c r="BG1748" i="2"/>
  <c r="BE1748" i="2"/>
  <c r="T1748" i="2"/>
  <c r="R1748" i="2"/>
  <c r="P1748" i="2"/>
  <c r="BI1746" i="2"/>
  <c r="BH1746" i="2"/>
  <c r="BG1746" i="2"/>
  <c r="BE1746" i="2"/>
  <c r="T1746" i="2"/>
  <c r="R1746" i="2"/>
  <c r="P1746" i="2"/>
  <c r="BI1743" i="2"/>
  <c r="BH1743" i="2"/>
  <c r="BG1743" i="2"/>
  <c r="BE1743" i="2"/>
  <c r="T1743" i="2"/>
  <c r="R1743" i="2"/>
  <c r="P1743" i="2"/>
  <c r="BI1741" i="2"/>
  <c r="BH1741" i="2"/>
  <c r="BG1741" i="2"/>
  <c r="BE1741" i="2"/>
  <c r="T1741" i="2"/>
  <c r="R1741" i="2"/>
  <c r="P1741" i="2"/>
  <c r="BI1737" i="2"/>
  <c r="BH1737" i="2"/>
  <c r="BG1737" i="2"/>
  <c r="BE1737" i="2"/>
  <c r="T1737" i="2"/>
  <c r="R1737" i="2"/>
  <c r="P1737" i="2"/>
  <c r="BI1730" i="2"/>
  <c r="BH1730" i="2"/>
  <c r="BG1730" i="2"/>
  <c r="BE1730" i="2"/>
  <c r="T1730" i="2"/>
  <c r="R1730" i="2"/>
  <c r="P1730" i="2"/>
  <c r="BI1724" i="2"/>
  <c r="BH1724" i="2"/>
  <c r="BG1724" i="2"/>
  <c r="BE1724" i="2"/>
  <c r="T1724" i="2"/>
  <c r="R1724" i="2"/>
  <c r="P1724" i="2"/>
  <c r="BI1717" i="2"/>
  <c r="BH1717" i="2"/>
  <c r="BG1717" i="2"/>
  <c r="BE1717" i="2"/>
  <c r="T1717" i="2"/>
  <c r="R1717" i="2"/>
  <c r="P1717" i="2"/>
  <c r="BI1711" i="2"/>
  <c r="BH1711" i="2"/>
  <c r="BG1711" i="2"/>
  <c r="BE1711" i="2"/>
  <c r="T1711" i="2"/>
  <c r="R1711" i="2"/>
  <c r="P1711" i="2"/>
  <c r="BI1709" i="2"/>
  <c r="BH1709" i="2"/>
  <c r="BG1709" i="2"/>
  <c r="BE1709" i="2"/>
  <c r="T1709" i="2"/>
  <c r="R1709" i="2"/>
  <c r="P1709" i="2"/>
  <c r="BI1703" i="2"/>
  <c r="BH1703" i="2"/>
  <c r="BG1703" i="2"/>
  <c r="BE1703" i="2"/>
  <c r="T1703" i="2"/>
  <c r="R1703" i="2"/>
  <c r="P1703" i="2"/>
  <c r="BI1696" i="2"/>
  <c r="BH1696" i="2"/>
  <c r="BG1696" i="2"/>
  <c r="BE1696" i="2"/>
  <c r="T1696" i="2"/>
  <c r="R1696" i="2"/>
  <c r="P1696" i="2"/>
  <c r="BI1692" i="2"/>
  <c r="BH1692" i="2"/>
  <c r="BG1692" i="2"/>
  <c r="BE1692" i="2"/>
  <c r="T1692" i="2"/>
  <c r="R1692" i="2"/>
  <c r="P1692" i="2"/>
  <c r="BI1687" i="2"/>
  <c r="BH1687" i="2"/>
  <c r="BG1687" i="2"/>
  <c r="BE1687" i="2"/>
  <c r="T1687" i="2"/>
  <c r="R1687" i="2"/>
  <c r="P1687" i="2"/>
  <c r="BI1685" i="2"/>
  <c r="BH1685" i="2"/>
  <c r="BG1685" i="2"/>
  <c r="BE1685" i="2"/>
  <c r="T1685" i="2"/>
  <c r="R1685" i="2"/>
  <c r="P1685" i="2"/>
  <c r="BI1682" i="2"/>
  <c r="BH1682" i="2"/>
  <c r="BG1682" i="2"/>
  <c r="BE1682" i="2"/>
  <c r="T1682" i="2"/>
  <c r="R1682" i="2"/>
  <c r="P1682" i="2"/>
  <c r="BI1680" i="2"/>
  <c r="BH1680" i="2"/>
  <c r="BG1680" i="2"/>
  <c r="BE1680" i="2"/>
  <c r="T1680" i="2"/>
  <c r="R1680" i="2"/>
  <c r="P1680" i="2"/>
  <c r="BI1677" i="2"/>
  <c r="BH1677" i="2"/>
  <c r="BG1677" i="2"/>
  <c r="BE1677" i="2"/>
  <c r="T1677" i="2"/>
  <c r="R1677" i="2"/>
  <c r="P1677" i="2"/>
  <c r="BI1675" i="2"/>
  <c r="BH1675" i="2"/>
  <c r="BG1675" i="2"/>
  <c r="BE1675" i="2"/>
  <c r="T1675" i="2"/>
  <c r="R1675" i="2"/>
  <c r="P1675" i="2"/>
  <c r="BI1671" i="2"/>
  <c r="BH1671" i="2"/>
  <c r="BG1671" i="2"/>
  <c r="BE1671" i="2"/>
  <c r="T1671" i="2"/>
  <c r="R1671" i="2"/>
  <c r="P1671" i="2"/>
  <c r="BI1669" i="2"/>
  <c r="BH1669" i="2"/>
  <c r="BG1669" i="2"/>
  <c r="BE1669" i="2"/>
  <c r="T1669" i="2"/>
  <c r="R1669" i="2"/>
  <c r="P1669" i="2"/>
  <c r="BI1667" i="2"/>
  <c r="BH1667" i="2"/>
  <c r="BG1667" i="2"/>
  <c r="BE1667" i="2"/>
  <c r="T1667" i="2"/>
  <c r="R1667" i="2"/>
  <c r="P1667" i="2"/>
  <c r="BI1664" i="2"/>
  <c r="BH1664" i="2"/>
  <c r="BG1664" i="2"/>
  <c r="BE1664" i="2"/>
  <c r="T1664" i="2"/>
  <c r="R1664" i="2"/>
  <c r="P1664" i="2"/>
  <c r="BI1660" i="2"/>
  <c r="BH1660" i="2"/>
  <c r="BG1660" i="2"/>
  <c r="BE1660" i="2"/>
  <c r="T1660" i="2"/>
  <c r="R1660" i="2"/>
  <c r="P1660" i="2"/>
  <c r="BI1654" i="2"/>
  <c r="BH1654" i="2"/>
  <c r="BG1654" i="2"/>
  <c r="BE1654" i="2"/>
  <c r="T1654" i="2"/>
  <c r="R1654" i="2"/>
  <c r="P1654" i="2"/>
  <c r="BI1650" i="2"/>
  <c r="BH1650" i="2"/>
  <c r="BG1650" i="2"/>
  <c r="BE1650" i="2"/>
  <c r="T1650" i="2"/>
  <c r="R1650" i="2"/>
  <c r="P1650" i="2"/>
  <c r="BI1648" i="2"/>
  <c r="BH1648" i="2"/>
  <c r="BG1648" i="2"/>
  <c r="BE1648" i="2"/>
  <c r="T1648" i="2"/>
  <c r="R1648" i="2"/>
  <c r="P1648" i="2"/>
  <c r="BI1645" i="2"/>
  <c r="BH1645" i="2"/>
  <c r="BG1645" i="2"/>
  <c r="BE1645" i="2"/>
  <c r="T1645" i="2"/>
  <c r="T1644" i="2"/>
  <c r="R1645" i="2"/>
  <c r="R1644" i="2" s="1"/>
  <c r="P1645" i="2"/>
  <c r="P1644" i="2"/>
  <c r="BI1641" i="2"/>
  <c r="BH1641" i="2"/>
  <c r="BG1641" i="2"/>
  <c r="BE1641" i="2"/>
  <c r="T1641" i="2"/>
  <c r="R1641" i="2"/>
  <c r="P1641" i="2"/>
  <c r="BI1640" i="2"/>
  <c r="BH1640" i="2"/>
  <c r="BG1640" i="2"/>
  <c r="BE1640" i="2"/>
  <c r="T1640" i="2"/>
  <c r="R1640" i="2"/>
  <c r="P1640" i="2"/>
  <c r="BI1639" i="2"/>
  <c r="BH1639" i="2"/>
  <c r="BG1639" i="2"/>
  <c r="BE1639" i="2"/>
  <c r="T1639" i="2"/>
  <c r="R1639" i="2"/>
  <c r="P1639" i="2"/>
  <c r="BI1629" i="2"/>
  <c r="BH1629" i="2"/>
  <c r="BG1629" i="2"/>
  <c r="BE1629" i="2"/>
  <c r="T1629" i="2"/>
  <c r="R1629" i="2"/>
  <c r="P1629" i="2"/>
  <c r="BI1626" i="2"/>
  <c r="BH1626" i="2"/>
  <c r="BG1626" i="2"/>
  <c r="BE1626" i="2"/>
  <c r="T1626" i="2"/>
  <c r="R1626" i="2"/>
  <c r="P1626" i="2"/>
  <c r="BI1625" i="2"/>
  <c r="BH1625" i="2"/>
  <c r="BG1625" i="2"/>
  <c r="BE1625" i="2"/>
  <c r="T1625" i="2"/>
  <c r="R1625" i="2"/>
  <c r="P1625" i="2"/>
  <c r="BI1624" i="2"/>
  <c r="BH1624" i="2"/>
  <c r="BG1624" i="2"/>
  <c r="BE1624" i="2"/>
  <c r="T1624" i="2"/>
  <c r="R1624" i="2"/>
  <c r="P1624" i="2"/>
  <c r="BI1620" i="2"/>
  <c r="BH1620" i="2"/>
  <c r="BG1620" i="2"/>
  <c r="BE1620" i="2"/>
  <c r="T1620" i="2"/>
  <c r="R1620" i="2"/>
  <c r="P1620" i="2"/>
  <c r="BI1618" i="2"/>
  <c r="BH1618" i="2"/>
  <c r="BG1618" i="2"/>
  <c r="BE1618" i="2"/>
  <c r="T1618" i="2"/>
  <c r="R1618" i="2"/>
  <c r="P1618" i="2"/>
  <c r="BI1613" i="2"/>
  <c r="BH1613" i="2"/>
  <c r="BG1613" i="2"/>
  <c r="BE1613" i="2"/>
  <c r="T1613" i="2"/>
  <c r="R1613" i="2"/>
  <c r="P1613" i="2"/>
  <c r="BI1611" i="2"/>
  <c r="BH1611" i="2"/>
  <c r="BG1611" i="2"/>
  <c r="BE1611" i="2"/>
  <c r="T1611" i="2"/>
  <c r="R1611" i="2"/>
  <c r="P1611" i="2"/>
  <c r="BI1606" i="2"/>
  <c r="BH1606" i="2"/>
  <c r="BG1606" i="2"/>
  <c r="BE1606" i="2"/>
  <c r="T1606" i="2"/>
  <c r="R1606" i="2"/>
  <c r="P1606" i="2"/>
  <c r="BI1602" i="2"/>
  <c r="BH1602" i="2"/>
  <c r="BG1602" i="2"/>
  <c r="BE1602" i="2"/>
  <c r="T1602" i="2"/>
  <c r="R1602" i="2"/>
  <c r="P1602" i="2"/>
  <c r="BI1596" i="2"/>
  <c r="BH1596" i="2"/>
  <c r="BG1596" i="2"/>
  <c r="BE1596" i="2"/>
  <c r="T1596" i="2"/>
  <c r="R1596" i="2"/>
  <c r="P1596" i="2"/>
  <c r="BI1590" i="2"/>
  <c r="BH1590" i="2"/>
  <c r="BG1590" i="2"/>
  <c r="BE1590" i="2"/>
  <c r="T1590" i="2"/>
  <c r="R1590" i="2"/>
  <c r="P1590" i="2"/>
  <c r="BI1584" i="2"/>
  <c r="BH1584" i="2"/>
  <c r="BG1584" i="2"/>
  <c r="BE1584" i="2"/>
  <c r="T1584" i="2"/>
  <c r="R1584" i="2"/>
  <c r="P1584" i="2"/>
  <c r="BI1578" i="2"/>
  <c r="BH1578" i="2"/>
  <c r="BG1578" i="2"/>
  <c r="BE1578" i="2"/>
  <c r="T1578" i="2"/>
  <c r="R1578" i="2"/>
  <c r="P1578" i="2"/>
  <c r="BI1575" i="2"/>
  <c r="BH1575" i="2"/>
  <c r="BG1575" i="2"/>
  <c r="BE1575" i="2"/>
  <c r="T1575" i="2"/>
  <c r="R1575" i="2"/>
  <c r="P1575" i="2"/>
  <c r="BI1569" i="2"/>
  <c r="BH1569" i="2"/>
  <c r="BG1569" i="2"/>
  <c r="BE1569" i="2"/>
  <c r="T1569" i="2"/>
  <c r="R1569" i="2"/>
  <c r="P1569" i="2"/>
  <c r="BI1563" i="2"/>
  <c r="BH1563" i="2"/>
  <c r="BG1563" i="2"/>
  <c r="BE1563" i="2"/>
  <c r="T1563" i="2"/>
  <c r="R1563" i="2"/>
  <c r="P1563" i="2"/>
  <c r="BI1557" i="2"/>
  <c r="BH1557" i="2"/>
  <c r="BG1557" i="2"/>
  <c r="BE1557" i="2"/>
  <c r="T1557" i="2"/>
  <c r="R1557" i="2"/>
  <c r="P1557" i="2"/>
  <c r="BI1551" i="2"/>
  <c r="BH1551" i="2"/>
  <c r="BG1551" i="2"/>
  <c r="BE1551" i="2"/>
  <c r="T1551" i="2"/>
  <c r="R1551" i="2"/>
  <c r="P1551" i="2"/>
  <c r="BI1546" i="2"/>
  <c r="BH1546" i="2"/>
  <c r="BG1546" i="2"/>
  <c r="BE1546" i="2"/>
  <c r="T1546" i="2"/>
  <c r="R1546" i="2"/>
  <c r="P1546" i="2"/>
  <c r="BI1541" i="2"/>
  <c r="BH1541" i="2"/>
  <c r="BG1541" i="2"/>
  <c r="BE1541" i="2"/>
  <c r="T1541" i="2"/>
  <c r="R1541" i="2"/>
  <c r="P1541" i="2"/>
  <c r="BI1534" i="2"/>
  <c r="BH1534" i="2"/>
  <c r="BG1534" i="2"/>
  <c r="BE1534" i="2"/>
  <c r="T1534" i="2"/>
  <c r="R1534" i="2"/>
  <c r="P1534" i="2"/>
  <c r="BI1529" i="2"/>
  <c r="BH1529" i="2"/>
  <c r="BG1529" i="2"/>
  <c r="BE1529" i="2"/>
  <c r="T1529" i="2"/>
  <c r="R1529" i="2"/>
  <c r="P1529" i="2"/>
  <c r="BI1524" i="2"/>
  <c r="BH1524" i="2"/>
  <c r="BG1524" i="2"/>
  <c r="BE1524" i="2"/>
  <c r="T1524" i="2"/>
  <c r="R1524" i="2"/>
  <c r="P1524" i="2"/>
  <c r="BI1519" i="2"/>
  <c r="BH1519" i="2"/>
  <c r="BG1519" i="2"/>
  <c r="BE1519" i="2"/>
  <c r="T1519" i="2"/>
  <c r="R1519" i="2"/>
  <c r="P1519" i="2"/>
  <c r="BI1514" i="2"/>
  <c r="BH1514" i="2"/>
  <c r="BG1514" i="2"/>
  <c r="BE1514" i="2"/>
  <c r="T1514" i="2"/>
  <c r="R1514" i="2"/>
  <c r="P1514" i="2"/>
  <c r="BI1512" i="2"/>
  <c r="BH1512" i="2"/>
  <c r="BG1512" i="2"/>
  <c r="BE1512" i="2"/>
  <c r="T1512" i="2"/>
  <c r="R1512" i="2"/>
  <c r="P1512" i="2"/>
  <c r="BI1506" i="2"/>
  <c r="BH1506" i="2"/>
  <c r="BG1506" i="2"/>
  <c r="BE1506" i="2"/>
  <c r="T1506" i="2"/>
  <c r="R1506" i="2"/>
  <c r="P1506" i="2"/>
  <c r="BI1500" i="2"/>
  <c r="BH1500" i="2"/>
  <c r="BG1500" i="2"/>
  <c r="BE1500" i="2"/>
  <c r="T1500" i="2"/>
  <c r="R1500" i="2"/>
  <c r="P1500" i="2"/>
  <c r="BI1496" i="2"/>
  <c r="BH1496" i="2"/>
  <c r="BG1496" i="2"/>
  <c r="BE1496" i="2"/>
  <c r="T1496" i="2"/>
  <c r="R1496" i="2"/>
  <c r="P1496" i="2"/>
  <c r="BI1492" i="2"/>
  <c r="BH1492" i="2"/>
  <c r="BG1492" i="2"/>
  <c r="BE1492" i="2"/>
  <c r="T1492" i="2"/>
  <c r="R1492" i="2"/>
  <c r="P1492" i="2"/>
  <c r="BI1490" i="2"/>
  <c r="BH1490" i="2"/>
  <c r="BG1490" i="2"/>
  <c r="BE1490" i="2"/>
  <c r="T1490" i="2"/>
  <c r="R1490" i="2"/>
  <c r="P1490" i="2"/>
  <c r="BI1486" i="2"/>
  <c r="BH1486" i="2"/>
  <c r="BG1486" i="2"/>
  <c r="BE1486" i="2"/>
  <c r="T1486" i="2"/>
  <c r="R1486" i="2"/>
  <c r="P1486" i="2"/>
  <c r="BI1477" i="2"/>
  <c r="BH1477" i="2"/>
  <c r="BG1477" i="2"/>
  <c r="BE1477" i="2"/>
  <c r="T1477" i="2"/>
  <c r="T1476" i="2" s="1"/>
  <c r="T1475" i="2" s="1"/>
  <c r="R1477" i="2"/>
  <c r="R1476" i="2" s="1"/>
  <c r="R1475" i="2" s="1"/>
  <c r="P1477" i="2"/>
  <c r="P1476" i="2"/>
  <c r="P1475" i="2"/>
  <c r="BI1474" i="2"/>
  <c r="BH1474" i="2"/>
  <c r="BG1474" i="2"/>
  <c r="BE1474" i="2"/>
  <c r="T1474" i="2"/>
  <c r="T1473" i="2"/>
  <c r="R1474" i="2"/>
  <c r="R1473" i="2"/>
  <c r="P1474" i="2"/>
  <c r="P1473" i="2"/>
  <c r="BI1472" i="2"/>
  <c r="BH1472" i="2"/>
  <c r="BG1472" i="2"/>
  <c r="BE1472" i="2"/>
  <c r="T1472" i="2"/>
  <c r="R1472" i="2"/>
  <c r="P1472" i="2"/>
  <c r="BI1470" i="2"/>
  <c r="BH1470" i="2"/>
  <c r="BG1470" i="2"/>
  <c r="BE1470" i="2"/>
  <c r="T1470" i="2"/>
  <c r="R1470" i="2"/>
  <c r="P1470" i="2"/>
  <c r="BI1469" i="2"/>
  <c r="BH1469" i="2"/>
  <c r="BG1469" i="2"/>
  <c r="BE1469" i="2"/>
  <c r="T1469" i="2"/>
  <c r="R1469" i="2"/>
  <c r="P1469" i="2"/>
  <c r="BI1467" i="2"/>
  <c r="BH1467" i="2"/>
  <c r="BG1467" i="2"/>
  <c r="BE1467" i="2"/>
  <c r="T1467" i="2"/>
  <c r="R1467" i="2"/>
  <c r="P1467" i="2"/>
  <c r="BI1466" i="2"/>
  <c r="BH1466" i="2"/>
  <c r="BG1466" i="2"/>
  <c r="BE1466" i="2"/>
  <c r="T1466" i="2"/>
  <c r="R1466" i="2"/>
  <c r="P1466" i="2"/>
  <c r="BI1460" i="2"/>
  <c r="BH1460" i="2"/>
  <c r="BG1460" i="2"/>
  <c r="BE1460" i="2"/>
  <c r="T1460" i="2"/>
  <c r="R1460" i="2"/>
  <c r="P1460" i="2"/>
  <c r="BI1453" i="2"/>
  <c r="BH1453" i="2"/>
  <c r="BG1453" i="2"/>
  <c r="BE1453" i="2"/>
  <c r="T1453" i="2"/>
  <c r="R1453" i="2"/>
  <c r="P1453" i="2"/>
  <c r="BI1448" i="2"/>
  <c r="BH1448" i="2"/>
  <c r="BG1448" i="2"/>
  <c r="BE1448" i="2"/>
  <c r="T1448" i="2"/>
  <c r="R1448" i="2"/>
  <c r="P1448" i="2"/>
  <c r="BI1444" i="2"/>
  <c r="BH1444" i="2"/>
  <c r="BG1444" i="2"/>
  <c r="BE1444" i="2"/>
  <c r="T1444" i="2"/>
  <c r="R1444" i="2"/>
  <c r="P1444" i="2"/>
  <c r="BI1437" i="2"/>
  <c r="BH1437" i="2"/>
  <c r="BG1437" i="2"/>
  <c r="BE1437" i="2"/>
  <c r="T1437" i="2"/>
  <c r="R1437" i="2"/>
  <c r="P1437" i="2"/>
  <c r="BI1432" i="2"/>
  <c r="BH1432" i="2"/>
  <c r="BG1432" i="2"/>
  <c r="BE1432" i="2"/>
  <c r="T1432" i="2"/>
  <c r="R1432" i="2"/>
  <c r="P1432" i="2"/>
  <c r="BI1427" i="2"/>
  <c r="BH1427" i="2"/>
  <c r="BG1427" i="2"/>
  <c r="BE1427" i="2"/>
  <c r="T1427" i="2"/>
  <c r="R1427" i="2"/>
  <c r="P1427" i="2"/>
  <c r="BI1421" i="2"/>
  <c r="BH1421" i="2"/>
  <c r="BG1421" i="2"/>
  <c r="BE1421" i="2"/>
  <c r="T1421" i="2"/>
  <c r="R1421" i="2"/>
  <c r="P1421" i="2"/>
  <c r="BI1415" i="2"/>
  <c r="BH1415" i="2"/>
  <c r="BG1415" i="2"/>
  <c r="BE1415" i="2"/>
  <c r="T1415" i="2"/>
  <c r="R1415" i="2"/>
  <c r="P1415" i="2"/>
  <c r="BI1409" i="2"/>
  <c r="BH1409" i="2"/>
  <c r="BG1409" i="2"/>
  <c r="BE1409" i="2"/>
  <c r="T1409" i="2"/>
  <c r="R1409" i="2"/>
  <c r="P1409" i="2"/>
  <c r="BI1407" i="2"/>
  <c r="BH1407" i="2"/>
  <c r="BG1407" i="2"/>
  <c r="BE1407" i="2"/>
  <c r="T1407" i="2"/>
  <c r="R1407" i="2"/>
  <c r="P1407" i="2"/>
  <c r="BI1403" i="2"/>
  <c r="BH1403" i="2"/>
  <c r="BG1403" i="2"/>
  <c r="BE1403" i="2"/>
  <c r="T1403" i="2"/>
  <c r="R1403" i="2"/>
  <c r="P1403" i="2"/>
  <c r="BI1401" i="2"/>
  <c r="BH1401" i="2"/>
  <c r="BG1401" i="2"/>
  <c r="BE1401" i="2"/>
  <c r="T1401" i="2"/>
  <c r="R1401" i="2"/>
  <c r="P1401" i="2"/>
  <c r="BI1398" i="2"/>
  <c r="BH1398" i="2"/>
  <c r="BG1398" i="2"/>
  <c r="BE1398" i="2"/>
  <c r="T1398" i="2"/>
  <c r="R1398" i="2"/>
  <c r="P1398" i="2"/>
  <c r="BI1391" i="2"/>
  <c r="BH1391" i="2"/>
  <c r="BG1391" i="2"/>
  <c r="BE1391" i="2"/>
  <c r="T1391" i="2"/>
  <c r="R1391" i="2"/>
  <c r="P1391" i="2"/>
  <c r="BI1389" i="2"/>
  <c r="BH1389" i="2"/>
  <c r="BG1389" i="2"/>
  <c r="BE1389" i="2"/>
  <c r="T1389" i="2"/>
  <c r="R1389" i="2"/>
  <c r="P1389" i="2"/>
  <c r="BI1387" i="2"/>
  <c r="BH1387" i="2"/>
  <c r="BG1387" i="2"/>
  <c r="BE1387" i="2"/>
  <c r="T1387" i="2"/>
  <c r="R1387" i="2"/>
  <c r="P1387" i="2"/>
  <c r="BI1378" i="2"/>
  <c r="BH1378" i="2"/>
  <c r="BG1378" i="2"/>
  <c r="BE1378" i="2"/>
  <c r="T1378" i="2"/>
  <c r="R1378" i="2"/>
  <c r="P1378" i="2"/>
  <c r="BI1372" i="2"/>
  <c r="BH1372" i="2"/>
  <c r="BG1372" i="2"/>
  <c r="BE1372" i="2"/>
  <c r="T1372" i="2"/>
  <c r="R1372" i="2"/>
  <c r="P1372" i="2"/>
  <c r="BI1366" i="2"/>
  <c r="BH1366" i="2"/>
  <c r="BG1366" i="2"/>
  <c r="BE1366" i="2"/>
  <c r="T1366" i="2"/>
  <c r="R1366" i="2"/>
  <c r="P1366" i="2"/>
  <c r="BI1362" i="2"/>
  <c r="BH1362" i="2"/>
  <c r="BG1362" i="2"/>
  <c r="BE1362" i="2"/>
  <c r="T1362" i="2"/>
  <c r="R1362" i="2"/>
  <c r="P1362" i="2"/>
  <c r="BI1356" i="2"/>
  <c r="BH1356" i="2"/>
  <c r="BG1356" i="2"/>
  <c r="BE1356" i="2"/>
  <c r="T1356" i="2"/>
  <c r="R1356" i="2"/>
  <c r="P1356" i="2"/>
  <c r="BI1354" i="2"/>
  <c r="BH1354" i="2"/>
  <c r="BG1354" i="2"/>
  <c r="BE1354" i="2"/>
  <c r="T1354" i="2"/>
  <c r="R1354" i="2"/>
  <c r="P1354" i="2"/>
  <c r="BI1352" i="2"/>
  <c r="BH1352" i="2"/>
  <c r="BG1352" i="2"/>
  <c r="BE1352" i="2"/>
  <c r="T1352" i="2"/>
  <c r="R1352" i="2"/>
  <c r="P1352" i="2"/>
  <c r="BI1345" i="2"/>
  <c r="BH1345" i="2"/>
  <c r="BG1345" i="2"/>
  <c r="BE1345" i="2"/>
  <c r="T1345" i="2"/>
  <c r="R1345" i="2"/>
  <c r="P1345" i="2"/>
  <c r="BI1339" i="2"/>
  <c r="BH1339" i="2"/>
  <c r="BG1339" i="2"/>
  <c r="BE1339" i="2"/>
  <c r="T1339" i="2"/>
  <c r="R1339" i="2"/>
  <c r="P1339" i="2"/>
  <c r="BI1332" i="2"/>
  <c r="BH1332" i="2"/>
  <c r="BG1332" i="2"/>
  <c r="BE1332" i="2"/>
  <c r="T1332" i="2"/>
  <c r="R1332" i="2"/>
  <c r="P1332" i="2"/>
  <c r="BI1324" i="2"/>
  <c r="BH1324" i="2"/>
  <c r="BG1324" i="2"/>
  <c r="BE1324" i="2"/>
  <c r="T1324" i="2"/>
  <c r="R1324" i="2"/>
  <c r="P1324" i="2"/>
  <c r="BI1318" i="2"/>
  <c r="BH1318" i="2"/>
  <c r="BG1318" i="2"/>
  <c r="BE1318" i="2"/>
  <c r="T1318" i="2"/>
  <c r="T1317" i="2" s="1"/>
  <c r="R1318" i="2"/>
  <c r="R1317" i="2" s="1"/>
  <c r="P1318" i="2"/>
  <c r="P1317" i="2"/>
  <c r="BI1312" i="2"/>
  <c r="BH1312" i="2"/>
  <c r="BG1312" i="2"/>
  <c r="BE1312" i="2"/>
  <c r="T1312" i="2"/>
  <c r="R1312" i="2"/>
  <c r="P1312" i="2"/>
  <c r="BI1310" i="2"/>
  <c r="BH1310" i="2"/>
  <c r="BG1310" i="2"/>
  <c r="BE1310" i="2"/>
  <c r="T1310" i="2"/>
  <c r="R1310" i="2"/>
  <c r="P1310" i="2"/>
  <c r="BI1306" i="2"/>
  <c r="BH1306" i="2"/>
  <c r="BG1306" i="2"/>
  <c r="BE1306" i="2"/>
  <c r="T1306" i="2"/>
  <c r="R1306" i="2"/>
  <c r="P1306" i="2"/>
  <c r="BI1299" i="2"/>
  <c r="BH1299" i="2"/>
  <c r="BG1299" i="2"/>
  <c r="BE1299" i="2"/>
  <c r="T1299" i="2"/>
  <c r="R1299" i="2"/>
  <c r="P1299" i="2"/>
  <c r="BI1293" i="2"/>
  <c r="BH1293" i="2"/>
  <c r="BG1293" i="2"/>
  <c r="BE1293" i="2"/>
  <c r="T1293" i="2"/>
  <c r="R1293" i="2"/>
  <c r="P1293" i="2"/>
  <c r="BI1286" i="2"/>
  <c r="BH1286" i="2"/>
  <c r="BG1286" i="2"/>
  <c r="BE1286" i="2"/>
  <c r="T1286" i="2"/>
  <c r="R1286" i="2"/>
  <c r="P1286" i="2"/>
  <c r="BI1280" i="2"/>
  <c r="BH1280" i="2"/>
  <c r="BG1280" i="2"/>
  <c r="BE1280" i="2"/>
  <c r="T1280" i="2"/>
  <c r="R1280" i="2"/>
  <c r="P1280" i="2"/>
  <c r="BI1278" i="2"/>
  <c r="BH1278" i="2"/>
  <c r="BG1278" i="2"/>
  <c r="BE1278" i="2"/>
  <c r="T1278" i="2"/>
  <c r="R1278" i="2"/>
  <c r="P1278" i="2"/>
  <c r="BI1272" i="2"/>
  <c r="BH1272" i="2"/>
  <c r="BG1272" i="2"/>
  <c r="BE1272" i="2"/>
  <c r="T1272" i="2"/>
  <c r="R1272" i="2"/>
  <c r="P1272" i="2"/>
  <c r="BI1265" i="2"/>
  <c r="BH1265" i="2"/>
  <c r="BG1265" i="2"/>
  <c r="BE1265" i="2"/>
  <c r="T1265" i="2"/>
  <c r="R1265" i="2"/>
  <c r="P1265" i="2"/>
  <c r="BI1261" i="2"/>
  <c r="BH1261" i="2"/>
  <c r="BG1261" i="2"/>
  <c r="BE1261" i="2"/>
  <c r="T1261" i="2"/>
  <c r="R1261" i="2"/>
  <c r="P1261" i="2"/>
  <c r="BI1256" i="2"/>
  <c r="BH1256" i="2"/>
  <c r="BG1256" i="2"/>
  <c r="BE1256" i="2"/>
  <c r="T1256" i="2"/>
  <c r="R1256" i="2"/>
  <c r="P1256" i="2"/>
  <c r="BI1254" i="2"/>
  <c r="BH1254" i="2"/>
  <c r="BG1254" i="2"/>
  <c r="BE1254" i="2"/>
  <c r="T1254" i="2"/>
  <c r="R1254" i="2"/>
  <c r="P1254" i="2"/>
  <c r="BI1251" i="2"/>
  <c r="BH1251" i="2"/>
  <c r="BG1251" i="2"/>
  <c r="BE1251" i="2"/>
  <c r="T1251" i="2"/>
  <c r="R1251" i="2"/>
  <c r="P1251" i="2"/>
  <c r="BI1249" i="2"/>
  <c r="BH1249" i="2"/>
  <c r="BG1249" i="2"/>
  <c r="BE1249" i="2"/>
  <c r="T1249" i="2"/>
  <c r="R1249" i="2"/>
  <c r="P1249" i="2"/>
  <c r="BI1246" i="2"/>
  <c r="BH1246" i="2"/>
  <c r="BG1246" i="2"/>
  <c r="BE1246" i="2"/>
  <c r="T1246" i="2"/>
  <c r="R1246" i="2"/>
  <c r="P1246" i="2"/>
  <c r="BI1244" i="2"/>
  <c r="BH1244" i="2"/>
  <c r="BG1244" i="2"/>
  <c r="BE1244" i="2"/>
  <c r="T1244" i="2"/>
  <c r="R1244" i="2"/>
  <c r="P1244" i="2"/>
  <c r="BI1240" i="2"/>
  <c r="BH1240" i="2"/>
  <c r="BG1240" i="2"/>
  <c r="BE1240" i="2"/>
  <c r="T1240" i="2"/>
  <c r="R1240" i="2"/>
  <c r="P1240" i="2"/>
  <c r="BI1238" i="2"/>
  <c r="BH1238" i="2"/>
  <c r="BG1238" i="2"/>
  <c r="BE1238" i="2"/>
  <c r="T1238" i="2"/>
  <c r="R1238" i="2"/>
  <c r="P1238" i="2"/>
  <c r="BI1235" i="2"/>
  <c r="BH1235" i="2"/>
  <c r="BG1235" i="2"/>
  <c r="BE1235" i="2"/>
  <c r="T1235" i="2"/>
  <c r="R1235" i="2"/>
  <c r="P1235" i="2"/>
  <c r="BI1232" i="2"/>
  <c r="BH1232" i="2"/>
  <c r="BG1232" i="2"/>
  <c r="BE1232" i="2"/>
  <c r="T1232" i="2"/>
  <c r="R1232" i="2"/>
  <c r="P1232" i="2"/>
  <c r="BI1230" i="2"/>
  <c r="BH1230" i="2"/>
  <c r="BG1230" i="2"/>
  <c r="BE1230" i="2"/>
  <c r="T1230" i="2"/>
  <c r="R1230" i="2"/>
  <c r="P1230" i="2"/>
  <c r="BI1228" i="2"/>
  <c r="BH1228" i="2"/>
  <c r="BG1228" i="2"/>
  <c r="BE1228" i="2"/>
  <c r="T1228" i="2"/>
  <c r="R1228" i="2"/>
  <c r="P1228" i="2"/>
  <c r="BI1225" i="2"/>
  <c r="BH1225" i="2"/>
  <c r="BG1225" i="2"/>
  <c r="BE1225" i="2"/>
  <c r="T1225" i="2"/>
  <c r="R1225" i="2"/>
  <c r="P1225" i="2"/>
  <c r="BI1224" i="2"/>
  <c r="BH1224" i="2"/>
  <c r="BG1224" i="2"/>
  <c r="BE1224" i="2"/>
  <c r="T1224" i="2"/>
  <c r="R1224" i="2"/>
  <c r="P1224" i="2"/>
  <c r="BI1218" i="2"/>
  <c r="BH1218" i="2"/>
  <c r="BG1218" i="2"/>
  <c r="BE1218" i="2"/>
  <c r="T1218" i="2"/>
  <c r="R1218" i="2"/>
  <c r="P1218" i="2"/>
  <c r="BI1216" i="2"/>
  <c r="BH1216" i="2"/>
  <c r="BG1216" i="2"/>
  <c r="BE1216" i="2"/>
  <c r="T1216" i="2"/>
  <c r="R1216" i="2"/>
  <c r="P1216" i="2"/>
  <c r="BI1214" i="2"/>
  <c r="BH1214" i="2"/>
  <c r="BG1214" i="2"/>
  <c r="BE1214" i="2"/>
  <c r="T1214" i="2"/>
  <c r="R1214" i="2"/>
  <c r="P1214" i="2"/>
  <c r="BI1211" i="2"/>
  <c r="BH1211" i="2"/>
  <c r="BG1211" i="2"/>
  <c r="BE1211" i="2"/>
  <c r="T1211" i="2"/>
  <c r="T1210" i="2" s="1"/>
  <c r="R1211" i="2"/>
  <c r="R1210" i="2" s="1"/>
  <c r="P1211" i="2"/>
  <c r="P1210" i="2" s="1"/>
  <c r="BI1207" i="2"/>
  <c r="BH1207" i="2"/>
  <c r="BG1207" i="2"/>
  <c r="BE1207" i="2"/>
  <c r="T1207" i="2"/>
  <c r="R1207" i="2"/>
  <c r="P1207" i="2"/>
  <c r="BI1206" i="2"/>
  <c r="BH1206" i="2"/>
  <c r="BG1206" i="2"/>
  <c r="BE1206" i="2"/>
  <c r="T1206" i="2"/>
  <c r="R1206" i="2"/>
  <c r="P1206" i="2"/>
  <c r="BI1205" i="2"/>
  <c r="BH1205" i="2"/>
  <c r="BG1205" i="2"/>
  <c r="BE1205" i="2"/>
  <c r="T1205" i="2"/>
  <c r="R1205" i="2"/>
  <c r="P1205" i="2"/>
  <c r="BI1198" i="2"/>
  <c r="BH1198" i="2"/>
  <c r="BG1198" i="2"/>
  <c r="BE1198" i="2"/>
  <c r="T1198" i="2"/>
  <c r="R1198" i="2"/>
  <c r="P1198" i="2"/>
  <c r="BI1197" i="2"/>
  <c r="BH1197" i="2"/>
  <c r="BG1197" i="2"/>
  <c r="BE1197" i="2"/>
  <c r="T1197" i="2"/>
  <c r="R1197" i="2"/>
  <c r="P1197" i="2"/>
  <c r="BI1194" i="2"/>
  <c r="BH1194" i="2"/>
  <c r="BG1194" i="2"/>
  <c r="BE1194" i="2"/>
  <c r="T1194" i="2"/>
  <c r="R1194" i="2"/>
  <c r="P1194" i="2"/>
  <c r="BI1191" i="2"/>
  <c r="BH1191" i="2"/>
  <c r="BG1191" i="2"/>
  <c r="BE1191" i="2"/>
  <c r="T1191" i="2"/>
  <c r="R1191" i="2"/>
  <c r="P1191" i="2"/>
  <c r="BI1190" i="2"/>
  <c r="BH1190" i="2"/>
  <c r="BG1190" i="2"/>
  <c r="BE1190" i="2"/>
  <c r="T1190" i="2"/>
  <c r="R1190" i="2"/>
  <c r="P1190" i="2"/>
  <c r="BI1189" i="2"/>
  <c r="BH1189" i="2"/>
  <c r="BG1189" i="2"/>
  <c r="BE1189" i="2"/>
  <c r="T1189" i="2"/>
  <c r="R1189" i="2"/>
  <c r="P1189" i="2"/>
  <c r="BI1184" i="2"/>
  <c r="BH1184" i="2"/>
  <c r="BG1184" i="2"/>
  <c r="BE1184" i="2"/>
  <c r="T1184" i="2"/>
  <c r="R1184" i="2"/>
  <c r="P1184" i="2"/>
  <c r="BI1182" i="2"/>
  <c r="BH1182" i="2"/>
  <c r="BG1182" i="2"/>
  <c r="BE1182" i="2"/>
  <c r="T1182" i="2"/>
  <c r="R1182" i="2"/>
  <c r="P1182" i="2"/>
  <c r="BI1177" i="2"/>
  <c r="BH1177" i="2"/>
  <c r="BG1177" i="2"/>
  <c r="BE1177" i="2"/>
  <c r="T1177" i="2"/>
  <c r="R1177" i="2"/>
  <c r="P1177" i="2"/>
  <c r="BI1175" i="2"/>
  <c r="BH1175" i="2"/>
  <c r="BG1175" i="2"/>
  <c r="BE1175" i="2"/>
  <c r="T1175" i="2"/>
  <c r="R1175" i="2"/>
  <c r="P1175" i="2"/>
  <c r="BI1170" i="2"/>
  <c r="BH1170" i="2"/>
  <c r="BG1170" i="2"/>
  <c r="BE1170" i="2"/>
  <c r="T1170" i="2"/>
  <c r="R1170" i="2"/>
  <c r="P1170" i="2"/>
  <c r="BI1166" i="2"/>
  <c r="BH1166" i="2"/>
  <c r="BG1166" i="2"/>
  <c r="BE1166" i="2"/>
  <c r="T1166" i="2"/>
  <c r="R1166" i="2"/>
  <c r="P1166" i="2"/>
  <c r="BI1160" i="2"/>
  <c r="BH1160" i="2"/>
  <c r="BG1160" i="2"/>
  <c r="BE1160" i="2"/>
  <c r="T1160" i="2"/>
  <c r="R1160" i="2"/>
  <c r="P1160" i="2"/>
  <c r="BI1154" i="2"/>
  <c r="BH1154" i="2"/>
  <c r="BG1154" i="2"/>
  <c r="BE1154" i="2"/>
  <c r="T1154" i="2"/>
  <c r="R1154" i="2"/>
  <c r="P1154" i="2"/>
  <c r="BI1148" i="2"/>
  <c r="BH1148" i="2"/>
  <c r="BG1148" i="2"/>
  <c r="BE1148" i="2"/>
  <c r="T1148" i="2"/>
  <c r="R1148" i="2"/>
  <c r="P1148" i="2"/>
  <c r="BI1142" i="2"/>
  <c r="BH1142" i="2"/>
  <c r="BG1142" i="2"/>
  <c r="BE1142" i="2"/>
  <c r="T1142" i="2"/>
  <c r="R1142" i="2"/>
  <c r="P1142" i="2"/>
  <c r="BI1139" i="2"/>
  <c r="BH1139" i="2"/>
  <c r="BG1139" i="2"/>
  <c r="BE1139" i="2"/>
  <c r="T1139" i="2"/>
  <c r="R1139" i="2"/>
  <c r="P1139" i="2"/>
  <c r="BI1133" i="2"/>
  <c r="BH1133" i="2"/>
  <c r="BG1133" i="2"/>
  <c r="BE1133" i="2"/>
  <c r="T1133" i="2"/>
  <c r="R1133" i="2"/>
  <c r="P1133" i="2"/>
  <c r="BI1127" i="2"/>
  <c r="BH1127" i="2"/>
  <c r="BG1127" i="2"/>
  <c r="BE1127" i="2"/>
  <c r="T1127" i="2"/>
  <c r="R1127" i="2"/>
  <c r="P1127" i="2"/>
  <c r="BI1121" i="2"/>
  <c r="BH1121" i="2"/>
  <c r="BG1121" i="2"/>
  <c r="BE1121" i="2"/>
  <c r="T1121" i="2"/>
  <c r="R1121" i="2"/>
  <c r="P1121" i="2"/>
  <c r="BI1115" i="2"/>
  <c r="BH1115" i="2"/>
  <c r="BG1115" i="2"/>
  <c r="BE1115" i="2"/>
  <c r="T1115" i="2"/>
  <c r="R1115" i="2"/>
  <c r="P1115" i="2"/>
  <c r="BI1110" i="2"/>
  <c r="BH1110" i="2"/>
  <c r="BG1110" i="2"/>
  <c r="BE1110" i="2"/>
  <c r="T1110" i="2"/>
  <c r="R1110" i="2"/>
  <c r="P1110" i="2"/>
  <c r="BI1105" i="2"/>
  <c r="BH1105" i="2"/>
  <c r="BG1105" i="2"/>
  <c r="BE1105" i="2"/>
  <c r="T1105" i="2"/>
  <c r="R1105" i="2"/>
  <c r="P1105" i="2"/>
  <c r="BI1098" i="2"/>
  <c r="BH1098" i="2"/>
  <c r="BG1098" i="2"/>
  <c r="BE1098" i="2"/>
  <c r="T1098" i="2"/>
  <c r="R1098" i="2"/>
  <c r="P1098" i="2"/>
  <c r="BI1093" i="2"/>
  <c r="BH1093" i="2"/>
  <c r="BG1093" i="2"/>
  <c r="BE1093" i="2"/>
  <c r="T1093" i="2"/>
  <c r="R1093" i="2"/>
  <c r="P1093" i="2"/>
  <c r="BI1084" i="2"/>
  <c r="BH1084" i="2"/>
  <c r="BG1084" i="2"/>
  <c r="BE1084" i="2"/>
  <c r="T1084" i="2"/>
  <c r="T1077" i="2"/>
  <c r="R1084" i="2"/>
  <c r="P1084" i="2"/>
  <c r="BI1078" i="2"/>
  <c r="BH1078" i="2"/>
  <c r="BG1078" i="2"/>
  <c r="BE1078" i="2"/>
  <c r="T1078" i="2"/>
  <c r="R1078" i="2"/>
  <c r="R1077" i="2" s="1"/>
  <c r="R1071" i="2" s="1"/>
  <c r="P1078" i="2"/>
  <c r="P1077" i="2" s="1"/>
  <c r="BI1073" i="2"/>
  <c r="BH1073" i="2"/>
  <c r="BG1073" i="2"/>
  <c r="BE1073" i="2"/>
  <c r="T1073" i="2"/>
  <c r="T1072" i="2" s="1"/>
  <c r="T1071" i="2" s="1"/>
  <c r="R1073" i="2"/>
  <c r="R1072" i="2"/>
  <c r="P1073" i="2"/>
  <c r="P1072" i="2" s="1"/>
  <c r="P1071" i="2" s="1"/>
  <c r="BI1070" i="2"/>
  <c r="BH1070" i="2"/>
  <c r="BG1070" i="2"/>
  <c r="BE1070" i="2"/>
  <c r="T1070" i="2"/>
  <c r="T1069" i="2" s="1"/>
  <c r="R1070" i="2"/>
  <c r="R1069" i="2"/>
  <c r="P1070" i="2"/>
  <c r="P1069" i="2"/>
  <c r="BI1068" i="2"/>
  <c r="BH1068" i="2"/>
  <c r="BG1068" i="2"/>
  <c r="BE1068" i="2"/>
  <c r="T1068" i="2"/>
  <c r="R1068" i="2"/>
  <c r="P1068" i="2"/>
  <c r="BI1066" i="2"/>
  <c r="BH1066" i="2"/>
  <c r="BG1066" i="2"/>
  <c r="BE1066" i="2"/>
  <c r="T1066" i="2"/>
  <c r="R1066" i="2"/>
  <c r="P1066" i="2"/>
  <c r="BI1065" i="2"/>
  <c r="BH1065" i="2"/>
  <c r="BG1065" i="2"/>
  <c r="BE1065" i="2"/>
  <c r="T1065" i="2"/>
  <c r="R1065" i="2"/>
  <c r="P1065" i="2"/>
  <c r="BI1063" i="2"/>
  <c r="BH1063" i="2"/>
  <c r="BG1063" i="2"/>
  <c r="BE1063" i="2"/>
  <c r="T1063" i="2"/>
  <c r="R1063" i="2"/>
  <c r="P1063" i="2"/>
  <c r="BI1062" i="2"/>
  <c r="BH1062" i="2"/>
  <c r="BG1062" i="2"/>
  <c r="BE1062" i="2"/>
  <c r="T1062" i="2"/>
  <c r="R1062" i="2"/>
  <c r="P1062" i="2"/>
  <c r="BI1055" i="2"/>
  <c r="BH1055" i="2"/>
  <c r="BG1055" i="2"/>
  <c r="BE1055" i="2"/>
  <c r="T1055" i="2"/>
  <c r="R1055" i="2"/>
  <c r="P1055" i="2"/>
  <c r="BI1049" i="2"/>
  <c r="BH1049" i="2"/>
  <c r="BG1049" i="2"/>
  <c r="BE1049" i="2"/>
  <c r="T1049" i="2"/>
  <c r="R1049" i="2"/>
  <c r="P1049" i="2"/>
  <c r="BI1042" i="2"/>
  <c r="BH1042" i="2"/>
  <c r="BG1042" i="2"/>
  <c r="BE1042" i="2"/>
  <c r="T1042" i="2"/>
  <c r="R1042" i="2"/>
  <c r="P1042" i="2"/>
  <c r="BI1037" i="2"/>
  <c r="BH1037" i="2"/>
  <c r="BG1037" i="2"/>
  <c r="BE1037" i="2"/>
  <c r="T1037" i="2"/>
  <c r="R1037" i="2"/>
  <c r="P1037" i="2"/>
  <c r="BI1032" i="2"/>
  <c r="BH1032" i="2"/>
  <c r="BG1032" i="2"/>
  <c r="BE1032" i="2"/>
  <c r="T1032" i="2"/>
  <c r="R1032" i="2"/>
  <c r="P1032" i="2"/>
  <c r="BI1026" i="2"/>
  <c r="BH1026" i="2"/>
  <c r="BG1026" i="2"/>
  <c r="BE1026" i="2"/>
  <c r="T1026" i="2"/>
  <c r="R1026" i="2"/>
  <c r="P1026" i="2"/>
  <c r="BI1022" i="2"/>
  <c r="BH1022" i="2"/>
  <c r="BG1022" i="2"/>
  <c r="BE1022" i="2"/>
  <c r="T1022" i="2"/>
  <c r="R1022" i="2"/>
  <c r="P1022" i="2"/>
  <c r="BI1020" i="2"/>
  <c r="BH1020" i="2"/>
  <c r="BG1020" i="2"/>
  <c r="BE1020" i="2"/>
  <c r="T1020" i="2"/>
  <c r="R1020" i="2"/>
  <c r="P1020" i="2"/>
  <c r="BI1017" i="2"/>
  <c r="BH1017" i="2"/>
  <c r="BG1017" i="2"/>
  <c r="BE1017" i="2"/>
  <c r="T1017" i="2"/>
  <c r="R1017" i="2"/>
  <c r="P1017" i="2"/>
  <c r="BI1015" i="2"/>
  <c r="BH1015" i="2"/>
  <c r="BG1015" i="2"/>
  <c r="BE1015" i="2"/>
  <c r="T1015" i="2"/>
  <c r="R1015" i="2"/>
  <c r="P1015" i="2"/>
  <c r="BI1013" i="2"/>
  <c r="BH1013" i="2"/>
  <c r="BG1013" i="2"/>
  <c r="BE1013" i="2"/>
  <c r="T1013" i="2"/>
  <c r="R1013" i="2"/>
  <c r="P1013" i="2"/>
  <c r="BI1004" i="2"/>
  <c r="BH1004" i="2"/>
  <c r="BG1004" i="2"/>
  <c r="BE1004" i="2"/>
  <c r="T1004" i="2"/>
  <c r="R1004" i="2"/>
  <c r="P1004" i="2"/>
  <c r="BI998" i="2"/>
  <c r="BH998" i="2"/>
  <c r="BG998" i="2"/>
  <c r="BE998" i="2"/>
  <c r="T998" i="2"/>
  <c r="R998" i="2"/>
  <c r="P998" i="2"/>
  <c r="BI992" i="2"/>
  <c r="BH992" i="2"/>
  <c r="BG992" i="2"/>
  <c r="BE992" i="2"/>
  <c r="T992" i="2"/>
  <c r="R992" i="2"/>
  <c r="P992" i="2"/>
  <c r="BI988" i="2"/>
  <c r="BH988" i="2"/>
  <c r="BG988" i="2"/>
  <c r="BE988" i="2"/>
  <c r="T988" i="2"/>
  <c r="R988" i="2"/>
  <c r="P988" i="2"/>
  <c r="BI982" i="2"/>
  <c r="BH982" i="2"/>
  <c r="BG982" i="2"/>
  <c r="BE982" i="2"/>
  <c r="T982" i="2"/>
  <c r="R982" i="2"/>
  <c r="P982" i="2"/>
  <c r="BI978" i="2"/>
  <c r="BH978" i="2"/>
  <c r="BG978" i="2"/>
  <c r="BE978" i="2"/>
  <c r="T978" i="2"/>
  <c r="R978" i="2"/>
  <c r="P978" i="2"/>
  <c r="BI975" i="2"/>
  <c r="BH975" i="2"/>
  <c r="BG975" i="2"/>
  <c r="BE975" i="2"/>
  <c r="T975" i="2"/>
  <c r="R975" i="2"/>
  <c r="P975" i="2"/>
  <c r="BI968" i="2"/>
  <c r="BH968" i="2"/>
  <c r="BG968" i="2"/>
  <c r="BE968" i="2"/>
  <c r="T968" i="2"/>
  <c r="R968" i="2"/>
  <c r="P968" i="2"/>
  <c r="BI962" i="2"/>
  <c r="BH962" i="2"/>
  <c r="BG962" i="2"/>
  <c r="BE962" i="2"/>
  <c r="T962" i="2"/>
  <c r="R962" i="2"/>
  <c r="P962" i="2"/>
  <c r="BI955" i="2"/>
  <c r="BH955" i="2"/>
  <c r="BG955" i="2"/>
  <c r="BE955" i="2"/>
  <c r="T955" i="2"/>
  <c r="R955" i="2"/>
  <c r="P955" i="2"/>
  <c r="BI947" i="2"/>
  <c r="BH947" i="2"/>
  <c r="BG947" i="2"/>
  <c r="BE947" i="2"/>
  <c r="T947" i="2"/>
  <c r="R947" i="2"/>
  <c r="P947" i="2"/>
  <c r="BI942" i="2"/>
  <c r="BH942" i="2"/>
  <c r="BG942" i="2"/>
  <c r="BE942" i="2"/>
  <c r="T942" i="2"/>
  <c r="T941" i="2"/>
  <c r="R942" i="2"/>
  <c r="R941" i="2" s="1"/>
  <c r="P942" i="2"/>
  <c r="P941" i="2" s="1"/>
  <c r="BI936" i="2"/>
  <c r="BH936" i="2"/>
  <c r="BG936" i="2"/>
  <c r="BE936" i="2"/>
  <c r="T936" i="2"/>
  <c r="R936" i="2"/>
  <c r="P936" i="2"/>
  <c r="BI934" i="2"/>
  <c r="BH934" i="2"/>
  <c r="BG934" i="2"/>
  <c r="BE934" i="2"/>
  <c r="T934" i="2"/>
  <c r="R934" i="2"/>
  <c r="P934" i="2"/>
  <c r="BI930" i="2"/>
  <c r="BH930" i="2"/>
  <c r="BG930" i="2"/>
  <c r="BE930" i="2"/>
  <c r="T930" i="2"/>
  <c r="R930" i="2"/>
  <c r="P930" i="2"/>
  <c r="BI923" i="2"/>
  <c r="BH923" i="2"/>
  <c r="BG923" i="2"/>
  <c r="BE923" i="2"/>
  <c r="T923" i="2"/>
  <c r="R923" i="2"/>
  <c r="P923" i="2"/>
  <c r="BI917" i="2"/>
  <c r="BH917" i="2"/>
  <c r="BG917" i="2"/>
  <c r="BE917" i="2"/>
  <c r="T917" i="2"/>
  <c r="R917" i="2"/>
  <c r="P917" i="2"/>
  <c r="BI909" i="2"/>
  <c r="BH909" i="2"/>
  <c r="BG909" i="2"/>
  <c r="BE909" i="2"/>
  <c r="T909" i="2"/>
  <c r="R909" i="2"/>
  <c r="P909" i="2"/>
  <c r="BI903" i="2"/>
  <c r="BH903" i="2"/>
  <c r="BG903" i="2"/>
  <c r="BE903" i="2"/>
  <c r="T903" i="2"/>
  <c r="R903" i="2"/>
  <c r="P903" i="2"/>
  <c r="BI898" i="2"/>
  <c r="BH898" i="2"/>
  <c r="BG898" i="2"/>
  <c r="BE898" i="2"/>
  <c r="T898" i="2"/>
  <c r="T897" i="2"/>
  <c r="R898" i="2"/>
  <c r="R897" i="2" s="1"/>
  <c r="P898" i="2"/>
  <c r="P897" i="2"/>
  <c r="BI896" i="2"/>
  <c r="BH896" i="2"/>
  <c r="BG896" i="2"/>
  <c r="BE896" i="2"/>
  <c r="T896" i="2"/>
  <c r="R896" i="2"/>
  <c r="P896" i="2"/>
  <c r="BI890" i="2"/>
  <c r="BH890" i="2"/>
  <c r="BG890" i="2"/>
  <c r="BE890" i="2"/>
  <c r="T890" i="2"/>
  <c r="R890" i="2"/>
  <c r="P890" i="2"/>
  <c r="BI883" i="2"/>
  <c r="BH883" i="2"/>
  <c r="BG883" i="2"/>
  <c r="BE883" i="2"/>
  <c r="T883" i="2"/>
  <c r="R883" i="2"/>
  <c r="P883" i="2"/>
  <c r="BI879" i="2"/>
  <c r="BH879" i="2"/>
  <c r="BG879" i="2"/>
  <c r="BE879" i="2"/>
  <c r="T879" i="2"/>
  <c r="R879" i="2"/>
  <c r="P879" i="2"/>
  <c r="BI874" i="2"/>
  <c r="BH874" i="2"/>
  <c r="BG874" i="2"/>
  <c r="BE874" i="2"/>
  <c r="T874" i="2"/>
  <c r="R874" i="2"/>
  <c r="P874" i="2"/>
  <c r="BI872" i="2"/>
  <c r="BH872" i="2"/>
  <c r="BG872" i="2"/>
  <c r="BE872" i="2"/>
  <c r="T872" i="2"/>
  <c r="R872" i="2"/>
  <c r="P872" i="2"/>
  <c r="BI869" i="2"/>
  <c r="BH869" i="2"/>
  <c r="BG869" i="2"/>
  <c r="BE869" i="2"/>
  <c r="T869" i="2"/>
  <c r="R869" i="2"/>
  <c r="P869" i="2"/>
  <c r="BI867" i="2"/>
  <c r="BH867" i="2"/>
  <c r="BG867" i="2"/>
  <c r="BE867" i="2"/>
  <c r="T867" i="2"/>
  <c r="R867" i="2"/>
  <c r="P867" i="2"/>
  <c r="BI864" i="2"/>
  <c r="BH864" i="2"/>
  <c r="BG864" i="2"/>
  <c r="BE864" i="2"/>
  <c r="T864" i="2"/>
  <c r="R864" i="2"/>
  <c r="P864" i="2"/>
  <c r="BI862" i="2"/>
  <c r="BH862" i="2"/>
  <c r="BG862" i="2"/>
  <c r="BE862" i="2"/>
  <c r="T862" i="2"/>
  <c r="R862" i="2"/>
  <c r="P862" i="2"/>
  <c r="BI858" i="2"/>
  <c r="BH858" i="2"/>
  <c r="BG858" i="2"/>
  <c r="BE858" i="2"/>
  <c r="T858" i="2"/>
  <c r="R858" i="2"/>
  <c r="P858" i="2"/>
  <c r="BI856" i="2"/>
  <c r="BH856" i="2"/>
  <c r="BG856" i="2"/>
  <c r="BE856" i="2"/>
  <c r="T856" i="2"/>
  <c r="R856" i="2"/>
  <c r="P856" i="2"/>
  <c r="BI853" i="2"/>
  <c r="BH853" i="2"/>
  <c r="BG853" i="2"/>
  <c r="BE853" i="2"/>
  <c r="T853" i="2"/>
  <c r="R853" i="2"/>
  <c r="P853" i="2"/>
  <c r="BI850" i="2"/>
  <c r="BH850" i="2"/>
  <c r="BG850" i="2"/>
  <c r="BE850" i="2"/>
  <c r="T850" i="2"/>
  <c r="R850" i="2"/>
  <c r="P850" i="2"/>
  <c r="BI848" i="2"/>
  <c r="BH848" i="2"/>
  <c r="BG848" i="2"/>
  <c r="BE848" i="2"/>
  <c r="T848" i="2"/>
  <c r="R848" i="2"/>
  <c r="P848" i="2"/>
  <c r="BI846" i="2"/>
  <c r="BH846" i="2"/>
  <c r="BG846" i="2"/>
  <c r="BE846" i="2"/>
  <c r="T846" i="2"/>
  <c r="R846" i="2"/>
  <c r="P846" i="2"/>
  <c r="BI843" i="2"/>
  <c r="BH843" i="2"/>
  <c r="BG843" i="2"/>
  <c r="BE843" i="2"/>
  <c r="T843" i="2"/>
  <c r="R843" i="2"/>
  <c r="P843" i="2"/>
  <c r="BI842" i="2"/>
  <c r="BH842" i="2"/>
  <c r="BG842" i="2"/>
  <c r="BE842" i="2"/>
  <c r="T842" i="2"/>
  <c r="R842" i="2"/>
  <c r="P842" i="2"/>
  <c r="BI836" i="2"/>
  <c r="BH836" i="2"/>
  <c r="BG836" i="2"/>
  <c r="BE836" i="2"/>
  <c r="T836" i="2"/>
  <c r="R836" i="2"/>
  <c r="P836" i="2"/>
  <c r="BI834" i="2"/>
  <c r="BH834" i="2"/>
  <c r="BG834" i="2"/>
  <c r="BE834" i="2"/>
  <c r="T834" i="2"/>
  <c r="R834" i="2"/>
  <c r="P834" i="2"/>
  <c r="BI832" i="2"/>
  <c r="BH832" i="2"/>
  <c r="BG832" i="2"/>
  <c r="BE832" i="2"/>
  <c r="T832" i="2"/>
  <c r="R832" i="2"/>
  <c r="P832" i="2"/>
  <c r="BI829" i="2"/>
  <c r="BH829" i="2"/>
  <c r="BG829" i="2"/>
  <c r="BE829" i="2"/>
  <c r="T829" i="2"/>
  <c r="T828" i="2"/>
  <c r="R829" i="2"/>
  <c r="R828" i="2" s="1"/>
  <c r="P829" i="2"/>
  <c r="P828" i="2" s="1"/>
  <c r="BI825" i="2"/>
  <c r="BH825" i="2"/>
  <c r="BG825" i="2"/>
  <c r="BE825" i="2"/>
  <c r="T825" i="2"/>
  <c r="R825" i="2"/>
  <c r="P825" i="2"/>
  <c r="BI824" i="2"/>
  <c r="BH824" i="2"/>
  <c r="BG824" i="2"/>
  <c r="BE824" i="2"/>
  <c r="T824" i="2"/>
  <c r="R824" i="2"/>
  <c r="P824" i="2"/>
  <c r="BI823" i="2"/>
  <c r="BH823" i="2"/>
  <c r="BG823" i="2"/>
  <c r="BE823" i="2"/>
  <c r="T823" i="2"/>
  <c r="R823" i="2"/>
  <c r="P823" i="2"/>
  <c r="BI814" i="2"/>
  <c r="BH814" i="2"/>
  <c r="BG814" i="2"/>
  <c r="BE814" i="2"/>
  <c r="T814" i="2"/>
  <c r="R814" i="2"/>
  <c r="P814" i="2"/>
  <c r="BI813" i="2"/>
  <c r="BH813" i="2"/>
  <c r="BG813" i="2"/>
  <c r="BE813" i="2"/>
  <c r="T813" i="2"/>
  <c r="R813" i="2"/>
  <c r="P813" i="2"/>
  <c r="BI810" i="2"/>
  <c r="BH810" i="2"/>
  <c r="BG810" i="2"/>
  <c r="BE810" i="2"/>
  <c r="T810" i="2"/>
  <c r="R810" i="2"/>
  <c r="P810" i="2"/>
  <c r="BI807" i="2"/>
  <c r="BH807" i="2"/>
  <c r="BG807" i="2"/>
  <c r="BE807" i="2"/>
  <c r="T807" i="2"/>
  <c r="R807" i="2"/>
  <c r="P807" i="2"/>
  <c r="BI806" i="2"/>
  <c r="BH806" i="2"/>
  <c r="BG806" i="2"/>
  <c r="BE806" i="2"/>
  <c r="T806" i="2"/>
  <c r="R806" i="2"/>
  <c r="P806" i="2"/>
  <c r="BI805" i="2"/>
  <c r="BH805" i="2"/>
  <c r="BG805" i="2"/>
  <c r="BE805" i="2"/>
  <c r="T805" i="2"/>
  <c r="R805" i="2"/>
  <c r="P805" i="2"/>
  <c r="BI800" i="2"/>
  <c r="BH800" i="2"/>
  <c r="BG800" i="2"/>
  <c r="BE800" i="2"/>
  <c r="T800" i="2"/>
  <c r="R800" i="2"/>
  <c r="P800" i="2"/>
  <c r="BI798" i="2"/>
  <c r="BH798" i="2"/>
  <c r="BG798" i="2"/>
  <c r="BE798" i="2"/>
  <c r="T798" i="2"/>
  <c r="R798" i="2"/>
  <c r="P798" i="2"/>
  <c r="BI793" i="2"/>
  <c r="BH793" i="2"/>
  <c r="BG793" i="2"/>
  <c r="BE793" i="2"/>
  <c r="T793" i="2"/>
  <c r="R793" i="2"/>
  <c r="P793" i="2"/>
  <c r="BI791" i="2"/>
  <c r="BH791" i="2"/>
  <c r="BG791" i="2"/>
  <c r="BE791" i="2"/>
  <c r="T791" i="2"/>
  <c r="R791" i="2"/>
  <c r="P791" i="2"/>
  <c r="BI786" i="2"/>
  <c r="BH786" i="2"/>
  <c r="BG786" i="2"/>
  <c r="BE786" i="2"/>
  <c r="T786" i="2"/>
  <c r="R786" i="2"/>
  <c r="P786" i="2"/>
  <c r="BI781" i="2"/>
  <c r="BH781" i="2"/>
  <c r="BG781" i="2"/>
  <c r="BE781" i="2"/>
  <c r="T781" i="2"/>
  <c r="R781" i="2"/>
  <c r="P781" i="2"/>
  <c r="BI777" i="2"/>
  <c r="BH777" i="2"/>
  <c r="BG777" i="2"/>
  <c r="BE777" i="2"/>
  <c r="T777" i="2"/>
  <c r="R777" i="2"/>
  <c r="P777" i="2"/>
  <c r="BI773" i="2"/>
  <c r="BH773" i="2"/>
  <c r="BG773" i="2"/>
  <c r="BE773" i="2"/>
  <c r="T773" i="2"/>
  <c r="R773" i="2"/>
  <c r="P773" i="2"/>
  <c r="BI767" i="2"/>
  <c r="BH767" i="2"/>
  <c r="BG767" i="2"/>
  <c r="BE767" i="2"/>
  <c r="T767" i="2"/>
  <c r="R767" i="2"/>
  <c r="P767" i="2"/>
  <c r="BI761" i="2"/>
  <c r="BH761" i="2"/>
  <c r="BG761" i="2"/>
  <c r="BE761" i="2"/>
  <c r="T761" i="2"/>
  <c r="R761" i="2"/>
  <c r="P761" i="2"/>
  <c r="BI755" i="2"/>
  <c r="BH755" i="2"/>
  <c r="BG755" i="2"/>
  <c r="BE755" i="2"/>
  <c r="T755" i="2"/>
  <c r="R755" i="2"/>
  <c r="P755" i="2"/>
  <c r="BI749" i="2"/>
  <c r="BH749" i="2"/>
  <c r="BG749" i="2"/>
  <c r="BE749" i="2"/>
  <c r="T749" i="2"/>
  <c r="R749" i="2"/>
  <c r="P749" i="2"/>
  <c r="BI746" i="2"/>
  <c r="BH746" i="2"/>
  <c r="BG746" i="2"/>
  <c r="BE746" i="2"/>
  <c r="T746" i="2"/>
  <c r="R746" i="2"/>
  <c r="P746" i="2"/>
  <c r="BI740" i="2"/>
  <c r="BH740" i="2"/>
  <c r="BG740" i="2"/>
  <c r="BE740" i="2"/>
  <c r="T740" i="2"/>
  <c r="R740" i="2"/>
  <c r="P740" i="2"/>
  <c r="BI734" i="2"/>
  <c r="BH734" i="2"/>
  <c r="BG734" i="2"/>
  <c r="BE734" i="2"/>
  <c r="T734" i="2"/>
  <c r="R734" i="2"/>
  <c r="P734" i="2"/>
  <c r="BI728" i="2"/>
  <c r="BH728" i="2"/>
  <c r="BG728" i="2"/>
  <c r="BE728" i="2"/>
  <c r="T728" i="2"/>
  <c r="R728" i="2"/>
  <c r="P728" i="2"/>
  <c r="BI722" i="2"/>
  <c r="BH722" i="2"/>
  <c r="BG722" i="2"/>
  <c r="BE722" i="2"/>
  <c r="T722" i="2"/>
  <c r="R722" i="2"/>
  <c r="P722" i="2"/>
  <c r="BI717" i="2"/>
  <c r="BH717" i="2"/>
  <c r="BG717" i="2"/>
  <c r="BE717" i="2"/>
  <c r="T717" i="2"/>
  <c r="R717" i="2"/>
  <c r="P717" i="2"/>
  <c r="BI712" i="2"/>
  <c r="BH712" i="2"/>
  <c r="BG712" i="2"/>
  <c r="BE712" i="2"/>
  <c r="T712" i="2"/>
  <c r="R712" i="2"/>
  <c r="P712" i="2"/>
  <c r="BI705" i="2"/>
  <c r="BH705" i="2"/>
  <c r="BG705" i="2"/>
  <c r="BE705" i="2"/>
  <c r="T705" i="2"/>
  <c r="R705" i="2"/>
  <c r="P705" i="2"/>
  <c r="BI700" i="2"/>
  <c r="BH700" i="2"/>
  <c r="BG700" i="2"/>
  <c r="BE700" i="2"/>
  <c r="T700" i="2"/>
  <c r="R700" i="2"/>
  <c r="P700" i="2"/>
  <c r="BI695" i="2"/>
  <c r="BH695" i="2"/>
  <c r="BG695" i="2"/>
  <c r="BE695" i="2"/>
  <c r="T695" i="2"/>
  <c r="R695" i="2"/>
  <c r="P695" i="2"/>
  <c r="BI690" i="2"/>
  <c r="BH690" i="2"/>
  <c r="BG690" i="2"/>
  <c r="BE690" i="2"/>
  <c r="T690" i="2"/>
  <c r="R690" i="2"/>
  <c r="P690" i="2"/>
  <c r="BI686" i="2"/>
  <c r="BH686" i="2"/>
  <c r="BG686" i="2"/>
  <c r="BE686" i="2"/>
  <c r="T686" i="2"/>
  <c r="R686" i="2"/>
  <c r="P686" i="2"/>
  <c r="BI677" i="2"/>
  <c r="BH677" i="2"/>
  <c r="BG677" i="2"/>
  <c r="BE677" i="2"/>
  <c r="T677" i="2"/>
  <c r="T670" i="2" s="1"/>
  <c r="R677" i="2"/>
  <c r="P677" i="2"/>
  <c r="BI671" i="2"/>
  <c r="BH671" i="2"/>
  <c r="BG671" i="2"/>
  <c r="BE671" i="2"/>
  <c r="T671" i="2"/>
  <c r="R671" i="2"/>
  <c r="R670" i="2" s="1"/>
  <c r="P671" i="2"/>
  <c r="P670" i="2" s="1"/>
  <c r="BI664" i="2"/>
  <c r="BH664" i="2"/>
  <c r="BG664" i="2"/>
  <c r="BE664" i="2"/>
  <c r="T664" i="2"/>
  <c r="T663" i="2" s="1"/>
  <c r="T662" i="2" s="1"/>
  <c r="R664" i="2"/>
  <c r="R663" i="2"/>
  <c r="R662" i="2" s="1"/>
  <c r="P664" i="2"/>
  <c r="P663" i="2"/>
  <c r="BI661" i="2"/>
  <c r="BH661" i="2"/>
  <c r="BG661" i="2"/>
  <c r="BE661" i="2"/>
  <c r="T661" i="2"/>
  <c r="T660" i="2"/>
  <c r="R661" i="2"/>
  <c r="R660" i="2"/>
  <c r="P661" i="2"/>
  <c r="P660" i="2" s="1"/>
  <c r="BI659" i="2"/>
  <c r="BH659" i="2"/>
  <c r="BG659" i="2"/>
  <c r="BE659" i="2"/>
  <c r="T659" i="2"/>
  <c r="R659" i="2"/>
  <c r="P659" i="2"/>
  <c r="BI657" i="2"/>
  <c r="BH657" i="2"/>
  <c r="BG657" i="2"/>
  <c r="BE657" i="2"/>
  <c r="T657" i="2"/>
  <c r="R657" i="2"/>
  <c r="P657" i="2"/>
  <c r="BI656" i="2"/>
  <c r="BH656" i="2"/>
  <c r="BG656" i="2"/>
  <c r="BE656" i="2"/>
  <c r="T656" i="2"/>
  <c r="R656" i="2"/>
  <c r="P656" i="2"/>
  <c r="BI654" i="2"/>
  <c r="BH654" i="2"/>
  <c r="BG654" i="2"/>
  <c r="BE654" i="2"/>
  <c r="T654" i="2"/>
  <c r="R654" i="2"/>
  <c r="P654" i="2"/>
  <c r="BI653" i="2"/>
  <c r="BH653" i="2"/>
  <c r="BG653" i="2"/>
  <c r="BE653" i="2"/>
  <c r="T653" i="2"/>
  <c r="R653" i="2"/>
  <c r="P653" i="2"/>
  <c r="BI645" i="2"/>
  <c r="BH645" i="2"/>
  <c r="BG645" i="2"/>
  <c r="BE645" i="2"/>
  <c r="T645" i="2"/>
  <c r="R645" i="2"/>
  <c r="P645" i="2"/>
  <c r="BI640" i="2"/>
  <c r="BH640" i="2"/>
  <c r="BG640" i="2"/>
  <c r="BE640" i="2"/>
  <c r="T640" i="2"/>
  <c r="R640" i="2"/>
  <c r="P640" i="2"/>
  <c r="BI633" i="2"/>
  <c r="BH633" i="2"/>
  <c r="BG633" i="2"/>
  <c r="BE633" i="2"/>
  <c r="T633" i="2"/>
  <c r="R633" i="2"/>
  <c r="P633" i="2"/>
  <c r="BI628" i="2"/>
  <c r="BH628" i="2"/>
  <c r="BG628" i="2"/>
  <c r="BE628" i="2"/>
  <c r="T628" i="2"/>
  <c r="R628" i="2"/>
  <c r="P628" i="2"/>
  <c r="BI623" i="2"/>
  <c r="BH623" i="2"/>
  <c r="BG623" i="2"/>
  <c r="BE623" i="2"/>
  <c r="T623" i="2"/>
  <c r="R623" i="2"/>
  <c r="P623" i="2"/>
  <c r="BI617" i="2"/>
  <c r="BH617" i="2"/>
  <c r="BG617" i="2"/>
  <c r="BE617" i="2"/>
  <c r="T617" i="2"/>
  <c r="R617" i="2"/>
  <c r="P617" i="2"/>
  <c r="BI613" i="2"/>
  <c r="BH613" i="2"/>
  <c r="BG613" i="2"/>
  <c r="BE613" i="2"/>
  <c r="T613" i="2"/>
  <c r="R613" i="2"/>
  <c r="P613" i="2"/>
  <c r="BI611" i="2"/>
  <c r="BH611" i="2"/>
  <c r="BG611" i="2"/>
  <c r="BE611" i="2"/>
  <c r="T611" i="2"/>
  <c r="R611" i="2"/>
  <c r="P611" i="2"/>
  <c r="BI607" i="2"/>
  <c r="BH607" i="2"/>
  <c r="BG607" i="2"/>
  <c r="BE607" i="2"/>
  <c r="T607" i="2"/>
  <c r="R607" i="2"/>
  <c r="P607" i="2"/>
  <c r="BI605" i="2"/>
  <c r="BH605" i="2"/>
  <c r="BG605" i="2"/>
  <c r="BE605" i="2"/>
  <c r="T605" i="2"/>
  <c r="R605" i="2"/>
  <c r="P605" i="2"/>
  <c r="BI603" i="2"/>
  <c r="BH603" i="2"/>
  <c r="BG603" i="2"/>
  <c r="BE603" i="2"/>
  <c r="T603" i="2"/>
  <c r="R603" i="2"/>
  <c r="P603" i="2"/>
  <c r="BI594" i="2"/>
  <c r="BH594" i="2"/>
  <c r="BG594" i="2"/>
  <c r="BE594" i="2"/>
  <c r="T594" i="2"/>
  <c r="R594" i="2"/>
  <c r="P594" i="2"/>
  <c r="BI588" i="2"/>
  <c r="BH588" i="2"/>
  <c r="BG588" i="2"/>
  <c r="BE588" i="2"/>
  <c r="T588" i="2"/>
  <c r="R588" i="2"/>
  <c r="P588" i="2"/>
  <c r="BI582" i="2"/>
  <c r="BH582" i="2"/>
  <c r="BG582" i="2"/>
  <c r="BE582" i="2"/>
  <c r="T582" i="2"/>
  <c r="R582" i="2"/>
  <c r="P582" i="2"/>
  <c r="BI578" i="2"/>
  <c r="BH578" i="2"/>
  <c r="BG578" i="2"/>
  <c r="BE578" i="2"/>
  <c r="T578" i="2"/>
  <c r="R578" i="2"/>
  <c r="P578" i="2"/>
  <c r="BI572" i="2"/>
  <c r="BH572" i="2"/>
  <c r="BG572" i="2"/>
  <c r="BE572" i="2"/>
  <c r="T572" i="2"/>
  <c r="R572" i="2"/>
  <c r="P572" i="2"/>
  <c r="BI570" i="2"/>
  <c r="BH570" i="2"/>
  <c r="BG570" i="2"/>
  <c r="BE570" i="2"/>
  <c r="T570" i="2"/>
  <c r="R570" i="2"/>
  <c r="P570" i="2"/>
  <c r="BI568" i="2"/>
  <c r="BH568" i="2"/>
  <c r="BG568" i="2"/>
  <c r="BE568" i="2"/>
  <c r="T568" i="2"/>
  <c r="R568" i="2"/>
  <c r="P568" i="2"/>
  <c r="BI561" i="2"/>
  <c r="BH561" i="2"/>
  <c r="BG561" i="2"/>
  <c r="BE561" i="2"/>
  <c r="T561" i="2"/>
  <c r="R561" i="2"/>
  <c r="P561" i="2"/>
  <c r="BI555" i="2"/>
  <c r="BH555" i="2"/>
  <c r="BG555" i="2"/>
  <c r="BE555" i="2"/>
  <c r="T555" i="2"/>
  <c r="R555" i="2"/>
  <c r="P555" i="2"/>
  <c r="BI548" i="2"/>
  <c r="BH548" i="2"/>
  <c r="BG548" i="2"/>
  <c r="BE548" i="2"/>
  <c r="T548" i="2"/>
  <c r="R548" i="2"/>
  <c r="P548" i="2"/>
  <c r="BI540" i="2"/>
  <c r="BH540" i="2"/>
  <c r="BG540" i="2"/>
  <c r="BE540" i="2"/>
  <c r="T540" i="2"/>
  <c r="R540" i="2"/>
  <c r="P540" i="2"/>
  <c r="BI535" i="2"/>
  <c r="BH535" i="2"/>
  <c r="BG535" i="2"/>
  <c r="BE535" i="2"/>
  <c r="T535" i="2"/>
  <c r="T534" i="2" s="1"/>
  <c r="R535" i="2"/>
  <c r="R534" i="2" s="1"/>
  <c r="P535" i="2"/>
  <c r="P534" i="2" s="1"/>
  <c r="BI529" i="2"/>
  <c r="BH529" i="2"/>
  <c r="BG529" i="2"/>
  <c r="BE529" i="2"/>
  <c r="T529" i="2"/>
  <c r="R529" i="2"/>
  <c r="P529" i="2"/>
  <c r="BI527" i="2"/>
  <c r="BH527" i="2"/>
  <c r="BG527" i="2"/>
  <c r="BE527" i="2"/>
  <c r="T527" i="2"/>
  <c r="R527" i="2"/>
  <c r="P527" i="2"/>
  <c r="BI523" i="2"/>
  <c r="BH523" i="2"/>
  <c r="BG523" i="2"/>
  <c r="BE523" i="2"/>
  <c r="T523" i="2"/>
  <c r="R523" i="2"/>
  <c r="P523" i="2"/>
  <c r="BI516" i="2"/>
  <c r="BH516" i="2"/>
  <c r="BG516" i="2"/>
  <c r="BE516" i="2"/>
  <c r="T516" i="2"/>
  <c r="R516" i="2"/>
  <c r="P516" i="2"/>
  <c r="BI510" i="2"/>
  <c r="BH510" i="2"/>
  <c r="BG510" i="2"/>
  <c r="BE510" i="2"/>
  <c r="T510" i="2"/>
  <c r="R510" i="2"/>
  <c r="P510" i="2"/>
  <c r="BI502" i="2"/>
  <c r="BH502" i="2"/>
  <c r="BG502" i="2"/>
  <c r="BE502" i="2"/>
  <c r="T502" i="2"/>
  <c r="R502" i="2"/>
  <c r="P502" i="2"/>
  <c r="BI496" i="2"/>
  <c r="BH496" i="2"/>
  <c r="BG496" i="2"/>
  <c r="BE496" i="2"/>
  <c r="T496" i="2"/>
  <c r="R496" i="2"/>
  <c r="P496" i="2"/>
  <c r="BI494" i="2"/>
  <c r="BH494" i="2"/>
  <c r="BG494" i="2"/>
  <c r="BE494" i="2"/>
  <c r="T494" i="2"/>
  <c r="R494" i="2"/>
  <c r="P494" i="2"/>
  <c r="BI488" i="2"/>
  <c r="BH488" i="2"/>
  <c r="BG488" i="2"/>
  <c r="BE488" i="2"/>
  <c r="T488" i="2"/>
  <c r="R488" i="2"/>
  <c r="P488" i="2"/>
  <c r="BI481" i="2"/>
  <c r="BH481" i="2"/>
  <c r="BG481" i="2"/>
  <c r="BE481" i="2"/>
  <c r="T481" i="2"/>
  <c r="R481" i="2"/>
  <c r="P481" i="2"/>
  <c r="BI477" i="2"/>
  <c r="BH477" i="2"/>
  <c r="BG477" i="2"/>
  <c r="BE477" i="2"/>
  <c r="T477" i="2"/>
  <c r="R477" i="2"/>
  <c r="P477" i="2"/>
  <c r="BI472" i="2"/>
  <c r="BH472" i="2"/>
  <c r="BG472" i="2"/>
  <c r="BE472" i="2"/>
  <c r="T472" i="2"/>
  <c r="R472" i="2"/>
  <c r="P472" i="2"/>
  <c r="BI470" i="2"/>
  <c r="BH470" i="2"/>
  <c r="BG470" i="2"/>
  <c r="BE470" i="2"/>
  <c r="T470" i="2"/>
  <c r="R470" i="2"/>
  <c r="P470" i="2"/>
  <c r="BI469" i="2"/>
  <c r="BH469" i="2"/>
  <c r="BG469" i="2"/>
  <c r="BE469" i="2"/>
  <c r="T469" i="2"/>
  <c r="R469" i="2"/>
  <c r="P469" i="2"/>
  <c r="BI468" i="2"/>
  <c r="BH468" i="2"/>
  <c r="BG468" i="2"/>
  <c r="BE468" i="2"/>
  <c r="T468" i="2"/>
  <c r="R468" i="2"/>
  <c r="P468" i="2"/>
  <c r="BI466" i="2"/>
  <c r="BH466" i="2"/>
  <c r="BG466" i="2"/>
  <c r="BE466" i="2"/>
  <c r="T466" i="2"/>
  <c r="R466" i="2"/>
  <c r="P466" i="2"/>
  <c r="BI464" i="2"/>
  <c r="BH464" i="2"/>
  <c r="BG464" i="2"/>
  <c r="BE464" i="2"/>
  <c r="T464" i="2"/>
  <c r="R464" i="2"/>
  <c r="P464" i="2"/>
  <c r="BI461" i="2"/>
  <c r="BH461" i="2"/>
  <c r="BG461" i="2"/>
  <c r="BE461" i="2"/>
  <c r="T461" i="2"/>
  <c r="R461" i="2"/>
  <c r="P461" i="2"/>
  <c r="BI459" i="2"/>
  <c r="BH459" i="2"/>
  <c r="BG459" i="2"/>
  <c r="BE459" i="2"/>
  <c r="T459" i="2"/>
  <c r="R459" i="2"/>
  <c r="P459" i="2"/>
  <c r="BI456" i="2"/>
  <c r="BH456" i="2"/>
  <c r="BG456" i="2"/>
  <c r="BE456" i="2"/>
  <c r="T456" i="2"/>
  <c r="R456" i="2"/>
  <c r="P456" i="2"/>
  <c r="BI454" i="2"/>
  <c r="BH454" i="2"/>
  <c r="BG454" i="2"/>
  <c r="BE454" i="2"/>
  <c r="T454" i="2"/>
  <c r="R454" i="2"/>
  <c r="P454" i="2"/>
  <c r="BI450" i="2"/>
  <c r="BH450" i="2"/>
  <c r="BG450" i="2"/>
  <c r="BE450" i="2"/>
  <c r="T450" i="2"/>
  <c r="R450" i="2"/>
  <c r="P450" i="2"/>
  <c r="BI448" i="2"/>
  <c r="BH448" i="2"/>
  <c r="BG448" i="2"/>
  <c r="BE448" i="2"/>
  <c r="T448" i="2"/>
  <c r="R448" i="2"/>
  <c r="P448" i="2"/>
  <c r="BI446" i="2"/>
  <c r="BH446" i="2"/>
  <c r="BG446" i="2"/>
  <c r="BE446" i="2"/>
  <c r="T446" i="2"/>
  <c r="R446" i="2"/>
  <c r="P446" i="2"/>
  <c r="BI443" i="2"/>
  <c r="BH443" i="2"/>
  <c r="BG443" i="2"/>
  <c r="BE443" i="2"/>
  <c r="T443" i="2"/>
  <c r="R443" i="2"/>
  <c r="P443" i="2"/>
  <c r="BI442" i="2"/>
  <c r="BH442" i="2"/>
  <c r="BG442" i="2"/>
  <c r="BE442" i="2"/>
  <c r="T442" i="2"/>
  <c r="R442" i="2"/>
  <c r="P442" i="2"/>
  <c r="BI436" i="2"/>
  <c r="BH436" i="2"/>
  <c r="BG436" i="2"/>
  <c r="BE436" i="2"/>
  <c r="T436" i="2"/>
  <c r="R436" i="2"/>
  <c r="P436" i="2"/>
  <c r="BI434" i="2"/>
  <c r="BH434" i="2"/>
  <c r="BG434" i="2"/>
  <c r="BE434" i="2"/>
  <c r="T434" i="2"/>
  <c r="R434" i="2"/>
  <c r="P434" i="2"/>
  <c r="BI432" i="2"/>
  <c r="BH432" i="2"/>
  <c r="BG432" i="2"/>
  <c r="BE432" i="2"/>
  <c r="T432" i="2"/>
  <c r="R432" i="2"/>
  <c r="P432" i="2"/>
  <c r="BI429" i="2"/>
  <c r="BH429" i="2"/>
  <c r="BG429" i="2"/>
  <c r="BE429" i="2"/>
  <c r="T429" i="2"/>
  <c r="T428" i="2" s="1"/>
  <c r="R429" i="2"/>
  <c r="R428" i="2" s="1"/>
  <c r="P429" i="2"/>
  <c r="P428" i="2"/>
  <c r="BI425" i="2"/>
  <c r="BH425" i="2"/>
  <c r="BG425" i="2"/>
  <c r="BE425" i="2"/>
  <c r="T425" i="2"/>
  <c r="R425" i="2"/>
  <c r="P425" i="2"/>
  <c r="BI422" i="2"/>
  <c r="BH422" i="2"/>
  <c r="BG422" i="2"/>
  <c r="BE422" i="2"/>
  <c r="T422" i="2"/>
  <c r="R422" i="2"/>
  <c r="P422" i="2"/>
  <c r="BI421" i="2"/>
  <c r="BH421" i="2"/>
  <c r="BG421" i="2"/>
  <c r="BE421" i="2"/>
  <c r="T421" i="2"/>
  <c r="R421" i="2"/>
  <c r="P421" i="2"/>
  <c r="BI420" i="2"/>
  <c r="BH420" i="2"/>
  <c r="BG420" i="2"/>
  <c r="BE420" i="2"/>
  <c r="T420" i="2"/>
  <c r="R420" i="2"/>
  <c r="P420" i="2"/>
  <c r="BI416" i="2"/>
  <c r="BH416" i="2"/>
  <c r="BG416" i="2"/>
  <c r="BE416" i="2"/>
  <c r="T416" i="2"/>
  <c r="R416" i="2"/>
  <c r="P416" i="2"/>
  <c r="BI413" i="2"/>
  <c r="BH413" i="2"/>
  <c r="BG413" i="2"/>
  <c r="BE413" i="2"/>
  <c r="T413" i="2"/>
  <c r="R413" i="2"/>
  <c r="P413" i="2"/>
  <c r="BI411" i="2"/>
  <c r="BH411" i="2"/>
  <c r="BG411" i="2"/>
  <c r="BE411" i="2"/>
  <c r="T411" i="2"/>
  <c r="R411" i="2"/>
  <c r="P411" i="2"/>
  <c r="BI410" i="2"/>
  <c r="BH410" i="2"/>
  <c r="BG410" i="2"/>
  <c r="BE410" i="2"/>
  <c r="T410" i="2"/>
  <c r="R410" i="2"/>
  <c r="P410" i="2"/>
  <c r="BI409" i="2"/>
  <c r="BH409" i="2"/>
  <c r="BG409" i="2"/>
  <c r="BE409" i="2"/>
  <c r="T409" i="2"/>
  <c r="R409" i="2"/>
  <c r="P409" i="2"/>
  <c r="BI402" i="2"/>
  <c r="BH402" i="2"/>
  <c r="BG402" i="2"/>
  <c r="BE402" i="2"/>
  <c r="T402" i="2"/>
  <c r="R402" i="2"/>
  <c r="P402" i="2"/>
  <c r="BI401" i="2"/>
  <c r="BH401" i="2"/>
  <c r="BG401" i="2"/>
  <c r="BE401" i="2"/>
  <c r="T401" i="2"/>
  <c r="R401" i="2"/>
  <c r="P401" i="2"/>
  <c r="BI400" i="2"/>
  <c r="BH400" i="2"/>
  <c r="BG400" i="2"/>
  <c r="BE400" i="2"/>
  <c r="T400" i="2"/>
  <c r="R400" i="2"/>
  <c r="P400" i="2"/>
  <c r="BI398" i="2"/>
  <c r="BH398" i="2"/>
  <c r="BG398" i="2"/>
  <c r="BE398" i="2"/>
  <c r="T398" i="2"/>
  <c r="R398" i="2"/>
  <c r="P398" i="2"/>
  <c r="BI396" i="2"/>
  <c r="BH396" i="2"/>
  <c r="BG396" i="2"/>
  <c r="BE396" i="2"/>
  <c r="T396" i="2"/>
  <c r="R396" i="2"/>
  <c r="P396" i="2"/>
  <c r="BI395" i="2"/>
  <c r="BH395" i="2"/>
  <c r="BG395" i="2"/>
  <c r="BE395" i="2"/>
  <c r="T395" i="2"/>
  <c r="R395" i="2"/>
  <c r="P395" i="2"/>
  <c r="BI390" i="2"/>
  <c r="BH390" i="2"/>
  <c r="BG390" i="2"/>
  <c r="BE390" i="2"/>
  <c r="T390" i="2"/>
  <c r="R390" i="2"/>
  <c r="P390" i="2"/>
  <c r="BI388" i="2"/>
  <c r="BH388" i="2"/>
  <c r="BG388" i="2"/>
  <c r="BE388" i="2"/>
  <c r="T388" i="2"/>
  <c r="R388" i="2"/>
  <c r="P388" i="2"/>
  <c r="BI382" i="2"/>
  <c r="BH382" i="2"/>
  <c r="BG382" i="2"/>
  <c r="BE382" i="2"/>
  <c r="T382" i="2"/>
  <c r="R382" i="2"/>
  <c r="P382" i="2"/>
  <c r="BI378" i="2"/>
  <c r="BH378" i="2"/>
  <c r="BG378" i="2"/>
  <c r="BE378" i="2"/>
  <c r="T378" i="2"/>
  <c r="R378" i="2"/>
  <c r="P378" i="2"/>
  <c r="BI372" i="2"/>
  <c r="BH372" i="2"/>
  <c r="BG372" i="2"/>
  <c r="BE372" i="2"/>
  <c r="T372" i="2"/>
  <c r="R372" i="2"/>
  <c r="P372" i="2"/>
  <c r="BI369" i="2"/>
  <c r="BH369" i="2"/>
  <c r="BG369" i="2"/>
  <c r="BE369" i="2"/>
  <c r="T369" i="2"/>
  <c r="R369" i="2"/>
  <c r="P369" i="2"/>
  <c r="BI363" i="2"/>
  <c r="BH363" i="2"/>
  <c r="BG363" i="2"/>
  <c r="BE363" i="2"/>
  <c r="T363" i="2"/>
  <c r="R363" i="2"/>
  <c r="P363" i="2"/>
  <c r="BI357" i="2"/>
  <c r="BH357" i="2"/>
  <c r="BG357" i="2"/>
  <c r="BE357" i="2"/>
  <c r="T357" i="2"/>
  <c r="R357" i="2"/>
  <c r="P357" i="2"/>
  <c r="BI348" i="2"/>
  <c r="BH348" i="2"/>
  <c r="BG348" i="2"/>
  <c r="BE348" i="2"/>
  <c r="T348" i="2"/>
  <c r="R348" i="2"/>
  <c r="R341" i="2"/>
  <c r="R340" i="2" s="1"/>
  <c r="P348" i="2"/>
  <c r="BI342" i="2"/>
  <c r="BH342" i="2"/>
  <c r="BG342" i="2"/>
  <c r="BE342" i="2"/>
  <c r="T342" i="2"/>
  <c r="T341" i="2" s="1"/>
  <c r="T340" i="2" s="1"/>
  <c r="R342" i="2"/>
  <c r="P342" i="2"/>
  <c r="P341" i="2" s="1"/>
  <c r="P340" i="2" s="1"/>
  <c r="BI339" i="2"/>
  <c r="BH339" i="2"/>
  <c r="BG339" i="2"/>
  <c r="BE339" i="2"/>
  <c r="T339" i="2"/>
  <c r="T338" i="2" s="1"/>
  <c r="R339" i="2"/>
  <c r="R338" i="2"/>
  <c r="P339" i="2"/>
  <c r="P338" i="2" s="1"/>
  <c r="BI337" i="2"/>
  <c r="BH337" i="2"/>
  <c r="BG337" i="2"/>
  <c r="BE337" i="2"/>
  <c r="T337" i="2"/>
  <c r="R337" i="2"/>
  <c r="P337" i="2"/>
  <c r="BI335" i="2"/>
  <c r="BH335" i="2"/>
  <c r="BG335" i="2"/>
  <c r="BE335" i="2"/>
  <c r="T335" i="2"/>
  <c r="R335" i="2"/>
  <c r="P335" i="2"/>
  <c r="BI334" i="2"/>
  <c r="BH334" i="2"/>
  <c r="BG334" i="2"/>
  <c r="BE334" i="2"/>
  <c r="T334" i="2"/>
  <c r="R334" i="2"/>
  <c r="P334" i="2"/>
  <c r="BI332" i="2"/>
  <c r="BH332" i="2"/>
  <c r="BG332" i="2"/>
  <c r="BE332" i="2"/>
  <c r="T332" i="2"/>
  <c r="R332" i="2"/>
  <c r="P332" i="2"/>
  <c r="BI331" i="2"/>
  <c r="BH331" i="2"/>
  <c r="BG331" i="2"/>
  <c r="BE331" i="2"/>
  <c r="T331" i="2"/>
  <c r="R331" i="2"/>
  <c r="P331" i="2"/>
  <c r="BI325" i="2"/>
  <c r="BH325" i="2"/>
  <c r="BG325" i="2"/>
  <c r="BE325" i="2"/>
  <c r="T325" i="2"/>
  <c r="R325" i="2"/>
  <c r="P325" i="2"/>
  <c r="BI316" i="2"/>
  <c r="BH316" i="2"/>
  <c r="BG316" i="2"/>
  <c r="BE316" i="2"/>
  <c r="T316" i="2"/>
  <c r="R316" i="2"/>
  <c r="P316" i="2"/>
  <c r="BI311" i="2"/>
  <c r="BH311" i="2"/>
  <c r="BG311" i="2"/>
  <c r="BE311" i="2"/>
  <c r="T311" i="2"/>
  <c r="R311" i="2"/>
  <c r="P311" i="2"/>
  <c r="BI306" i="2"/>
  <c r="BH306" i="2"/>
  <c r="BG306" i="2"/>
  <c r="BE306" i="2"/>
  <c r="T306" i="2"/>
  <c r="R306" i="2"/>
  <c r="P306" i="2"/>
  <c r="BI301" i="2"/>
  <c r="BH301" i="2"/>
  <c r="BG301" i="2"/>
  <c r="BE301" i="2"/>
  <c r="T301" i="2"/>
  <c r="R301" i="2"/>
  <c r="P301" i="2"/>
  <c r="BI295" i="2"/>
  <c r="BH295" i="2"/>
  <c r="BG295" i="2"/>
  <c r="BE295" i="2"/>
  <c r="T295" i="2"/>
  <c r="R295" i="2"/>
  <c r="P295" i="2"/>
  <c r="BI292" i="2"/>
  <c r="BH292" i="2"/>
  <c r="BG292" i="2"/>
  <c r="BE292" i="2"/>
  <c r="T292" i="2"/>
  <c r="R292" i="2"/>
  <c r="P292" i="2"/>
  <c r="BI290" i="2"/>
  <c r="BH290" i="2"/>
  <c r="BG290" i="2"/>
  <c r="BE290" i="2"/>
  <c r="T290" i="2"/>
  <c r="R290" i="2"/>
  <c r="P290" i="2"/>
  <c r="BI287" i="2"/>
  <c r="BH287" i="2"/>
  <c r="BG287" i="2"/>
  <c r="BE287" i="2"/>
  <c r="T287" i="2"/>
  <c r="R287" i="2"/>
  <c r="P287" i="2"/>
  <c r="BI285" i="2"/>
  <c r="BH285" i="2"/>
  <c r="BG285" i="2"/>
  <c r="BE285" i="2"/>
  <c r="T285" i="2"/>
  <c r="R285" i="2"/>
  <c r="P285" i="2"/>
  <c r="BI283" i="2"/>
  <c r="BH283" i="2"/>
  <c r="BG283" i="2"/>
  <c r="BE283" i="2"/>
  <c r="T283" i="2"/>
  <c r="R283" i="2"/>
  <c r="P283" i="2"/>
  <c r="BI274" i="2"/>
  <c r="BH274" i="2"/>
  <c r="BG274" i="2"/>
  <c r="BE274" i="2"/>
  <c r="T274" i="2"/>
  <c r="R274" i="2"/>
  <c r="P274" i="2"/>
  <c r="BI268" i="2"/>
  <c r="BH268" i="2"/>
  <c r="BG268" i="2"/>
  <c r="BE268" i="2"/>
  <c r="T268" i="2"/>
  <c r="R268" i="2"/>
  <c r="P268" i="2"/>
  <c r="BI264" i="2"/>
  <c r="BH264" i="2"/>
  <c r="BG264" i="2"/>
  <c r="BE264" i="2"/>
  <c r="T264" i="2"/>
  <c r="R264" i="2"/>
  <c r="P264" i="2"/>
  <c r="BI258" i="2"/>
  <c r="BH258" i="2"/>
  <c r="BG258" i="2"/>
  <c r="BE258" i="2"/>
  <c r="T258" i="2"/>
  <c r="R258" i="2"/>
  <c r="P258" i="2"/>
  <c r="BI256" i="2"/>
  <c r="BH256" i="2"/>
  <c r="BG256" i="2"/>
  <c r="BE256" i="2"/>
  <c r="T256" i="2"/>
  <c r="R256" i="2"/>
  <c r="P256" i="2"/>
  <c r="BI254" i="2"/>
  <c r="BH254" i="2"/>
  <c r="BG254" i="2"/>
  <c r="BE254" i="2"/>
  <c r="T254" i="2"/>
  <c r="R254" i="2"/>
  <c r="P254" i="2"/>
  <c r="BI253" i="2"/>
  <c r="BH253" i="2"/>
  <c r="BG253" i="2"/>
  <c r="BE253" i="2"/>
  <c r="T253" i="2"/>
  <c r="R253" i="2"/>
  <c r="P253" i="2"/>
  <c r="BI246" i="2"/>
  <c r="BH246" i="2"/>
  <c r="BG246" i="2"/>
  <c r="BE246" i="2"/>
  <c r="T246" i="2"/>
  <c r="R246" i="2"/>
  <c r="P246" i="2"/>
  <c r="BI239" i="2"/>
  <c r="BH239" i="2"/>
  <c r="BG239" i="2"/>
  <c r="BE239" i="2"/>
  <c r="T239" i="2"/>
  <c r="R239" i="2"/>
  <c r="P239" i="2"/>
  <c r="BI231" i="2"/>
  <c r="BH231" i="2"/>
  <c r="BG231" i="2"/>
  <c r="BE231" i="2"/>
  <c r="T231" i="2"/>
  <c r="R231" i="2"/>
  <c r="P231" i="2"/>
  <c r="BI226" i="2"/>
  <c r="BH226" i="2"/>
  <c r="BG226" i="2"/>
  <c r="BE226" i="2"/>
  <c r="T226" i="2"/>
  <c r="T225" i="2" s="1"/>
  <c r="R226" i="2"/>
  <c r="R225" i="2"/>
  <c r="P226" i="2"/>
  <c r="P225" i="2" s="1"/>
  <c r="J218" i="2"/>
  <c r="J217" i="2"/>
  <c r="F217" i="2"/>
  <c r="F215" i="2"/>
  <c r="E213" i="2"/>
  <c r="BI200" i="2"/>
  <c r="BH200" i="2"/>
  <c r="BG200" i="2"/>
  <c r="BE200" i="2"/>
  <c r="BI199" i="2"/>
  <c r="BH199" i="2"/>
  <c r="BG199" i="2"/>
  <c r="BF199" i="2"/>
  <c r="BE199" i="2"/>
  <c r="BI198" i="2"/>
  <c r="BH198" i="2"/>
  <c r="BG198" i="2"/>
  <c r="BF198" i="2"/>
  <c r="BE198" i="2"/>
  <c r="BI197" i="2"/>
  <c r="BH197" i="2"/>
  <c r="BG197" i="2"/>
  <c r="BF197" i="2"/>
  <c r="BE197" i="2"/>
  <c r="BI196" i="2"/>
  <c r="BH196" i="2"/>
  <c r="BG196" i="2"/>
  <c r="BF196" i="2"/>
  <c r="BE196" i="2"/>
  <c r="BI195" i="2"/>
  <c r="BH195" i="2"/>
  <c r="BG195" i="2"/>
  <c r="BF195" i="2"/>
  <c r="BE195" i="2"/>
  <c r="J92" i="2"/>
  <c r="J91" i="2"/>
  <c r="F91" i="2"/>
  <c r="F89" i="2"/>
  <c r="E87" i="2"/>
  <c r="J18" i="2"/>
  <c r="E18" i="2"/>
  <c r="F92" i="2"/>
  <c r="J17" i="2"/>
  <c r="J12" i="2"/>
  <c r="J215" i="2" s="1"/>
  <c r="E7" i="2"/>
  <c r="E211" i="2" s="1"/>
  <c r="CK116" i="1"/>
  <c r="CJ116" i="1"/>
  <c r="CI116" i="1"/>
  <c r="CH116" i="1"/>
  <c r="CG116" i="1"/>
  <c r="CF116" i="1"/>
  <c r="BZ116" i="1"/>
  <c r="CE116" i="1"/>
  <c r="CK115" i="1"/>
  <c r="CJ115" i="1"/>
  <c r="CI115" i="1"/>
  <c r="CH115" i="1"/>
  <c r="CG115" i="1"/>
  <c r="CF115" i="1"/>
  <c r="BZ115" i="1"/>
  <c r="CE115" i="1"/>
  <c r="CK114" i="1"/>
  <c r="CJ114" i="1"/>
  <c r="CI114" i="1"/>
  <c r="CH114" i="1"/>
  <c r="CG114" i="1"/>
  <c r="CF114" i="1"/>
  <c r="BZ114" i="1"/>
  <c r="CE114" i="1"/>
  <c r="CK113" i="1"/>
  <c r="CJ113" i="1"/>
  <c r="CI113" i="1"/>
  <c r="CH113" i="1"/>
  <c r="CG113" i="1"/>
  <c r="CF113" i="1"/>
  <c r="BZ113" i="1"/>
  <c r="CE113" i="1"/>
  <c r="L90" i="1"/>
  <c r="AM90" i="1"/>
  <c r="AM89" i="1"/>
  <c r="L89" i="1"/>
  <c r="AM87" i="1"/>
  <c r="L87" i="1"/>
  <c r="L85" i="1"/>
  <c r="L84" i="1"/>
  <c r="J1750" i="2"/>
  <c r="BK1743" i="2"/>
  <c r="J1741" i="2"/>
  <c r="J1737" i="2"/>
  <c r="BK1724" i="2"/>
  <c r="J1717" i="2"/>
  <c r="J1709" i="2"/>
  <c r="J1696" i="2"/>
  <c r="J1687" i="2"/>
  <c r="J1682" i="2"/>
  <c r="J1677" i="2"/>
  <c r="J1667" i="2"/>
  <c r="J1626" i="2"/>
  <c r="J1575" i="2"/>
  <c r="BK1514" i="2"/>
  <c r="J1470" i="2"/>
  <c r="J1407" i="2"/>
  <c r="BK1389" i="2"/>
  <c r="BK1352" i="2"/>
  <c r="BK1306" i="2"/>
  <c r="BK1251" i="2"/>
  <c r="BK1225" i="2"/>
  <c r="BK1184" i="2"/>
  <c r="J1175" i="2"/>
  <c r="J1142" i="2"/>
  <c r="BK1115" i="2"/>
  <c r="BK1078" i="2"/>
  <c r="J1063" i="2"/>
  <c r="BK1017" i="2"/>
  <c r="J992" i="2"/>
  <c r="J962" i="2"/>
  <c r="J934" i="2"/>
  <c r="BK898" i="2"/>
  <c r="J869" i="2"/>
  <c r="J850" i="2"/>
  <c r="BK834" i="2"/>
  <c r="BK814" i="2"/>
  <c r="J786" i="2"/>
  <c r="BK717" i="2"/>
  <c r="J690" i="2"/>
  <c r="BK656" i="2"/>
  <c r="BK628" i="2"/>
  <c r="BK607" i="2"/>
  <c r="J588" i="2"/>
  <c r="BK572" i="2"/>
  <c r="J548" i="2"/>
  <c r="BK510" i="2"/>
  <c r="BK488" i="2"/>
  <c r="BK461" i="2"/>
  <c r="J448" i="2"/>
  <c r="BK429" i="2"/>
  <c r="J401" i="2"/>
  <c r="J388" i="2"/>
  <c r="BK357" i="2"/>
  <c r="J339" i="2"/>
  <c r="BK325" i="2"/>
  <c r="BK285" i="2"/>
  <c r="J258" i="2"/>
  <c r="BK226" i="2"/>
  <c r="J1650" i="2"/>
  <c r="J1625" i="2"/>
  <c r="BK1618" i="2"/>
  <c r="J1590" i="2"/>
  <c r="BK1569" i="2"/>
  <c r="BK1524" i="2"/>
  <c r="J1514" i="2"/>
  <c r="J1474" i="2"/>
  <c r="J1448" i="2"/>
  <c r="BK1415" i="2"/>
  <c r="BK1366" i="2"/>
  <c r="BK1310" i="2"/>
  <c r="J1272" i="2"/>
  <c r="J1246" i="2"/>
  <c r="J1214" i="2"/>
  <c r="J1197" i="2"/>
  <c r="J1154" i="2"/>
  <c r="J1093" i="2"/>
  <c r="J1049" i="2"/>
  <c r="BK1013" i="2"/>
  <c r="BK988" i="2"/>
  <c r="J917" i="2"/>
  <c r="BK864" i="2"/>
  <c r="J825" i="2"/>
  <c r="J807" i="2"/>
  <c r="J781" i="2"/>
  <c r="BK734" i="2"/>
  <c r="J705" i="2"/>
  <c r="J659" i="2"/>
  <c r="BK613" i="2"/>
  <c r="J594" i="2"/>
  <c r="J535" i="2"/>
  <c r="BK496" i="2"/>
  <c r="J466" i="2"/>
  <c r="BK442" i="2"/>
  <c r="J425" i="2"/>
  <c r="J416" i="2"/>
  <c r="BK410" i="2"/>
  <c r="J395" i="2"/>
  <c r="BK335" i="2"/>
  <c r="BK290" i="2"/>
  <c r="J285" i="2"/>
  <c r="J226" i="2"/>
  <c r="BK1669" i="2"/>
  <c r="BK1648" i="2"/>
  <c r="BK1626" i="2"/>
  <c r="J1606" i="2"/>
  <c r="BK1584" i="2"/>
  <c r="J1546" i="2"/>
  <c r="BK1512" i="2"/>
  <c r="BK1477" i="2"/>
  <c r="J1444" i="2"/>
  <c r="J1387" i="2"/>
  <c r="J1354" i="2"/>
  <c r="J1332" i="2"/>
  <c r="J1293" i="2"/>
  <c r="J1254" i="2"/>
  <c r="BK1216" i="2"/>
  <c r="BK1205" i="2"/>
  <c r="BK1177" i="2"/>
  <c r="BK1121" i="2"/>
  <c r="J1078" i="2"/>
  <c r="BK1066" i="2"/>
  <c r="BK1026" i="2"/>
  <c r="J998" i="2"/>
  <c r="J930" i="2"/>
  <c r="J896" i="2"/>
  <c r="J872" i="2"/>
  <c r="J864" i="2"/>
  <c r="BK848" i="2"/>
  <c r="BK836" i="2"/>
  <c r="J823" i="2"/>
  <c r="J777" i="2"/>
  <c r="J749" i="2"/>
  <c r="J728" i="2"/>
  <c r="BK664" i="2"/>
  <c r="J653" i="2"/>
  <c r="BK568" i="2"/>
  <c r="J523" i="2"/>
  <c r="J468" i="2"/>
  <c r="J459" i="2"/>
  <c r="J443" i="2"/>
  <c r="J334" i="2"/>
  <c r="J301" i="2"/>
  <c r="BK254" i="2"/>
  <c r="BK1667" i="2"/>
  <c r="J1645" i="2"/>
  <c r="J1611" i="2"/>
  <c r="J1541" i="2"/>
  <c r="BK1519" i="2"/>
  <c r="J1492" i="2"/>
  <c r="BK1467" i="2"/>
  <c r="J1437" i="2"/>
  <c r="BK1407" i="2"/>
  <c r="J1352" i="2"/>
  <c r="BK1299" i="2"/>
  <c r="J1256" i="2"/>
  <c r="J1232" i="2"/>
  <c r="BK1224" i="2"/>
  <c r="BK1198" i="2"/>
  <c r="BK1189" i="2"/>
  <c r="BK1154" i="2"/>
  <c r="BK1105" i="2"/>
  <c r="BK1063" i="2"/>
  <c r="J1017" i="2"/>
  <c r="BK968" i="2"/>
  <c r="BK903" i="2"/>
  <c r="J867" i="2"/>
  <c r="J846" i="2"/>
  <c r="BK806" i="2"/>
  <c r="BK791" i="2"/>
  <c r="BK746" i="2"/>
  <c r="BK712" i="2"/>
  <c r="J656" i="2"/>
  <c r="J633" i="2"/>
  <c r="BK561" i="2"/>
  <c r="J502" i="2"/>
  <c r="J477" i="2"/>
  <c r="BK454" i="2"/>
  <c r="BK420" i="2"/>
  <c r="J409" i="2"/>
  <c r="J396" i="2"/>
  <c r="J306" i="2"/>
  <c r="BK264" i="2"/>
  <c r="BK251" i="3"/>
  <c r="BK237" i="3"/>
  <c r="BK231" i="3"/>
  <c r="J222" i="3"/>
  <c r="J190" i="3"/>
  <c r="BK172" i="3"/>
  <c r="J251" i="3"/>
  <c r="BK210" i="3"/>
  <c r="BK195" i="3"/>
  <c r="BK175" i="3"/>
  <c r="BK157" i="3"/>
  <c r="BK240" i="3"/>
  <c r="J231" i="3"/>
  <c r="BK222" i="3"/>
  <c r="BK209" i="3"/>
  <c r="BK190" i="3"/>
  <c r="J148" i="3"/>
  <c r="BK233" i="3"/>
  <c r="J211" i="3"/>
  <c r="J206" i="3"/>
  <c r="J172" i="3"/>
  <c r="J154" i="3"/>
  <c r="BK146" i="4"/>
  <c r="BK142" i="4"/>
  <c r="BK148" i="4"/>
  <c r="J196" i="5"/>
  <c r="J190" i="5"/>
  <c r="BK179" i="5"/>
  <c r="J175" i="5"/>
  <c r="BK170" i="5"/>
  <c r="BK163" i="5"/>
  <c r="J152" i="5"/>
  <c r="BK195" i="5"/>
  <c r="J187" i="5"/>
  <c r="J161" i="5"/>
  <c r="J153" i="5"/>
  <c r="J191" i="5"/>
  <c r="BK184" i="5"/>
  <c r="BK180" i="5"/>
  <c r="BK173" i="5"/>
  <c r="J164" i="5"/>
  <c r="J159" i="5"/>
  <c r="BK151" i="5"/>
  <c r="BK202" i="5"/>
  <c r="J192" i="5"/>
  <c r="J184" i="5"/>
  <c r="J180" i="5"/>
  <c r="J172" i="5"/>
  <c r="J167" i="5"/>
  <c r="J158" i="5"/>
  <c r="BK145" i="5"/>
  <c r="J282" i="6"/>
  <c r="BK275" i="6"/>
  <c r="BK259" i="6"/>
  <c r="BK253" i="6"/>
  <c r="BK237" i="6"/>
  <c r="BK233" i="6"/>
  <c r="BK223" i="6"/>
  <c r="BK213" i="6"/>
  <c r="BK204" i="6"/>
  <c r="J196" i="6"/>
  <c r="J185" i="6"/>
  <c r="J168" i="6"/>
  <c r="BK159" i="6"/>
  <c r="BK285" i="6"/>
  <c r="BK278" i="6"/>
  <c r="J275" i="6"/>
  <c r="BK268" i="6"/>
  <c r="J263" i="6"/>
  <c r="J248" i="6"/>
  <c r="BK244" i="6"/>
  <c r="J234" i="6"/>
  <c r="BK228" i="6"/>
  <c r="BK224" i="6"/>
  <c r="J217" i="6"/>
  <c r="BK212" i="6"/>
  <c r="J200" i="6"/>
  <c r="J189" i="6"/>
  <c r="J180" i="6"/>
  <c r="BK167" i="6"/>
  <c r="BK156" i="6"/>
  <c r="J286" i="6"/>
  <c r="J278" i="6"/>
  <c r="BK269" i="6"/>
  <c r="J262" i="6"/>
  <c r="J255" i="6"/>
  <c r="BK248" i="6"/>
  <c r="J228" i="6"/>
  <c r="BK221" i="6"/>
  <c r="BK215" i="6"/>
  <c r="J209" i="6"/>
  <c r="J203" i="6"/>
  <c r="BK195" i="6"/>
  <c r="J190" i="6"/>
  <c r="J176" i="6"/>
  <c r="BK166" i="6"/>
  <c r="J158" i="6"/>
  <c r="BK279" i="6"/>
  <c r="BK272" i="6"/>
  <c r="BK261" i="6"/>
  <c r="BK255" i="6"/>
  <c r="J249" i="6"/>
  <c r="BK238" i="6"/>
  <c r="J231" i="6"/>
  <c r="J224" i="6"/>
  <c r="J213" i="6"/>
  <c r="BK203" i="6"/>
  <c r="BK200" i="6"/>
  <c r="J187" i="6"/>
  <c r="J184" i="6"/>
  <c r="BK171" i="6"/>
  <c r="BK226" i="7"/>
  <c r="BK188" i="7"/>
  <c r="BK255" i="7"/>
  <c r="J226" i="7"/>
  <c r="J133" i="7"/>
  <c r="J227" i="7"/>
  <c r="BK133" i="7"/>
  <c r="J257" i="7"/>
  <c r="J223" i="7"/>
  <c r="J202" i="8"/>
  <c r="BK191" i="8"/>
  <c r="J182" i="8"/>
  <c r="BK159" i="8"/>
  <c r="BK143" i="8"/>
  <c r="J199" i="8"/>
  <c r="J191" i="8"/>
  <c r="J169" i="8"/>
  <c r="BK151" i="8"/>
  <c r="BK142" i="8"/>
  <c r="BK177" i="8"/>
  <c r="J137" i="9"/>
  <c r="J136" i="9"/>
  <c r="BK132" i="9"/>
  <c r="BK184" i="10"/>
  <c r="BK172" i="10"/>
  <c r="BK162" i="10"/>
  <c r="BK155" i="10"/>
  <c r="J146" i="10"/>
  <c r="J190" i="10"/>
  <c r="J176" i="10"/>
  <c r="J172" i="10"/>
  <c r="J161" i="10"/>
  <c r="J152" i="10"/>
  <c r="BK140" i="10"/>
  <c r="BK190" i="10"/>
  <c r="J184" i="10"/>
  <c r="BK179" i="10"/>
  <c r="BK165" i="10"/>
  <c r="J156" i="10"/>
  <c r="BK147" i="10"/>
  <c r="BK139" i="10"/>
  <c r="J182" i="10"/>
  <c r="BK178" i="10"/>
  <c r="BK175" i="10"/>
  <c r="J168" i="10"/>
  <c r="BK161" i="10"/>
  <c r="BK153" i="10"/>
  <c r="J147" i="10"/>
  <c r="BK141" i="10"/>
  <c r="J907" i="11"/>
  <c r="J899" i="11"/>
  <c r="J885" i="11"/>
  <c r="BK869" i="11"/>
  <c r="J866" i="11"/>
  <c r="BK859" i="11"/>
  <c r="J851" i="11"/>
  <c r="J840" i="11"/>
  <c r="J833" i="11"/>
  <c r="J825" i="11"/>
  <c r="BK819" i="11"/>
  <c r="BK813" i="11"/>
  <c r="BK808" i="11"/>
  <c r="BK804" i="11"/>
  <c r="BK796" i="11"/>
  <c r="BK773" i="11"/>
  <c r="J767" i="11"/>
  <c r="BK759" i="11"/>
  <c r="BK753" i="11"/>
  <c r="BK746" i="11"/>
  <c r="J737" i="11"/>
  <c r="BK731" i="11"/>
  <c r="J718" i="11"/>
  <c r="J710" i="11"/>
  <c r="J702" i="11"/>
  <c r="BK694" i="11"/>
  <c r="BK685" i="11"/>
  <c r="BK676" i="11"/>
  <c r="J658" i="11"/>
  <c r="BK648" i="11"/>
  <c r="J638" i="11"/>
  <c r="BK624" i="11"/>
  <c r="J621" i="11"/>
  <c r="BK605" i="11"/>
  <c r="BK601" i="11"/>
  <c r="J595" i="11"/>
  <c r="J584" i="11"/>
  <c r="BK570" i="11"/>
  <c r="BK562" i="11"/>
  <c r="BK550" i="11"/>
  <c r="J540" i="11"/>
  <c r="J533" i="11"/>
  <c r="J519" i="11"/>
  <c r="BK508" i="11"/>
  <c r="J500" i="11"/>
  <c r="BK490" i="11"/>
  <c r="BK484" i="11"/>
  <c r="J470" i="11"/>
  <c r="J464" i="11"/>
  <c r="J455" i="11"/>
  <c r="J442" i="11"/>
  <c r="J432" i="11"/>
  <c r="J422" i="11"/>
  <c r="BK413" i="11"/>
  <c r="BK402" i="11"/>
  <c r="J386" i="11"/>
  <c r="BK381" i="11"/>
  <c r="BK374" i="11"/>
  <c r="J365" i="11"/>
  <c r="BK355" i="11"/>
  <c r="J342" i="11"/>
  <c r="J327" i="11"/>
  <c r="J312" i="11"/>
  <c r="BK304" i="11"/>
  <c r="BK297" i="11"/>
  <c r="J286" i="11"/>
  <c r="J274" i="11"/>
  <c r="BK263" i="11"/>
  <c r="BK902" i="11"/>
  <c r="BK896" i="11"/>
  <c r="J893" i="11"/>
  <c r="J889" i="11"/>
  <c r="J882" i="11"/>
  <c r="J873" i="11"/>
  <c r="J864" i="11"/>
  <c r="J856" i="11"/>
  <c r="J847" i="11"/>
  <c r="BK837" i="11"/>
  <c r="BK830" i="11"/>
  <c r="BK821" i="11"/>
  <c r="BK818" i="11"/>
  <c r="BK809" i="11"/>
  <c r="J795" i="11"/>
  <c r="BK787" i="11"/>
  <c r="BK780" i="11"/>
  <c r="J771" i="11"/>
  <c r="J764" i="11"/>
  <c r="J747" i="11"/>
  <c r="BK739" i="11"/>
  <c r="BK719" i="11"/>
  <c r="J714" i="11"/>
  <c r="BK695" i="11"/>
  <c r="J687" i="11"/>
  <c r="BK682" i="11"/>
  <c r="BK674" i="11"/>
  <c r="J664" i="11"/>
  <c r="J659" i="11"/>
  <c r="J646" i="11"/>
  <c r="J636" i="11"/>
  <c r="BK629" i="11"/>
  <c r="BK614" i="11"/>
  <c r="BK610" i="11"/>
  <c r="J597" i="11"/>
  <c r="BK586" i="11"/>
  <c r="BK571" i="11"/>
  <c r="BK560" i="11"/>
  <c r="BK553" i="11"/>
  <c r="J544" i="11"/>
  <c r="J538" i="11"/>
  <c r="BK525" i="11"/>
  <c r="BK521" i="11"/>
  <c r="BK509" i="11"/>
  <c r="BK492" i="11"/>
  <c r="BK487" i="11"/>
  <c r="BK480" i="11"/>
  <c r="BK473" i="11"/>
  <c r="BK459" i="11"/>
  <c r="BK450" i="11"/>
  <c r="BK445" i="11"/>
  <c r="J436" i="11"/>
  <c r="J427" i="11"/>
  <c r="BK420" i="11"/>
  <c r="BK407" i="11"/>
  <c r="J389" i="11"/>
  <c r="J380" i="11"/>
  <c r="BK369" i="11"/>
  <c r="BK358" i="11"/>
  <c r="J345" i="11"/>
  <c r="BK334" i="11"/>
  <c r="BK326" i="11"/>
  <c r="J314" i="11"/>
  <c r="J301" i="11"/>
  <c r="J291" i="11"/>
  <c r="BK275" i="11"/>
  <c r="BK266" i="11"/>
  <c r="J261" i="11"/>
  <c r="J254" i="11"/>
  <c r="J906" i="11"/>
  <c r="J902" i="11"/>
  <c r="J897" i="11"/>
  <c r="BK889" i="11"/>
  <c r="BK881" i="11"/>
  <c r="J869" i="11"/>
  <c r="BK861" i="11"/>
  <c r="BK852" i="11"/>
  <c r="J846" i="11"/>
  <c r="J832" i="11"/>
  <c r="J828" i="11"/>
  <c r="J821" i="11"/>
  <c r="BK803" i="11"/>
  <c r="J796" i="11"/>
  <c r="J781" i="11"/>
  <c r="J766" i="11"/>
  <c r="J759" i="11"/>
  <c r="J753" i="11"/>
  <c r="J743" i="11"/>
  <c r="BK737" i="11"/>
  <c r="J730" i="11"/>
  <c r="J716" i="11"/>
  <c r="BK710" i="11"/>
  <c r="BK702" i="11"/>
  <c r="J695" i="11"/>
  <c r="BK684" i="11"/>
  <c r="J673" i="11"/>
  <c r="BK666" i="11"/>
  <c r="BK651" i="11"/>
  <c r="J639" i="11"/>
  <c r="BK632" i="11"/>
  <c r="J618" i="11"/>
  <c r="BK607" i="11"/>
  <c r="BK600" i="11"/>
  <c r="BK591" i="11"/>
  <c r="J583" i="11"/>
  <c r="J572" i="11"/>
  <c r="J559" i="11"/>
  <c r="BK546" i="11"/>
  <c r="BK533" i="11"/>
  <c r="J527" i="11"/>
  <c r="BK518" i="11"/>
  <c r="J508" i="11"/>
  <c r="J492" i="11"/>
  <c r="J485" i="11"/>
  <c r="J479" i="11"/>
  <c r="BK472" i="11"/>
  <c r="BK464" i="11"/>
  <c r="J459" i="11"/>
  <c r="J437" i="11"/>
  <c r="BK427" i="11"/>
  <c r="J414" i="11"/>
  <c r="J409" i="11"/>
  <c r="J403" i="11"/>
  <c r="J390" i="11"/>
  <c r="J381" i="11"/>
  <c r="J371" i="11"/>
  <c r="J360" i="11"/>
  <c r="J353" i="11"/>
  <c r="J347" i="11"/>
  <c r="J337" i="11"/>
  <c r="J331" i="11"/>
  <c r="BK314" i="11"/>
  <c r="BK294" i="11"/>
  <c r="BK281" i="11"/>
  <c r="BK273" i="11"/>
  <c r="BK261" i="11"/>
  <c r="J910" i="11"/>
  <c r="J895" i="11"/>
  <c r="BK886" i="11"/>
  <c r="J875" i="11"/>
  <c r="BK856" i="11"/>
  <c r="BK853" i="11"/>
  <c r="J838" i="11"/>
  <c r="BK824" i="11"/>
  <c r="J806" i="11"/>
  <c r="BK802" i="11"/>
  <c r="BK791" i="11"/>
  <c r="J785" i="11"/>
  <c r="BK776" i="11"/>
  <c r="BK765" i="11"/>
  <c r="BK756" i="11"/>
  <c r="BK744" i="11"/>
  <c r="J731" i="11"/>
  <c r="J725" i="11"/>
  <c r="J706" i="11"/>
  <c r="J698" i="11"/>
  <c r="J679" i="11"/>
  <c r="BK672" i="11"/>
  <c r="BK664" i="11"/>
  <c r="BK659" i="11"/>
  <c r="J648" i="11"/>
  <c r="BK634" i="11"/>
  <c r="BK628" i="11"/>
  <c r="J610" i="11"/>
  <c r="J600" i="11"/>
  <c r="BK584" i="11"/>
  <c r="J575" i="11"/>
  <c r="J563" i="11"/>
  <c r="J551" i="11"/>
  <c r="J541" i="11"/>
  <c r="BK528" i="11"/>
  <c r="BK519" i="11"/>
  <c r="BK510" i="11"/>
  <c r="BK504" i="11"/>
  <c r="BK495" i="11"/>
  <c r="J489" i="11"/>
  <c r="BK465" i="11"/>
  <c r="BK460" i="11"/>
  <c r="J452" i="11"/>
  <c r="J441" i="11"/>
  <c r="BK431" i="11"/>
  <c r="J425" i="11"/>
  <c r="J419" i="11"/>
  <c r="J408" i="11"/>
  <c r="J405" i="11"/>
  <c r="J395" i="11"/>
  <c r="BK388" i="11"/>
  <c r="J379" i="11"/>
  <c r="BK363" i="11"/>
  <c r="J359" i="11"/>
  <c r="BK354" i="11"/>
  <c r="BK343" i="11"/>
  <c r="J339" i="11"/>
  <c r="BK323" i="11"/>
  <c r="BK315" i="11"/>
  <c r="BK301" i="11"/>
  <c r="J290" i="11"/>
  <c r="J284" i="11"/>
  <c r="J277" i="11"/>
  <c r="J259" i="11"/>
  <c r="BK254" i="11"/>
  <c r="BK190" i="12"/>
  <c r="J182" i="12"/>
  <c r="BK175" i="12"/>
  <c r="BK169" i="12"/>
  <c r="BK154" i="12"/>
  <c r="J201" i="12"/>
  <c r="J196" i="12"/>
  <c r="J190" i="12"/>
  <c r="BK183" i="12"/>
  <c r="BK176" i="12"/>
  <c r="BK170" i="12"/>
  <c r="J159" i="12"/>
  <c r="J150" i="12"/>
  <c r="BK199" i="12"/>
  <c r="BK194" i="12"/>
  <c r="J187" i="12"/>
  <c r="BK177" i="12"/>
  <c r="J169" i="12"/>
  <c r="J162" i="12"/>
  <c r="J155" i="12"/>
  <c r="BK151" i="12"/>
  <c r="J203" i="12"/>
  <c r="BK193" i="12"/>
  <c r="J181" i="12"/>
  <c r="J167" i="12"/>
  <c r="BK162" i="12"/>
  <c r="J145" i="12"/>
  <c r="BK250" i="13"/>
  <c r="J248" i="13"/>
  <c r="BK244" i="13"/>
  <c r="J238" i="13"/>
  <c r="BK233" i="13"/>
  <c r="BK227" i="13"/>
  <c r="BK218" i="13"/>
  <c r="J209" i="13"/>
  <c r="J205" i="13"/>
  <c r="BK202" i="13"/>
  <c r="BK195" i="13"/>
  <c r="BK189" i="13"/>
  <c r="BK186" i="13"/>
  <c r="J184" i="13"/>
  <c r="BK173" i="13"/>
  <c r="J168" i="13"/>
  <c r="BK161" i="13"/>
  <c r="BK255" i="13"/>
  <c r="J250" i="13"/>
  <c r="BK245" i="13"/>
  <c r="J239" i="13"/>
  <c r="J233" i="13"/>
  <c r="J231" i="13"/>
  <c r="J225" i="13"/>
  <c r="BK216" i="13"/>
  <c r="BK212" i="13"/>
  <c r="J206" i="13"/>
  <c r="BK200" i="13"/>
  <c r="BK193" i="13"/>
  <c r="BK187" i="13"/>
  <c r="BK175" i="13"/>
  <c r="BK166" i="13"/>
  <c r="BK158" i="13"/>
  <c r="BK149" i="13"/>
  <c r="J255" i="13"/>
  <c r="BK248" i="13"/>
  <c r="BK241" i="13"/>
  <c r="J234" i="13"/>
  <c r="J229" i="13"/>
  <c r="J227" i="13"/>
  <c r="BK221" i="13"/>
  <c r="BK217" i="13"/>
  <c r="J213" i="13"/>
  <c r="BK204" i="13"/>
  <c r="BK174" i="13"/>
  <c r="J169" i="13"/>
  <c r="J158" i="13"/>
  <c r="J148" i="13"/>
  <c r="J242" i="13"/>
  <c r="BK183" i="13"/>
  <c r="J176" i="13"/>
  <c r="J174" i="13"/>
  <c r="BK159" i="13"/>
  <c r="J145" i="13"/>
  <c r="BK168" i="14"/>
  <c r="BK163" i="14"/>
  <c r="BK158" i="14"/>
  <c r="BK152" i="14"/>
  <c r="BK145" i="14"/>
  <c r="J172" i="14"/>
  <c r="BK167" i="14"/>
  <c r="BK159" i="14"/>
  <c r="BK150" i="14"/>
  <c r="BK173" i="14"/>
  <c r="BK155" i="14"/>
  <c r="BK149" i="14"/>
  <c r="BK170" i="14"/>
  <c r="J162" i="14"/>
  <c r="J150" i="14"/>
  <c r="J138" i="14"/>
  <c r="J147" i="15"/>
  <c r="J142" i="15"/>
  <c r="J138" i="15"/>
  <c r="BK143" i="15"/>
  <c r="J153" i="15"/>
  <c r="BK146" i="15"/>
  <c r="BK139" i="15"/>
  <c r="J135" i="15"/>
  <c r="J148" i="15"/>
  <c r="BK140" i="15"/>
  <c r="BK1751" i="2"/>
  <c r="J1748" i="2"/>
  <c r="J1743" i="2"/>
  <c r="BK1737" i="2"/>
  <c r="J1730" i="2"/>
  <c r="BK1717" i="2"/>
  <c r="J1711" i="2"/>
  <c r="J1703" i="2"/>
  <c r="J1692" i="2"/>
  <c r="J1685" i="2"/>
  <c r="BK1680" i="2"/>
  <c r="BK1675" i="2"/>
  <c r="BK1641" i="2"/>
  <c r="BK1578" i="2"/>
  <c r="BK1534" i="2"/>
  <c r="BK1472" i="2"/>
  <c r="J1427" i="2"/>
  <c r="BK1401" i="2"/>
  <c r="BK1378" i="2"/>
  <c r="BK1318" i="2"/>
  <c r="BK1240" i="2"/>
  <c r="J1228" i="2"/>
  <c r="BK1218" i="2"/>
  <c r="J1177" i="2"/>
  <c r="J1148" i="2"/>
  <c r="J1127" i="2"/>
  <c r="BK1098" i="2"/>
  <c r="BK1065" i="2"/>
  <c r="J1015" i="2"/>
  <c r="J968" i="2"/>
  <c r="J947" i="2"/>
  <c r="BK917" i="2"/>
  <c r="J879" i="2"/>
  <c r="J856" i="2"/>
  <c r="J848" i="2"/>
  <c r="J824" i="2"/>
  <c r="J791" i="2"/>
  <c r="J767" i="2"/>
  <c r="BK700" i="2"/>
  <c r="BK686" i="2"/>
  <c r="BK653" i="2"/>
  <c r="J613" i="2"/>
  <c r="BK594" i="2"/>
  <c r="J578" i="2"/>
  <c r="BK540" i="2"/>
  <c r="J496" i="2"/>
  <c r="BK468" i="2"/>
  <c r="J454" i="2"/>
  <c r="J442" i="2"/>
  <c r="BK422" i="2"/>
  <c r="BK411" i="2"/>
  <c r="BK396" i="2"/>
  <c r="J372" i="2"/>
  <c r="J348" i="2"/>
  <c r="BK334" i="2"/>
  <c r="BK295" i="2"/>
  <c r="BK268" i="2"/>
  <c r="J246" i="2"/>
  <c r="AS98" i="1"/>
  <c r="J1551" i="2"/>
  <c r="BK1506" i="2"/>
  <c r="J1453" i="2"/>
  <c r="BK1421" i="2"/>
  <c r="BK1372" i="2"/>
  <c r="J1312" i="2"/>
  <c r="BK1278" i="2"/>
  <c r="BK1254" i="2"/>
  <c r="J1218" i="2"/>
  <c r="J1205" i="2"/>
  <c r="BK1190" i="2"/>
  <c r="J1115" i="2"/>
  <c r="J1073" i="2"/>
  <c r="J1062" i="2"/>
  <c r="BK1020" i="2"/>
  <c r="BK962" i="2"/>
  <c r="BK909" i="2"/>
  <c r="J843" i="2"/>
  <c r="BK824" i="2"/>
  <c r="J806" i="2"/>
  <c r="BK777" i="2"/>
  <c r="J712" i="2"/>
  <c r="J677" i="2"/>
  <c r="J657" i="2"/>
  <c r="BK605" i="2"/>
  <c r="J540" i="2"/>
  <c r="J510" i="2"/>
  <c r="J469" i="2"/>
  <c r="J446" i="2"/>
  <c r="J432" i="2"/>
  <c r="J420" i="2"/>
  <c r="J402" i="2"/>
  <c r="BK372" i="2"/>
  <c r="BK339" i="2"/>
  <c r="J316" i="2"/>
  <c r="BK246" i="2"/>
  <c r="J1675" i="2"/>
  <c r="J1660" i="2"/>
  <c r="BK1639" i="2"/>
  <c r="BK1613" i="2"/>
  <c r="BK1590" i="2"/>
  <c r="J1534" i="2"/>
  <c r="BK1486" i="2"/>
  <c r="BK1474" i="2"/>
  <c r="BK1448" i="2"/>
  <c r="BK1403" i="2"/>
  <c r="J1378" i="2"/>
  <c r="BK1356" i="2"/>
  <c r="BK1324" i="2"/>
  <c r="J1265" i="2"/>
  <c r="J1251" i="2"/>
  <c r="BK1214" i="2"/>
  <c r="BK1197" i="2"/>
  <c r="BK1182" i="2"/>
  <c r="BK1160" i="2"/>
  <c r="J1098" i="2"/>
  <c r="BK1049" i="2"/>
  <c r="BK1022" i="2"/>
  <c r="BK982" i="2"/>
  <c r="BK942" i="2"/>
  <c r="BK869" i="2"/>
  <c r="BK858" i="2"/>
  <c r="BK843" i="2"/>
  <c r="J829" i="2"/>
  <c r="BK798" i="2"/>
  <c r="BK767" i="2"/>
  <c r="BK740" i="2"/>
  <c r="BK690" i="2"/>
  <c r="BK661" i="2"/>
  <c r="J628" i="2"/>
  <c r="J561" i="2"/>
  <c r="J527" i="2"/>
  <c r="BK469" i="2"/>
  <c r="J450" i="2"/>
  <c r="BK395" i="2"/>
  <c r="BK378" i="2"/>
  <c r="J332" i="2"/>
  <c r="J295" i="2"/>
  <c r="J231" i="2"/>
  <c r="J1664" i="2"/>
  <c r="BK1640" i="2"/>
  <c r="BK1606" i="2"/>
  <c r="BK1529" i="2"/>
  <c r="BK1500" i="2"/>
  <c r="J1477" i="2"/>
  <c r="J1469" i="2"/>
  <c r="BK1444" i="2"/>
  <c r="J1421" i="2"/>
  <c r="BK1387" i="2"/>
  <c r="BK1339" i="2"/>
  <c r="BK1293" i="2"/>
  <c r="J1249" i="2"/>
  <c r="J1240" i="2"/>
  <c r="J1230" i="2"/>
  <c r="J1216" i="2"/>
  <c r="BK1194" i="2"/>
  <c r="J1184" i="2"/>
  <c r="BK1142" i="2"/>
  <c r="BK1093" i="2"/>
  <c r="BK1062" i="2"/>
  <c r="J1032" i="2"/>
  <c r="BK1004" i="2"/>
  <c r="BK934" i="2"/>
  <c r="J883" i="2"/>
  <c r="J853" i="2"/>
  <c r="BK823" i="2"/>
  <c r="J800" i="2"/>
  <c r="BK773" i="2"/>
  <c r="J740" i="2"/>
  <c r="J700" i="2"/>
  <c r="J661" i="2"/>
  <c r="BK640" i="2"/>
  <c r="J582" i="2"/>
  <c r="BK535" i="2"/>
  <c r="J488" i="2"/>
  <c r="BK459" i="2"/>
  <c r="BK432" i="2"/>
  <c r="J411" i="2"/>
  <c r="J398" i="2"/>
  <c r="BK388" i="2"/>
  <c r="J331" i="2"/>
  <c r="BK301" i="2"/>
  <c r="J268" i="2"/>
  <c r="J254" i="2"/>
  <c r="BK247" i="3"/>
  <c r="J233" i="3"/>
  <c r="J225" i="3"/>
  <c r="J194" i="3"/>
  <c r="J185" i="3"/>
  <c r="BK154" i="3"/>
  <c r="J237" i="3"/>
  <c r="J228" i="3"/>
  <c r="BK206" i="3"/>
  <c r="J169" i="3"/>
  <c r="J145" i="3"/>
  <c r="J247" i="3"/>
  <c r="BK236" i="3"/>
  <c r="BK225" i="3"/>
  <c r="BK216" i="3"/>
  <c r="J208" i="3"/>
  <c r="BK199" i="3"/>
  <c r="BK151" i="3"/>
  <c r="J244" i="3"/>
  <c r="J216" i="3"/>
  <c r="BK207" i="3"/>
  <c r="J175" i="3"/>
  <c r="BK164" i="3"/>
  <c r="BK145" i="3"/>
  <c r="J148" i="4"/>
  <c r="J145" i="4"/>
  <c r="BK143" i="4"/>
  <c r="J197" i="5"/>
  <c r="BK192" i="5"/>
  <c r="J188" i="5"/>
  <c r="BK176" i="5"/>
  <c r="BK171" i="5"/>
  <c r="J165" i="5"/>
  <c r="BK157" i="5"/>
  <c r="BK200" i="5"/>
  <c r="BK191" i="5"/>
  <c r="BK185" i="5"/>
  <c r="J157" i="5"/>
  <c r="J202" i="5"/>
  <c r="BK194" i="5"/>
  <c r="J185" i="5"/>
  <c r="BK181" i="5"/>
  <c r="J178" i="5"/>
  <c r="J169" i="5"/>
  <c r="BK161" i="5"/>
  <c r="BK156" i="5"/>
  <c r="BK153" i="5"/>
  <c r="J200" i="5"/>
  <c r="BK190" i="5"/>
  <c r="J182" i="5"/>
  <c r="J176" i="5"/>
  <c r="J170" i="5"/>
  <c r="BK165" i="5"/>
  <c r="J154" i="5"/>
  <c r="BK147" i="5"/>
  <c r="J270" i="6"/>
  <c r="BK256" i="6"/>
  <c r="BK245" i="6"/>
  <c r="J235" i="6"/>
  <c r="BK222" i="6"/>
  <c r="BK210" i="6"/>
  <c r="BK201" i="6"/>
  <c r="J191" i="6"/>
  <c r="BK179" i="6"/>
  <c r="J172" i="6"/>
  <c r="BK161" i="6"/>
  <c r="BK150" i="6"/>
  <c r="BK281" i="6"/>
  <c r="J277" i="6"/>
  <c r="BK273" i="6"/>
  <c r="BK266" i="6"/>
  <c r="J251" i="6"/>
  <c r="J245" i="6"/>
  <c r="BK235" i="6"/>
  <c r="J229" i="6"/>
  <c r="J223" i="6"/>
  <c r="BK220" i="6"/>
  <c r="J215" i="6"/>
  <c r="BK207" i="6"/>
  <c r="J195" i="6"/>
  <c r="J186" i="6"/>
  <c r="BK172" i="6"/>
  <c r="BK165" i="6"/>
  <c r="J157" i="6"/>
  <c r="J150" i="6"/>
  <c r="BK280" i="6"/>
  <c r="BK270" i="6"/>
  <c r="BK264" i="6"/>
  <c r="J258" i="6"/>
  <c r="BK250" i="6"/>
  <c r="BK236" i="6"/>
  <c r="J225" i="6"/>
  <c r="BK217" i="6"/>
  <c r="BK211" i="6"/>
  <c r="J199" i="6"/>
  <c r="BK196" i="6"/>
  <c r="BK192" i="6"/>
  <c r="BK183" i="6"/>
  <c r="J167" i="6"/>
  <c r="J161" i="6"/>
  <c r="J281" i="6"/>
  <c r="J276" i="6"/>
  <c r="J268" i="6"/>
  <c r="BK262" i="6"/>
  <c r="J256" i="6"/>
  <c r="BK252" i="6"/>
  <c r="J244" i="6"/>
  <c r="BK234" i="6"/>
  <c r="J227" i="6"/>
  <c r="J216" i="6"/>
  <c r="J210" i="6"/>
  <c r="J202" i="6"/>
  <c r="BK190" i="6"/>
  <c r="J183" i="6"/>
  <c r="BK164" i="6"/>
  <c r="BK257" i="7"/>
  <c r="J222" i="7"/>
  <c r="J161" i="7"/>
  <c r="BK227" i="7"/>
  <c r="BK222" i="7"/>
  <c r="J255" i="7"/>
  <c r="BK161" i="7"/>
  <c r="J177" i="8"/>
  <c r="BK155" i="8"/>
  <c r="J142" i="8"/>
  <c r="BK185" i="8"/>
  <c r="J159" i="8"/>
  <c r="J143" i="8"/>
  <c r="J135" i="8"/>
  <c r="BK139" i="8"/>
  <c r="J132" i="9"/>
  <c r="BK189" i="10"/>
  <c r="BK181" i="10"/>
  <c r="BK171" i="10"/>
  <c r="BK160" i="10"/>
  <c r="BK154" i="10"/>
  <c r="BK148" i="10"/>
  <c r="J139" i="10"/>
  <c r="J178" i="10"/>
  <c r="J174" i="10"/>
  <c r="J167" i="10"/>
  <c r="J159" i="10"/>
  <c r="J150" i="10"/>
  <c r="BK142" i="10"/>
  <c r="J188" i="10"/>
  <c r="BK182" i="10"/>
  <c r="BK168" i="10"/>
  <c r="J157" i="10"/>
  <c r="J153" i="10"/>
  <c r="BK144" i="10"/>
  <c r="BK191" i="10"/>
  <c r="BK180" i="10"/>
  <c r="J177" i="10"/>
  <c r="J171" i="10"/>
  <c r="BK163" i="10"/>
  <c r="J158" i="10"/>
  <c r="BK152" i="10"/>
  <c r="BK145" i="10"/>
  <c r="BK911" i="11"/>
  <c r="J903" i="11"/>
  <c r="J888" i="11"/>
  <c r="BK880" i="11"/>
  <c r="BK873" i="11"/>
  <c r="J861" i="11"/>
  <c r="J850" i="11"/>
  <c r="BK836" i="11"/>
  <c r="BK832" i="11"/>
  <c r="BK823" i="11"/>
  <c r="J817" i="11"/>
  <c r="J809" i="11"/>
  <c r="BK798" i="11"/>
  <c r="J788" i="11"/>
  <c r="J780" i="11"/>
  <c r="BK771" i="11"/>
  <c r="BK764" i="11"/>
  <c r="BK757" i="11"/>
  <c r="BK750" i="11"/>
  <c r="J741" i="11"/>
  <c r="J732" i="11"/>
  <c r="J722" i="11"/>
  <c r="BK713" i="11"/>
  <c r="J707" i="11"/>
  <c r="J696" i="11"/>
  <c r="J688" i="11"/>
  <c r="BK680" i="11"/>
  <c r="BK671" i="11"/>
  <c r="J657" i="11"/>
  <c r="J644" i="11"/>
  <c r="BK631" i="11"/>
  <c r="BK623" i="11"/>
  <c r="BK616" i="11"/>
  <c r="J608" i="11"/>
  <c r="J599" i="11"/>
  <c r="J593" i="11"/>
  <c r="BK583" i="11"/>
  <c r="J565" i="11"/>
  <c r="J554" i="11"/>
  <c r="J545" i="11"/>
  <c r="J537" i="11"/>
  <c r="J532" i="11"/>
  <c r="BK516" i="11"/>
  <c r="BK507" i="11"/>
  <c r="J499" i="11"/>
  <c r="BK489" i="11"/>
  <c r="BK475" i="11"/>
  <c r="J471" i="11"/>
  <c r="J465" i="11"/>
  <c r="BK458" i="11"/>
  <c r="J451" i="11"/>
  <c r="BK435" i="11"/>
  <c r="BK425" i="11"/>
  <c r="BK415" i="11"/>
  <c r="J411" i="11"/>
  <c r="BK390" i="11"/>
  <c r="BK383" i="11"/>
  <c r="BK377" i="11"/>
  <c r="J369" i="11"/>
  <c r="BK359" i="11"/>
  <c r="J344" i="11"/>
  <c r="BK329" i="11"/>
  <c r="J316" i="11"/>
  <c r="J307" i="11"/>
  <c r="BK302" i="11"/>
  <c r="J293" i="11"/>
  <c r="J280" i="11"/>
  <c r="BK268" i="11"/>
  <c r="J908" i="11"/>
  <c r="BK899" i="11"/>
  <c r="J891" i="11"/>
  <c r="BK888" i="11"/>
  <c r="J881" i="11"/>
  <c r="BK872" i="11"/>
  <c r="J860" i="11"/>
  <c r="BK851" i="11"/>
  <c r="J845" i="11"/>
  <c r="BK833" i="11"/>
  <c r="J827" i="11"/>
  <c r="J816" i="11"/>
  <c r="J808" i="11"/>
  <c r="BK799" i="11"/>
  <c r="J783" i="11"/>
  <c r="BK778" i="11"/>
  <c r="BK768" i="11"/>
  <c r="BK763" i="11"/>
  <c r="BK745" i="11"/>
  <c r="BK734" i="11"/>
  <c r="BK725" i="11"/>
  <c r="BK712" i="11"/>
  <c r="BK701" i="11"/>
  <c r="J686" i="11"/>
  <c r="J680" i="11"/>
  <c r="J670" i="11"/>
  <c r="J663" i="11"/>
  <c r="BK654" i="11"/>
  <c r="J643" i="11"/>
  <c r="J634" i="11"/>
  <c r="BK621" i="11"/>
  <c r="J613" i="11"/>
  <c r="BK603" i="11"/>
  <c r="BK592" i="11"/>
  <c r="BK575" i="11"/>
  <c r="J564" i="11"/>
  <c r="J552" i="11"/>
  <c r="BK542" i="11"/>
  <c r="BK531" i="11"/>
  <c r="J524" i="11"/>
  <c r="J513" i="11"/>
  <c r="J503" i="11"/>
  <c r="BK498" i="11"/>
  <c r="BK488" i="11"/>
  <c r="BK481" i="11"/>
  <c r="BK476" i="11"/>
  <c r="J467" i="11"/>
  <c r="BK455" i="11"/>
  <c r="J448" i="11"/>
  <c r="J439" i="11"/>
  <c r="J426" i="11"/>
  <c r="J418" i="11"/>
  <c r="BK405" i="11"/>
  <c r="BK396" i="11"/>
  <c r="J388" i="11"/>
  <c r="J373" i="11"/>
  <c r="BK371" i="11"/>
  <c r="BK361" i="11"/>
  <c r="BK347" i="11"/>
  <c r="J335" i="11"/>
  <c r="J329" i="11"/>
  <c r="BK317" i="11"/>
  <c r="J304" i="11"/>
  <c r="J296" i="11"/>
  <c r="BK287" i="11"/>
  <c r="BK272" i="11"/>
  <c r="J262" i="11"/>
  <c r="BK256" i="11"/>
  <c r="BK908" i="11"/>
  <c r="BK903" i="11"/>
  <c r="BK900" i="11"/>
  <c r="BK893" i="11"/>
  <c r="J887" i="11"/>
  <c r="BK878" i="11"/>
  <c r="BK866" i="11"/>
  <c r="J859" i="11"/>
  <c r="BK850" i="11"/>
  <c r="J842" i="11"/>
  <c r="J831" i="11"/>
  <c r="J824" i="11"/>
  <c r="BK817" i="11"/>
  <c r="J810" i="11"/>
  <c r="BK797" i="11"/>
  <c r="BK783" i="11"/>
  <c r="J768" i="11"/>
  <c r="J763" i="11"/>
  <c r="BK752" i="11"/>
  <c r="J744" i="11"/>
  <c r="J735" i="11"/>
  <c r="J719" i="11"/>
  <c r="J713" i="11"/>
  <c r="J705" i="11"/>
  <c r="BK696" i="11"/>
  <c r="BK687" i="11"/>
  <c r="J674" i="11"/>
  <c r="J667" i="11"/>
  <c r="BK652" i="11"/>
  <c r="BK644" i="11"/>
  <c r="J637" i="11"/>
  <c r="J624" i="11"/>
  <c r="BK615" i="11"/>
  <c r="J601" i="11"/>
  <c r="J594" i="11"/>
  <c r="BK585" i="11"/>
  <c r="J576" i="11"/>
  <c r="BK567" i="11"/>
  <c r="BK552" i="11"/>
  <c r="BK540" i="11"/>
  <c r="J535" i="11"/>
  <c r="BK526" i="11"/>
  <c r="J517" i="11"/>
  <c r="BK501" i="11"/>
  <c r="J494" i="11"/>
  <c r="J486" i="11"/>
  <c r="J481" i="11"/>
  <c r="J475" i="11"/>
  <c r="J466" i="11"/>
  <c r="J460" i="11"/>
  <c r="BK439" i="11"/>
  <c r="BK432" i="11"/>
  <c r="BK419" i="11"/>
  <c r="BK411" i="11"/>
  <c r="J404" i="11"/>
  <c r="BK395" i="11"/>
  <c r="BK389" i="11"/>
  <c r="BK373" i="11"/>
  <c r="J363" i="11"/>
  <c r="J354" i="11"/>
  <c r="J350" i="11"/>
  <c r="BK339" i="11"/>
  <c r="J332" i="11"/>
  <c r="J319" i="11"/>
  <c r="BK299" i="11"/>
  <c r="BK285" i="11"/>
  <c r="J275" i="11"/>
  <c r="J266" i="11"/>
  <c r="BK257" i="11"/>
  <c r="BK907" i="11"/>
  <c r="J896" i="11"/>
  <c r="BK890" i="11"/>
  <c r="J880" i="11"/>
  <c r="J872" i="11"/>
  <c r="BK854" i="11"/>
  <c r="BK839" i="11"/>
  <c r="BK827" i="11"/>
  <c r="BK810" i="11"/>
  <c r="BK800" i="11"/>
  <c r="BK795" i="11"/>
  <c r="BK786" i="11"/>
  <c r="J778" i="11"/>
  <c r="J773" i="11"/>
  <c r="J757" i="11"/>
  <c r="BK751" i="11"/>
  <c r="J739" i="11"/>
  <c r="J728" i="11"/>
  <c r="BK722" i="11"/>
  <c r="BK704" i="11"/>
  <c r="BK693" i="11"/>
  <c r="J678" i="11"/>
  <c r="J665" i="11"/>
  <c r="J660" i="11"/>
  <c r="BK649" i="11"/>
  <c r="J640" i="11"/>
  <c r="J632" i="11"/>
  <c r="BK627" i="11"/>
  <c r="BK613" i="11"/>
  <c r="J606" i="11"/>
  <c r="J592" i="11"/>
  <c r="J586" i="11"/>
  <c r="J578" i="11"/>
  <c r="J574" i="11"/>
  <c r="J553" i="11"/>
  <c r="BK537" i="11"/>
  <c r="J525" i="11"/>
  <c r="J507" i="11"/>
  <c r="BK500" i="11"/>
  <c r="BK494" i="11"/>
  <c r="J480" i="11"/>
  <c r="J469" i="11"/>
  <c r="BK461" i="11"/>
  <c r="J450" i="11"/>
  <c r="J440" i="11"/>
  <c r="J434" i="11"/>
  <c r="J271" i="11"/>
  <c r="BK262" i="11"/>
  <c r="J252" i="11"/>
  <c r="J189" i="12"/>
  <c r="J178" i="12"/>
  <c r="J172" i="12"/>
  <c r="BK166" i="12"/>
  <c r="J151" i="12"/>
  <c r="BK198" i="12"/>
  <c r="J191" i="12"/>
  <c r="BK186" i="12"/>
  <c r="BK179" i="12"/>
  <c r="J166" i="12"/>
  <c r="J160" i="12"/>
  <c r="BK152" i="12"/>
  <c r="BK203" i="12"/>
  <c r="J195" i="12"/>
  <c r="BK189" i="12"/>
  <c r="BK173" i="12"/>
  <c r="J168" i="12"/>
  <c r="J161" i="12"/>
  <c r="BK156" i="12"/>
  <c r="J152" i="12"/>
  <c r="J140" i="12"/>
  <c r="J188" i="12"/>
  <c r="BK182" i="12"/>
  <c r="BK172" i="12"/>
  <c r="BK164" i="12"/>
  <c r="J157" i="12"/>
  <c r="J191" i="13"/>
  <c r="BK181" i="13"/>
  <c r="J175" i="13"/>
  <c r="BK172" i="13"/>
  <c r="J167" i="13"/>
  <c r="BK155" i="13"/>
  <c r="J175" i="14"/>
  <c r="J166" i="14"/>
  <c r="J160" i="14"/>
  <c r="J155" i="14"/>
  <c r="J148" i="14"/>
  <c r="J141" i="14"/>
  <c r="BK169" i="14"/>
  <c r="J164" i="14"/>
  <c r="J152" i="14"/>
  <c r="J163" i="14"/>
  <c r="BK154" i="14"/>
  <c r="J147" i="14"/>
  <c r="BK165" i="14"/>
  <c r="BK156" i="14"/>
  <c r="BK147" i="14"/>
  <c r="BK149" i="15"/>
  <c r="J140" i="15"/>
  <c r="BK145" i="15"/>
  <c r="BK155" i="15"/>
  <c r="BK150" i="15"/>
  <c r="J143" i="15"/>
  <c r="J137" i="15"/>
  <c r="BK153" i="15"/>
  <c r="BK147" i="15"/>
  <c r="BK138" i="15"/>
  <c r="BK134" i="15"/>
  <c r="BK1750" i="2"/>
  <c r="BK1746" i="2"/>
  <c r="BK1709" i="2"/>
  <c r="BK1696" i="2"/>
  <c r="BK1687" i="2"/>
  <c r="BK1682" i="2"/>
  <c r="BK1677" i="2"/>
  <c r="J1648" i="2"/>
  <c r="J1629" i="2"/>
  <c r="BK1596" i="2"/>
  <c r="J1569" i="2"/>
  <c r="J1500" i="2"/>
  <c r="J1460" i="2"/>
  <c r="J1415" i="2"/>
  <c r="J1391" i="2"/>
  <c r="J1345" i="2"/>
  <c r="J1286" i="2"/>
  <c r="BK1272" i="2"/>
  <c r="BK1230" i="2"/>
  <c r="J1198" i="2"/>
  <c r="J1170" i="2"/>
  <c r="J1139" i="2"/>
  <c r="J1110" i="2"/>
  <c r="BK1068" i="2"/>
  <c r="BK1032" i="2"/>
  <c r="BK998" i="2"/>
  <c r="J988" i="2"/>
  <c r="BK955" i="2"/>
  <c r="J923" i="2"/>
  <c r="BK890" i="2"/>
  <c r="BK872" i="2"/>
  <c r="BK853" i="2"/>
  <c r="J832" i="2"/>
  <c r="J793" i="2"/>
  <c r="BK781" i="2"/>
  <c r="J722" i="2"/>
  <c r="J695" i="2"/>
  <c r="BK659" i="2"/>
  <c r="BK633" i="2"/>
  <c r="J605" i="2"/>
  <c r="BK582" i="2"/>
  <c r="J572" i="2"/>
  <c r="BK555" i="2"/>
  <c r="BK502" i="2"/>
  <c r="BK481" i="2"/>
  <c r="BK456" i="2"/>
  <c r="BK446" i="2"/>
  <c r="BK434" i="2"/>
  <c r="BK416" i="2"/>
  <c r="J400" i="2"/>
  <c r="BK382" i="2"/>
  <c r="J369" i="2"/>
  <c r="J342" i="2"/>
  <c r="BK331" i="2"/>
  <c r="J290" i="2"/>
  <c r="BK283" i="2"/>
  <c r="J256" i="2"/>
  <c r="BK239" i="2"/>
  <c r="J1641" i="2"/>
  <c r="J1624" i="2"/>
  <c r="J1613" i="2"/>
  <c r="J1578" i="2"/>
  <c r="J1563" i="2"/>
  <c r="J1519" i="2"/>
  <c r="BK1492" i="2"/>
  <c r="BK1460" i="2"/>
  <c r="J1432" i="2"/>
  <c r="J1409" i="2"/>
  <c r="J1356" i="2"/>
  <c r="J1299" i="2"/>
  <c r="BK1265" i="2"/>
  <c r="BK1238" i="2"/>
  <c r="J1207" i="2"/>
  <c r="BK1191" i="2"/>
  <c r="BK1127" i="2"/>
  <c r="J1068" i="2"/>
  <c r="BK1055" i="2"/>
  <c r="J1022" i="2"/>
  <c r="BK975" i="2"/>
  <c r="BK896" i="2"/>
  <c r="J836" i="2"/>
  <c r="BK813" i="2"/>
  <c r="BK786" i="2"/>
  <c r="J755" i="2"/>
  <c r="BK695" i="2"/>
  <c r="BK645" i="2"/>
  <c r="J607" i="2"/>
  <c r="J570" i="2"/>
  <c r="BK527" i="2"/>
  <c r="J470" i="2"/>
  <c r="J461" i="2"/>
  <c r="J434" i="2"/>
  <c r="J422" i="2"/>
  <c r="J413" i="2"/>
  <c r="BK400" i="2"/>
  <c r="BK369" i="2"/>
  <c r="J337" i="2"/>
  <c r="J292" i="2"/>
  <c r="BK287" i="2"/>
  <c r="BK231" i="2"/>
  <c r="BK1664" i="2"/>
  <c r="BK1645" i="2"/>
  <c r="BK1624" i="2"/>
  <c r="J1596" i="2"/>
  <c r="BK1551" i="2"/>
  <c r="J1529" i="2"/>
  <c r="BK1490" i="2"/>
  <c r="BK1466" i="2"/>
  <c r="BK1409" i="2"/>
  <c r="J1389" i="2"/>
  <c r="J1362" i="2"/>
  <c r="J1339" i="2"/>
  <c r="BK1312" i="2"/>
  <c r="BK1256" i="2"/>
  <c r="J1244" i="2"/>
  <c r="J1206" i="2"/>
  <c r="J1189" i="2"/>
  <c r="BK1170" i="2"/>
  <c r="BK1110" i="2"/>
  <c r="BK1070" i="2"/>
  <c r="BK1042" i="2"/>
  <c r="J1013" i="2"/>
  <c r="J975" i="2"/>
  <c r="J955" i="2"/>
  <c r="BK923" i="2"/>
  <c r="J890" i="2"/>
  <c r="BK862" i="2"/>
  <c r="BK846" i="2"/>
  <c r="J834" i="2"/>
  <c r="J814" i="2"/>
  <c r="BK793" i="2"/>
  <c r="BK755" i="2"/>
  <c r="J734" i="2"/>
  <c r="J671" i="2"/>
  <c r="J654" i="2"/>
  <c r="J611" i="2"/>
  <c r="J529" i="2"/>
  <c r="BK516" i="2"/>
  <c r="BK470" i="2"/>
  <c r="J456" i="2"/>
  <c r="BK390" i="2"/>
  <c r="J357" i="2"/>
  <c r="BK316" i="2"/>
  <c r="J283" i="2"/>
  <c r="BK1748" i="2"/>
  <c r="BK1660" i="2"/>
  <c r="J1618" i="2"/>
  <c r="J1557" i="2"/>
  <c r="J1506" i="2"/>
  <c r="J1490" i="2"/>
  <c r="BK1470" i="2"/>
  <c r="BK1453" i="2"/>
  <c r="J1403" i="2"/>
  <c r="BK1362" i="2"/>
  <c r="J1310" i="2"/>
  <c r="J1280" i="2"/>
  <c r="BK1246" i="2"/>
  <c r="J1238" i="2"/>
  <c r="J1225" i="2"/>
  <c r="BK1207" i="2"/>
  <c r="J1191" i="2"/>
  <c r="BK1175" i="2"/>
  <c r="BK1133" i="2"/>
  <c r="J1066" i="2"/>
  <c r="BK1037" i="2"/>
  <c r="BK1015" i="2"/>
  <c r="BK936" i="2"/>
  <c r="J898" i="2"/>
  <c r="J858" i="2"/>
  <c r="BK832" i="2"/>
  <c r="J810" i="2"/>
  <c r="J798" i="2"/>
  <c r="BK749" i="2"/>
  <c r="BK722" i="2"/>
  <c r="BK677" i="2"/>
  <c r="J645" i="2"/>
  <c r="BK617" i="2"/>
  <c r="J555" i="2"/>
  <c r="J494" i="2"/>
  <c r="J472" i="2"/>
  <c r="BK436" i="2"/>
  <c r="BK413" i="2"/>
  <c r="BK402" i="2"/>
  <c r="J335" i="2"/>
  <c r="BK311" i="2"/>
  <c r="J274" i="2"/>
  <c r="BK256" i="2"/>
  <c r="J250" i="3"/>
  <c r="J236" i="3"/>
  <c r="J230" i="3"/>
  <c r="J195" i="3"/>
  <c r="J177" i="3"/>
  <c r="BK142" i="3"/>
  <c r="BK230" i="3"/>
  <c r="BK208" i="3"/>
  <c r="BK194" i="3"/>
  <c r="J164" i="3"/>
  <c r="BK250" i="3"/>
  <c r="J229" i="3"/>
  <c r="BK219" i="3"/>
  <c r="BK211" i="3"/>
  <c r="J205" i="3"/>
  <c r="BK181" i="3"/>
  <c r="J142" i="3"/>
  <c r="J219" i="3"/>
  <c r="J209" i="3"/>
  <c r="BK177" i="3"/>
  <c r="BK160" i="3"/>
  <c r="J143" i="4"/>
  <c r="J146" i="4"/>
  <c r="BK147" i="4"/>
  <c r="J142" i="4"/>
  <c r="J195" i="5"/>
  <c r="BK189" i="5"/>
  <c r="BK178" i="5"/>
  <c r="J173" i="5"/>
  <c r="BK166" i="5"/>
  <c r="BK164" i="5"/>
  <c r="J155" i="5"/>
  <c r="BK197" i="5"/>
  <c r="J189" i="5"/>
  <c r="BK167" i="5"/>
  <c r="J156" i="5"/>
  <c r="BK198" i="5"/>
  <c r="BK186" i="5"/>
  <c r="J183" i="5"/>
  <c r="BK175" i="5"/>
  <c r="BK172" i="5"/>
  <c r="BK162" i="5"/>
  <c r="BK158" i="5"/>
  <c r="BK154" i="5"/>
  <c r="J147" i="5"/>
  <c r="J193" i="5"/>
  <c r="BK187" i="5"/>
  <c r="J179" i="5"/>
  <c r="BK174" i="5"/>
  <c r="BK169" i="5"/>
  <c r="J162" i="5"/>
  <c r="BK152" i="5"/>
  <c r="J285" i="6"/>
  <c r="J261" i="6"/>
  <c r="J254" i="6"/>
  <c r="J240" i="6"/>
  <c r="BK232" i="6"/>
  <c r="J221" i="6"/>
  <c r="J207" i="6"/>
  <c r="BK199" i="6"/>
  <c r="BK194" i="6"/>
  <c r="BK184" i="6"/>
  <c r="BK173" i="6"/>
  <c r="J165" i="6"/>
  <c r="BK153" i="6"/>
  <c r="J279" i="6"/>
  <c r="BK276" i="6"/>
  <c r="BK271" i="6"/>
  <c r="J264" i="6"/>
  <c r="BK249" i="6"/>
  <c r="J238" i="6"/>
  <c r="BK230" i="6"/>
  <c r="BK225" i="6"/>
  <c r="J218" i="6"/>
  <c r="J214" i="6"/>
  <c r="BK202" i="6"/>
  <c r="J192" i="6"/>
  <c r="J182" i="6"/>
  <c r="J171" i="6"/>
  <c r="BK158" i="6"/>
  <c r="J153" i="6"/>
  <c r="BK282" i="6"/>
  <c r="J272" i="6"/>
  <c r="J265" i="6"/>
  <c r="BK260" i="6"/>
  <c r="BK254" i="6"/>
  <c r="BK247" i="6"/>
  <c r="BK231" i="6"/>
  <c r="J220" i="6"/>
  <c r="J212" i="6"/>
  <c r="J206" i="6"/>
  <c r="J198" i="6"/>
  <c r="J194" i="6"/>
  <c r="BK189" i="6"/>
  <c r="BK168" i="6"/>
  <c r="J159" i="6"/>
  <c r="BK157" i="6"/>
  <c r="BK277" i="6"/>
  <c r="J269" i="6"/>
  <c r="BK265" i="6"/>
  <c r="BK258" i="6"/>
  <c r="BK251" i="6"/>
  <c r="J242" i="6"/>
  <c r="J237" i="6"/>
  <c r="BK229" i="6"/>
  <c r="J219" i="6"/>
  <c r="BK205" i="6"/>
  <c r="J201" i="6"/>
  <c r="BK191" i="6"/>
  <c r="BK185" i="6"/>
  <c r="BK180" i="6"/>
  <c r="BK154" i="6"/>
  <c r="J230" i="7"/>
  <c r="J224" i="7"/>
  <c r="J160" i="7"/>
  <c r="BK230" i="7"/>
  <c r="BK224" i="7"/>
  <c r="BK260" i="7"/>
  <c r="BK223" i="7"/>
  <c r="J260" i="7"/>
  <c r="BK256" i="7"/>
  <c r="BK189" i="7"/>
  <c r="BK199" i="8"/>
  <c r="J188" i="8"/>
  <c r="BK169" i="8"/>
  <c r="J151" i="8"/>
  <c r="BK202" i="8"/>
  <c r="J194" i="8"/>
  <c r="BK182" i="8"/>
  <c r="J155" i="8"/>
  <c r="J140" i="8"/>
  <c r="J141" i="8"/>
  <c r="BK135" i="8"/>
  <c r="BK137" i="9"/>
  <c r="J133" i="9"/>
  <c r="J186" i="10"/>
  <c r="BK174" i="10"/>
  <c r="J170" i="10"/>
  <c r="BK156" i="10"/>
  <c r="J151" i="10"/>
  <c r="J145" i="10"/>
  <c r="J140" i="10"/>
  <c r="BK185" i="10"/>
  <c r="BK173" i="10"/>
  <c r="J165" i="10"/>
  <c r="BK158" i="10"/>
  <c r="J148" i="10"/>
  <c r="BK136" i="10"/>
  <c r="J189" i="10"/>
  <c r="J181" i="10"/>
  <c r="BK167" i="10"/>
  <c r="J163" i="10"/>
  <c r="J149" i="10"/>
  <c r="J143" i="10"/>
  <c r="BK186" i="10"/>
  <c r="J173" i="10"/>
  <c r="J166" i="10"/>
  <c r="J155" i="10"/>
  <c r="BK151" i="10"/>
  <c r="BK143" i="10"/>
  <c r="BK905" i="11"/>
  <c r="BK897" i="11"/>
  <c r="BK883" i="11"/>
  <c r="BK874" i="11"/>
  <c r="J867" i="11"/>
  <c r="BK862" i="11"/>
  <c r="J853" i="11"/>
  <c r="BK845" i="11"/>
  <c r="J834" i="11"/>
  <c r="BK831" i="11"/>
  <c r="J818" i="11"/>
  <c r="BK812" i="11"/>
  <c r="BK806" i="11"/>
  <c r="J800" i="11"/>
  <c r="J786" i="11"/>
  <c r="J774" i="11"/>
  <c r="J770" i="11"/>
  <c r="BK762" i="11"/>
  <c r="J756" i="11"/>
  <c r="J749" i="11"/>
  <c r="BK743" i="11"/>
  <c r="BK733" i="11"/>
  <c r="BK720" i="11"/>
  <c r="BK711" i="11"/>
  <c r="BK705" i="11"/>
  <c r="BK698" i="11"/>
  <c r="J682" i="11"/>
  <c r="BK673" i="11"/>
  <c r="BK665" i="11"/>
  <c r="BK650" i="11"/>
  <c r="BK643" i="11"/>
  <c r="J629" i="11"/>
  <c r="J622" i="11"/>
  <c r="BK612" i="11"/>
  <c r="J602" i="11"/>
  <c r="BK598" i="11"/>
  <c r="J587" i="11"/>
  <c r="BK576" i="11"/>
  <c r="BK568" i="11"/>
  <c r="J560" i="11"/>
  <c r="BK548" i="11"/>
  <c r="BK544" i="11"/>
  <c r="J536" i="11"/>
  <c r="J529" i="11"/>
  <c r="J511" i="11"/>
  <c r="J504" i="11"/>
  <c r="J495" i="11"/>
  <c r="BK485" i="11"/>
  <c r="J473" i="11"/>
  <c r="BK466" i="11"/>
  <c r="BK457" i="11"/>
  <c r="BK452" i="11"/>
  <c r="J431" i="11"/>
  <c r="BK418" i="11"/>
  <c r="J412" i="11"/>
  <c r="BK397" i="11"/>
  <c r="BK385" i="11"/>
  <c r="BK378" i="11"/>
  <c r="BK372" i="11"/>
  <c r="J361" i="11"/>
  <c r="J352" i="11"/>
  <c r="J341" i="11"/>
  <c r="J317" i="11"/>
  <c r="J310" i="11"/>
  <c r="J303" i="11"/>
  <c r="J294" i="11"/>
  <c r="J285" i="11"/>
  <c r="J273" i="11"/>
  <c r="J911" i="11"/>
  <c r="J904" i="11"/>
  <c r="BK895" i="11"/>
  <c r="BK892" i="11"/>
  <c r="BK885" i="11"/>
  <c r="BK876" i="11"/>
  <c r="J870" i="11"/>
  <c r="BK858" i="11"/>
  <c r="BK848" i="11"/>
  <c r="BK842" i="11"/>
  <c r="J823" i="11"/>
  <c r="J819" i="11"/>
  <c r="J811" i="11"/>
  <c r="J802" i="11"/>
  <c r="J789" i="11"/>
  <c r="BK781" i="11"/>
  <c r="J772" i="11"/>
  <c r="J746" i="11"/>
  <c r="J738" i="11"/>
  <c r="J726" i="11"/>
  <c r="BK718" i="11"/>
  <c r="BK707" i="11"/>
  <c r="BK700" i="11"/>
  <c r="J690" i="11"/>
  <c r="J684" i="11"/>
  <c r="J675" i="11"/>
  <c r="BK667" i="11"/>
  <c r="BK660" i="11"/>
  <c r="J651" i="11"/>
  <c r="BK638" i="11"/>
  <c r="J630" i="11"/>
  <c r="J615" i="11"/>
  <c r="J609" i="11"/>
  <c r="BK593" i="11"/>
  <c r="BK578" i="11"/>
  <c r="J568" i="11"/>
  <c r="BK563" i="11"/>
  <c r="BK547" i="11"/>
  <c r="J539" i="11"/>
  <c r="BK529" i="11"/>
  <c r="J523" i="11"/>
  <c r="BK517" i="11"/>
  <c r="BK505" i="11"/>
  <c r="J501" i="11"/>
  <c r="BK491" i="11"/>
  <c r="J484" i="11"/>
  <c r="BK479" i="11"/>
  <c r="J472" i="11"/>
  <c r="J458" i="11"/>
  <c r="BK453" i="11"/>
  <c r="J443" i="11"/>
  <c r="BK440" i="11"/>
  <c r="J429" i="11"/>
  <c r="BK422" i="11"/>
  <c r="BK409" i="11"/>
  <c r="J402" i="11"/>
  <c r="BK393" i="11"/>
  <c r="BK387" i="11"/>
  <c r="J376" i="11"/>
  <c r="J372" i="11"/>
  <c r="BK366" i="11"/>
  <c r="BK352" i="11"/>
  <c r="J338" i="11"/>
  <c r="BK331" i="11"/>
  <c r="BK322" i="11"/>
  <c r="BK312" i="11"/>
  <c r="J298" i="11"/>
  <c r="BK293" i="11"/>
  <c r="BK286" i="11"/>
  <c r="BK274" i="11"/>
  <c r="J265" i="11"/>
  <c r="BK258" i="11"/>
  <c r="BK252" i="11"/>
  <c r="J905" i="11"/>
  <c r="J901" i="11"/>
  <c r="J894" i="11"/>
  <c r="J886" i="11"/>
  <c r="BK875" i="11"/>
  <c r="BK864" i="11"/>
  <c r="J858" i="11"/>
  <c r="J848" i="11"/>
  <c r="J839" i="11"/>
  <c r="BK825" i="11"/>
  <c r="J820" i="11"/>
  <c r="J815" i="11"/>
  <c r="J798" i="11"/>
  <c r="J791" i="11"/>
  <c r="BK775" i="11"/>
  <c r="J765" i="11"/>
  <c r="J758" i="11"/>
  <c r="J750" i="11"/>
  <c r="BK738" i="11"/>
  <c r="BK732" i="11"/>
  <c r="BK717" i="11"/>
  <c r="J712" i="11"/>
  <c r="J704" i="11"/>
  <c r="BK688" i="11"/>
  <c r="BK679" i="11"/>
  <c r="J672" i="11"/>
  <c r="BK657" i="11"/>
  <c r="BK645" i="11"/>
  <c r="BK640" i="11"/>
  <c r="BK635" i="11"/>
  <c r="BK622" i="11"/>
  <c r="BK609" i="11"/>
  <c r="BK602" i="11"/>
  <c r="BK595" i="11"/>
  <c r="BK589" i="11"/>
  <c r="BK574" i="11"/>
  <c r="J562" i="11"/>
  <c r="J550" i="11"/>
  <c r="BK539" i="11"/>
  <c r="BK532" i="11"/>
  <c r="BK524" i="11"/>
  <c r="J516" i="11"/>
  <c r="BK497" i="11"/>
  <c r="J488" i="11"/>
  <c r="BK483" i="11"/>
  <c r="BK477" i="11"/>
  <c r="BK468" i="11"/>
  <c r="J461" i="11"/>
  <c r="J445" i="11"/>
  <c r="J433" i="11"/>
  <c r="J420" i="11"/>
  <c r="BK412" i="11"/>
  <c r="J406" i="11"/>
  <c r="J397" i="11"/>
  <c r="J393" i="11"/>
  <c r="J383" i="11"/>
  <c r="J366" i="11"/>
  <c r="J358" i="11"/>
  <c r="J351" i="11"/>
  <c r="J343" i="11"/>
  <c r="J334" i="11"/>
  <c r="J323" i="11"/>
  <c r="BK303" i="11"/>
  <c r="BK291" i="11"/>
  <c r="J282" i="11"/>
  <c r="J272" i="11"/>
  <c r="BK265" i="11"/>
  <c r="J256" i="11"/>
  <c r="BK906" i="11"/>
  <c r="J892" i="11"/>
  <c r="J883" i="11"/>
  <c r="BK860" i="11"/>
  <c r="BK840" i="11"/>
  <c r="BK828" i="11"/>
  <c r="J812" i="11"/>
  <c r="J805" i="11"/>
  <c r="J799" i="11"/>
  <c r="J787" i="11"/>
  <c r="BK782" i="11"/>
  <c r="J775" i="11"/>
  <c r="BK770" i="11"/>
  <c r="BK749" i="11"/>
  <c r="BK741" i="11"/>
  <c r="BK730" i="11"/>
  <c r="J720" i="11"/>
  <c r="J701" i="11"/>
  <c r="BK686" i="11"/>
  <c r="BK675" i="11"/>
  <c r="BK668" i="11"/>
  <c r="BK663" i="11"/>
  <c r="BK658" i="11"/>
  <c r="BK646" i="11"/>
  <c r="BK637" i="11"/>
  <c r="BK630" i="11"/>
  <c r="J623" i="11"/>
  <c r="BK608" i="11"/>
  <c r="J598" i="11"/>
  <c r="J589" i="11"/>
  <c r="J580" i="11"/>
  <c r="BK564" i="11"/>
  <c r="J548" i="11"/>
  <c r="BK536" i="11"/>
  <c r="BK527" i="11"/>
  <c r="BK502" i="11"/>
  <c r="BK499" i="11"/>
  <c r="J491" i="11"/>
  <c r="J476" i="11"/>
  <c r="BK467" i="11"/>
  <c r="J462" i="11"/>
  <c r="J453" i="11"/>
  <c r="BK451" i="11"/>
  <c r="BK437" i="11"/>
  <c r="J435" i="11"/>
  <c r="J430" i="11"/>
  <c r="BK424" i="11"/>
  <c r="BK414" i="11"/>
  <c r="BK406" i="11"/>
  <c r="J396" i="11"/>
  <c r="J391" i="11"/>
  <c r="BK380" i="11"/>
  <c r="J377" i="11"/>
  <c r="J374" i="11"/>
  <c r="BK367" i="11"/>
  <c r="BK364" i="11"/>
  <c r="BK360" i="11"/>
  <c r="BK357" i="11"/>
  <c r="BK350" i="11"/>
  <c r="BK342" i="11"/>
  <c r="BK333" i="11"/>
  <c r="J328" i="11"/>
  <c r="J326" i="11"/>
  <c r="J322" i="11"/>
  <c r="BK316" i="11"/>
  <c r="J302" i="11"/>
  <c r="BK296" i="11"/>
  <c r="J287" i="11"/>
  <c r="J281" i="11"/>
  <c r="BK264" i="11"/>
  <c r="J258" i="11"/>
  <c r="J193" i="12"/>
  <c r="J186" i="12"/>
  <c r="J177" i="12"/>
  <c r="BK171" i="12"/>
  <c r="BK165" i="12"/>
  <c r="BK150" i="12"/>
  <c r="J197" i="12"/>
  <c r="J194" i="12"/>
  <c r="BK187" i="12"/>
  <c r="J180" i="12"/>
  <c r="J175" i="12"/>
  <c r="J165" i="12"/>
  <c r="J156" i="12"/>
  <c r="BK145" i="12"/>
  <c r="J198" i="12"/>
  <c r="J192" i="12"/>
  <c r="BK180" i="12"/>
  <c r="BK174" i="12"/>
  <c r="J164" i="12"/>
  <c r="BK160" i="12"/>
  <c r="J154" i="12"/>
  <c r="BK146" i="12"/>
  <c r="BK201" i="12"/>
  <c r="J185" i="12"/>
  <c r="J179" i="12"/>
  <c r="J170" i="12"/>
  <c r="BK159" i="12"/>
  <c r="J146" i="12"/>
  <c r="BK140" i="12"/>
  <c r="BK249" i="13"/>
  <c r="J246" i="13"/>
  <c r="BK239" i="13"/>
  <c r="J235" i="13"/>
  <c r="J232" i="13"/>
  <c r="BK229" i="13"/>
  <c r="J219" i="13"/>
  <c r="J212" i="13"/>
  <c r="BK206" i="13"/>
  <c r="J203" i="13"/>
  <c r="BK199" i="13"/>
  <c r="BK190" i="13"/>
  <c r="J187" i="13"/>
  <c r="J183" i="13"/>
  <c r="J171" i="13"/>
  <c r="BK167" i="13"/>
  <c r="BK152" i="13"/>
  <c r="BK254" i="13"/>
  <c r="J249" i="13"/>
  <c r="J244" i="13"/>
  <c r="BK235" i="13"/>
  <c r="BK228" i="13"/>
  <c r="BK223" i="13"/>
  <c r="BK215" i="13"/>
  <c r="J211" i="13"/>
  <c r="BK205" i="13"/>
  <c r="BK196" i="13"/>
  <c r="J190" i="13"/>
  <c r="BK180" i="13"/>
  <c r="J173" i="13"/>
  <c r="J165" i="13"/>
  <c r="J155" i="13"/>
  <c r="BK145" i="13"/>
  <c r="BK246" i="13"/>
  <c r="J243" i="13"/>
  <c r="J236" i="13"/>
  <c r="BK230" i="13"/>
  <c r="BK225" i="13"/>
  <c r="J223" i="13"/>
  <c r="J218" i="13"/>
  <c r="J216" i="13"/>
  <c r="BK211" i="13"/>
  <c r="J199" i="13"/>
  <c r="J197" i="13"/>
  <c r="J192" i="13"/>
  <c r="BK184" i="13"/>
  <c r="J181" i="13"/>
  <c r="BK178" i="13"/>
  <c r="BK176" i="13"/>
  <c r="BK171" i="13"/>
  <c r="J159" i="13"/>
  <c r="J152" i="13"/>
  <c r="BK236" i="13"/>
  <c r="BK224" i="13"/>
  <c r="J221" i="13"/>
  <c r="BK214" i="13"/>
  <c r="J208" i="13"/>
  <c r="BK203" i="13"/>
  <c r="BK201" i="13"/>
  <c r="BK197" i="13"/>
  <c r="J195" i="13"/>
  <c r="J189" i="13"/>
  <c r="BK185" i="13"/>
  <c r="BK179" i="13"/>
  <c r="BK168" i="13"/>
  <c r="J166" i="13"/>
  <c r="J167" i="14"/>
  <c r="J161" i="14"/>
  <c r="BK157" i="14"/>
  <c r="J151" i="14"/>
  <c r="BK142" i="14"/>
  <c r="J170" i="14"/>
  <c r="BK166" i="14"/>
  <c r="J157" i="14"/>
  <c r="J149" i="14"/>
  <c r="BK138" i="14"/>
  <c r="BK160" i="14"/>
  <c r="BK148" i="14"/>
  <c r="J173" i="14"/>
  <c r="BK164" i="14"/>
  <c r="J154" i="14"/>
  <c r="J142" i="14"/>
  <c r="J150" i="15"/>
  <c r="BK141" i="15"/>
  <c r="J155" i="15"/>
  <c r="J134" i="15"/>
  <c r="BK148" i="15"/>
  <c r="J141" i="15"/>
  <c r="J152" i="15"/>
  <c r="BK144" i="15"/>
  <c r="BK135" i="15"/>
  <c r="J1751" i="2"/>
  <c r="J1746" i="2"/>
  <c r="BK1741" i="2"/>
  <c r="BK1730" i="2"/>
  <c r="J1724" i="2"/>
  <c r="BK1711" i="2"/>
  <c r="BK1703" i="2"/>
  <c r="BK1692" i="2"/>
  <c r="BK1685" i="2"/>
  <c r="J1680" i="2"/>
  <c r="BK1671" i="2"/>
  <c r="J1639" i="2"/>
  <c r="BK1611" i="2"/>
  <c r="BK1557" i="2"/>
  <c r="J1486" i="2"/>
  <c r="BK1432" i="2"/>
  <c r="BK1398" i="2"/>
  <c r="J1372" i="2"/>
  <c r="J1324" i="2"/>
  <c r="J1278" i="2"/>
  <c r="BK1235" i="2"/>
  <c r="J1224" i="2"/>
  <c r="J1182" i="2"/>
  <c r="J1166" i="2"/>
  <c r="J1133" i="2"/>
  <c r="J1105" i="2"/>
  <c r="BK1073" i="2"/>
  <c r="J1037" i="2"/>
  <c r="J1004" i="2"/>
  <c r="J982" i="2"/>
  <c r="J936" i="2"/>
  <c r="J909" i="2"/>
  <c r="BK883" i="2"/>
  <c r="J862" i="2"/>
  <c r="BK842" i="2"/>
  <c r="BK825" i="2"/>
  <c r="BK805" i="2"/>
  <c r="J761" i="2"/>
  <c r="BK705" i="2"/>
  <c r="BK671" i="2"/>
  <c r="J640" i="2"/>
  <c r="J617" i="2"/>
  <c r="BK603" i="2"/>
  <c r="BK578" i="2"/>
  <c r="BK570" i="2"/>
  <c r="J516" i="2"/>
  <c r="BK494" i="2"/>
  <c r="BK464" i="2"/>
  <c r="BK450" i="2"/>
  <c r="J436" i="2"/>
  <c r="BK421" i="2"/>
  <c r="BK398" i="2"/>
  <c r="J363" i="2"/>
  <c r="BK337" i="2"/>
  <c r="BK306" i="2"/>
  <c r="J287" i="2"/>
  <c r="J264" i="2"/>
  <c r="BK253" i="2"/>
  <c r="BK1654" i="2"/>
  <c r="BK1629" i="2"/>
  <c r="BK1620" i="2"/>
  <c r="BK1602" i="2"/>
  <c r="BK1575" i="2"/>
  <c r="BK1546" i="2"/>
  <c r="J1512" i="2"/>
  <c r="J1467" i="2"/>
  <c r="BK1437" i="2"/>
  <c r="J1401" i="2"/>
  <c r="BK1332" i="2"/>
  <c r="BK1280" i="2"/>
  <c r="J1261" i="2"/>
  <c r="BK1232" i="2"/>
  <c r="J1211" i="2"/>
  <c r="J1194" i="2"/>
  <c r="BK1139" i="2"/>
  <c r="J1070" i="2"/>
  <c r="J1042" i="2"/>
  <c r="BK992" i="2"/>
  <c r="J942" i="2"/>
  <c r="BK879" i="2"/>
  <c r="BK829" i="2"/>
  <c r="BK810" i="2"/>
  <c r="BK800" i="2"/>
  <c r="BK728" i="2"/>
  <c r="J664" i="2"/>
  <c r="BK623" i="2"/>
  <c r="BK611" i="2"/>
  <c r="BK588" i="2"/>
  <c r="BK529" i="2"/>
  <c r="BK472" i="2"/>
  <c r="BK443" i="2"/>
  <c r="J429" i="2"/>
  <c r="J421" i="2"/>
  <c r="BK409" i="2"/>
  <c r="J378" i="2"/>
  <c r="BK363" i="2"/>
  <c r="BK332" i="2"/>
  <c r="J239" i="2"/>
  <c r="J1671" i="2"/>
  <c r="J1654" i="2"/>
  <c r="J1640" i="2"/>
  <c r="J1620" i="2"/>
  <c r="J1602" i="2"/>
  <c r="BK1563" i="2"/>
  <c r="BK1541" i="2"/>
  <c r="J1496" i="2"/>
  <c r="BK1469" i="2"/>
  <c r="BK1391" i="2"/>
  <c r="J1366" i="2"/>
  <c r="BK1345" i="2"/>
  <c r="J1318" i="2"/>
  <c r="BK1286" i="2"/>
  <c r="BK1249" i="2"/>
  <c r="BK1211" i="2"/>
  <c r="J1190" i="2"/>
  <c r="BK1166" i="2"/>
  <c r="BK1148" i="2"/>
  <c r="BK1084" i="2"/>
  <c r="J1065" i="2"/>
  <c r="J1020" i="2"/>
  <c r="BK978" i="2"/>
  <c r="BK947" i="2"/>
  <c r="J903" i="2"/>
  <c r="BK874" i="2"/>
  <c r="BK867" i="2"/>
  <c r="BK856" i="2"/>
  <c r="J842" i="2"/>
  <c r="BK807" i="2"/>
  <c r="J773" i="2"/>
  <c r="J746" i="2"/>
  <c r="J686" i="2"/>
  <c r="BK657" i="2"/>
  <c r="J623" i="2"/>
  <c r="BK548" i="2"/>
  <c r="BK477" i="2"/>
  <c r="BK466" i="2"/>
  <c r="BK448" i="2"/>
  <c r="J382" i="2"/>
  <c r="BK348" i="2"/>
  <c r="J311" i="2"/>
  <c r="BK274" i="2"/>
  <c r="J1669" i="2"/>
  <c r="BK1650" i="2"/>
  <c r="BK1625" i="2"/>
  <c r="J1584" i="2"/>
  <c r="J1524" i="2"/>
  <c r="BK1496" i="2"/>
  <c r="J1472" i="2"/>
  <c r="J1466" i="2"/>
  <c r="BK1427" i="2"/>
  <c r="J1398" i="2"/>
  <c r="BK1354" i="2"/>
  <c r="J1306" i="2"/>
  <c r="BK1261" i="2"/>
  <c r="BK1244" i="2"/>
  <c r="J1235" i="2"/>
  <c r="BK1228" i="2"/>
  <c r="BK1206" i="2"/>
  <c r="J1160" i="2"/>
  <c r="J1121" i="2"/>
  <c r="J1084" i="2"/>
  <c r="J1055" i="2"/>
  <c r="J1026" i="2"/>
  <c r="J978" i="2"/>
  <c r="BK930" i="2"/>
  <c r="J874" i="2"/>
  <c r="BK850" i="2"/>
  <c r="J813" i="2"/>
  <c r="J805" i="2"/>
  <c r="BK761" i="2"/>
  <c r="J717" i="2"/>
  <c r="BK654" i="2"/>
  <c r="J603" i="2"/>
  <c r="J568" i="2"/>
  <c r="BK523" i="2"/>
  <c r="J481" i="2"/>
  <c r="J464" i="2"/>
  <c r="BK425" i="2"/>
  <c r="J410" i="2"/>
  <c r="BK401" i="2"/>
  <c r="J390" i="2"/>
  <c r="BK342" i="2"/>
  <c r="J325" i="2"/>
  <c r="BK292" i="2"/>
  <c r="BK258" i="2"/>
  <c r="J253" i="2"/>
  <c r="J240" i="3"/>
  <c r="J232" i="3"/>
  <c r="BK229" i="3"/>
  <c r="BK205" i="3"/>
  <c r="J181" i="3"/>
  <c r="BK148" i="3"/>
  <c r="BK232" i="3"/>
  <c r="BK215" i="3"/>
  <c r="J200" i="3"/>
  <c r="BK185" i="3"/>
  <c r="J160" i="3"/>
  <c r="BK244" i="3"/>
  <c r="J215" i="3"/>
  <c r="J207" i="3"/>
  <c r="BK200" i="3"/>
  <c r="J157" i="3"/>
  <c r="BK228" i="3"/>
  <c r="J210" i="3"/>
  <c r="J199" i="3"/>
  <c r="BK169" i="3"/>
  <c r="J151" i="3"/>
  <c r="BK141" i="4"/>
  <c r="J147" i="4"/>
  <c r="BK145" i="4"/>
  <c r="J141" i="4"/>
  <c r="BK193" i="5"/>
  <c r="J181" i="5"/>
  <c r="J174" i="5"/>
  <c r="J168" i="5"/>
  <c r="BK160" i="5"/>
  <c r="J151" i="5"/>
  <c r="J194" i="5"/>
  <c r="J186" i="5"/>
  <c r="BK159" i="5"/>
  <c r="J145" i="5"/>
  <c r="BK196" i="5"/>
  <c r="BK182" i="5"/>
  <c r="BK177" i="5"/>
  <c r="J166" i="5"/>
  <c r="J160" i="5"/>
  <c r="BK155" i="5"/>
  <c r="BK148" i="5"/>
  <c r="J198" i="5"/>
  <c r="BK188" i="5"/>
  <c r="BK183" i="5"/>
  <c r="J177" i="5"/>
  <c r="J171" i="5"/>
  <c r="BK168" i="5"/>
  <c r="J163" i="5"/>
  <c r="J148" i="5"/>
  <c r="J280" i="6"/>
  <c r="J271" i="6"/>
  <c r="BK257" i="6"/>
  <c r="J250" i="6"/>
  <c r="J236" i="6"/>
  <c r="J230" i="6"/>
  <c r="BK218" i="6"/>
  <c r="BK206" i="6"/>
  <c r="BK198" i="6"/>
  <c r="BK187" i="6"/>
  <c r="BK176" i="6"/>
  <c r="J166" i="6"/>
  <c r="J156" i="6"/>
  <c r="BK284" i="6"/>
  <c r="BK274" i="6"/>
  <c r="BK267" i="6"/>
  <c r="J259" i="6"/>
  <c r="J247" i="6"/>
  <c r="BK242" i="6"/>
  <c r="J232" i="6"/>
  <c r="BK227" i="6"/>
  <c r="J222" i="6"/>
  <c r="BK216" i="6"/>
  <c r="BK209" i="6"/>
  <c r="BK197" i="6"/>
  <c r="J188" i="6"/>
  <c r="J179" i="6"/>
  <c r="J164" i="6"/>
  <c r="J154" i="6"/>
  <c r="J284" i="6"/>
  <c r="J273" i="6"/>
  <c r="J266" i="6"/>
  <c r="BK263" i="6"/>
  <c r="J257" i="6"/>
  <c r="J252" i="6"/>
  <c r="J246" i="6"/>
  <c r="J226" i="6"/>
  <c r="BK219" i="6"/>
  <c r="BK214" i="6"/>
  <c r="J205" i="6"/>
  <c r="J197" i="6"/>
  <c r="J193" i="6"/>
  <c r="BK188" i="6"/>
  <c r="J173" i="6"/>
  <c r="BK163" i="6"/>
  <c r="BK286" i="6"/>
  <c r="J274" i="6"/>
  <c r="J267" i="6"/>
  <c r="J260" i="6"/>
  <c r="J253" i="6"/>
  <c r="BK246" i="6"/>
  <c r="BK240" i="6"/>
  <c r="J233" i="6"/>
  <c r="BK226" i="6"/>
  <c r="J211" i="6"/>
  <c r="J204" i="6"/>
  <c r="BK193" i="6"/>
  <c r="BK186" i="6"/>
  <c r="BK182" i="6"/>
  <c r="J163" i="6"/>
  <c r="J256" i="7"/>
  <c r="BK225" i="7"/>
  <c r="J189" i="7"/>
  <c r="BK254" i="7"/>
  <c r="J225" i="7"/>
  <c r="BK258" i="7"/>
  <c r="J188" i="7"/>
  <c r="J258" i="7"/>
  <c r="J254" i="7"/>
  <c r="BK160" i="7"/>
  <c r="BK194" i="8"/>
  <c r="J185" i="8"/>
  <c r="J164" i="8"/>
  <c r="BK146" i="8"/>
  <c r="BK141" i="8"/>
  <c r="BK188" i="8"/>
  <c r="BK164" i="8"/>
  <c r="J146" i="8"/>
  <c r="J139" i="8"/>
  <c r="BK140" i="8"/>
  <c r="BK133" i="9"/>
  <c r="BK136" i="9"/>
  <c r="J187" i="10"/>
  <c r="BK177" i="10"/>
  <c r="J164" i="10"/>
  <c r="BK159" i="10"/>
  <c r="BK150" i="10"/>
  <c r="J141" i="10"/>
  <c r="BK188" i="10"/>
  <c r="J175" i="10"/>
  <c r="BK166" i="10"/>
  <c r="J160" i="10"/>
  <c r="J144" i="10"/>
  <c r="J191" i="10"/>
  <c r="BK187" i="10"/>
  <c r="J180" i="10"/>
  <c r="BK164" i="10"/>
  <c r="J154" i="10"/>
  <c r="BK146" i="10"/>
  <c r="J136" i="10"/>
  <c r="J185" i="10"/>
  <c r="J179" i="10"/>
  <c r="BK176" i="10"/>
  <c r="BK170" i="10"/>
  <c r="J162" i="10"/>
  <c r="BK157" i="10"/>
  <c r="BK149" i="10"/>
  <c r="J142" i="10"/>
  <c r="J909" i="11"/>
  <c r="J900" i="11"/>
  <c r="BK887" i="11"/>
  <c r="J876" i="11"/>
  <c r="J868" i="11"/>
  <c r="BK863" i="11"/>
  <c r="J855" i="11"/>
  <c r="BK838" i="11"/>
  <c r="J829" i="11"/>
  <c r="BK822" i="11"/>
  <c r="BK811" i="11"/>
  <c r="J807" i="11"/>
  <c r="BK805" i="11"/>
  <c r="BK789" i="11"/>
  <c r="BK785" i="11"/>
  <c r="BK772" i="11"/>
  <c r="BK766" i="11"/>
  <c r="BK758" i="11"/>
  <c r="J752" i="11"/>
  <c r="J745" i="11"/>
  <c r="BK735" i="11"/>
  <c r="BK726" i="11"/>
  <c r="J717" i="11"/>
  <c r="BK708" i="11"/>
  <c r="J699" i="11"/>
  <c r="BK690" i="11"/>
  <c r="J681" i="11"/>
  <c r="BK670" i="11"/>
  <c r="J649" i="11"/>
  <c r="BK639" i="11"/>
  <c r="J627" i="11"/>
  <c r="BK618" i="11"/>
  <c r="J603" i="11"/>
  <c r="BK597" i="11"/>
  <c r="BK590" i="11"/>
  <c r="BK580" i="11"/>
  <c r="J567" i="11"/>
  <c r="BK559" i="11"/>
  <c r="J546" i="11"/>
  <c r="J542" i="11"/>
  <c r="BK535" i="11"/>
  <c r="BK522" i="11"/>
  <c r="J509" i="11"/>
  <c r="BK503" i="11"/>
  <c r="BK493" i="11"/>
  <c r="BK486" i="11"/>
  <c r="J468" i="11"/>
  <c r="BK463" i="11"/>
  <c r="BK454" i="11"/>
  <c r="BK441" i="11"/>
  <c r="BK429" i="11"/>
  <c r="J416" i="11"/>
  <c r="BK403" i="11"/>
  <c r="J387" i="11"/>
  <c r="J382" i="11"/>
  <c r="J375" i="11"/>
  <c r="J367" i="11"/>
  <c r="BK362" i="11"/>
  <c r="BK351" i="11"/>
  <c r="BK338" i="11"/>
  <c r="J315" i="11"/>
  <c r="J305" i="11"/>
  <c r="BK298" i="11"/>
  <c r="J288" i="11"/>
  <c r="BK284" i="11"/>
  <c r="BK271" i="11"/>
  <c r="BK910" i="11"/>
  <c r="BK901" i="11"/>
  <c r="BK894" i="11"/>
  <c r="J890" i="11"/>
  <c r="J884" i="11"/>
  <c r="J874" i="11"/>
  <c r="BK867" i="11"/>
  <c r="J863" i="11"/>
  <c r="J854" i="11"/>
  <c r="BK846" i="11"/>
  <c r="J836" i="11"/>
  <c r="BK829" i="11"/>
  <c r="BK820" i="11"/>
  <c r="J813" i="11"/>
  <c r="J803" i="11"/>
  <c r="J794" i="11"/>
  <c r="J782" i="11"/>
  <c r="J776" i="11"/>
  <c r="BK767" i="11"/>
  <c r="J760" i="11"/>
  <c r="BK740" i="11"/>
  <c r="J727" i="11"/>
  <c r="BK716" i="11"/>
  <c r="BK706" i="11"/>
  <c r="J694" i="11"/>
  <c r="J685" i="11"/>
  <c r="J676" i="11"/>
  <c r="J668" i="11"/>
  <c r="J662" i="11"/>
  <c r="J652" i="11"/>
  <c r="J642" i="11"/>
  <c r="J635" i="11"/>
  <c r="J626" i="11"/>
  <c r="J612" i="11"/>
  <c r="J605" i="11"/>
  <c r="BK587" i="11"/>
  <c r="BK572" i="11"/>
  <c r="BK565" i="11"/>
  <c r="J556" i="11"/>
  <c r="BK551" i="11"/>
  <c r="BK541" i="11"/>
  <c r="J526" i="11"/>
  <c r="J522" i="11"/>
  <c r="J518" i="11"/>
  <c r="BK511" i="11"/>
  <c r="J502" i="11"/>
  <c r="J490" i="11"/>
  <c r="J483" i="11"/>
  <c r="J477" i="11"/>
  <c r="BK471" i="11"/>
  <c r="J457" i="11"/>
  <c r="J449" i="11"/>
  <c r="BK442" i="11"/>
  <c r="BK430" i="11"/>
  <c r="J424" i="11"/>
  <c r="J415" i="11"/>
  <c r="J399" i="11"/>
  <c r="BK391" i="11"/>
  <c r="BK386" i="11"/>
  <c r="BK375" i="11"/>
  <c r="J368" i="11"/>
  <c r="BK353" i="11"/>
  <c r="BK341" i="11"/>
  <c r="J333" i="11"/>
  <c r="BK325" i="11"/>
  <c r="BK305" i="11"/>
  <c r="J297" i="11"/>
  <c r="BK292" i="11"/>
  <c r="BK280" i="11"/>
  <c r="J269" i="11"/>
  <c r="J264" i="11"/>
  <c r="J257" i="11"/>
  <c r="BK909" i="11"/>
  <c r="BK904" i="11"/>
  <c r="J898" i="11"/>
  <c r="BK891" i="11"/>
  <c r="BK882" i="11"/>
  <c r="BK870" i="11"/>
  <c r="J862" i="11"/>
  <c r="BK855" i="11"/>
  <c r="BK847" i="11"/>
  <c r="BK834" i="11"/>
  <c r="J830" i="11"/>
  <c r="J822" i="11"/>
  <c r="BK816" i="11"/>
  <c r="BK807" i="11"/>
  <c r="BK794" i="11"/>
  <c r="BK779" i="11"/>
  <c r="J762" i="11"/>
  <c r="J751" i="11"/>
  <c r="J740" i="11"/>
  <c r="J733" i="11"/>
  <c r="BK728" i="11"/>
  <c r="BK714" i="11"/>
  <c r="J708" i="11"/>
  <c r="BK699" i="11"/>
  <c r="J693" i="11"/>
  <c r="BK678" i="11"/>
  <c r="J671" i="11"/>
  <c r="J654" i="11"/>
  <c r="BK642" i="11"/>
  <c r="BK636" i="11"/>
  <c r="J628" i="11"/>
  <c r="J616" i="11"/>
  <c r="J614" i="11"/>
  <c r="BK606" i="11"/>
  <c r="BK599" i="11"/>
  <c r="J590" i="11"/>
  <c r="J577" i="11"/>
  <c r="J571" i="11"/>
  <c r="BK556" i="11"/>
  <c r="J547" i="11"/>
  <c r="BK538" i="11"/>
  <c r="J528" i="11"/>
  <c r="BK523" i="11"/>
  <c r="J510" i="11"/>
  <c r="J498" i="11"/>
  <c r="J487" i="11"/>
  <c r="J482" i="11"/>
  <c r="BK469" i="11"/>
  <c r="BK462" i="11"/>
  <c r="BK449" i="11"/>
  <c r="BK434" i="11"/>
  <c r="J423" i="11"/>
  <c r="J413" i="11"/>
  <c r="BK408" i="11"/>
  <c r="BK399" i="11"/>
  <c r="BK394" i="11"/>
  <c r="J385" i="11"/>
  <c r="BK379" i="11"/>
  <c r="J364" i="11"/>
  <c r="J357" i="11"/>
  <c r="BK344" i="11"/>
  <c r="BK335" i="11"/>
  <c r="BK328" i="11"/>
  <c r="BK307" i="11"/>
  <c r="J292" i="11"/>
  <c r="BK290" i="11"/>
  <c r="BK277" i="11"/>
  <c r="J268" i="11"/>
  <c r="BK259" i="11"/>
  <c r="J255" i="11"/>
  <c r="BK898" i="11"/>
  <c r="BK884" i="11"/>
  <c r="J878" i="11"/>
  <c r="BK868" i="11"/>
  <c r="J852" i="11"/>
  <c r="J837" i="11"/>
  <c r="BK815" i="11"/>
  <c r="J804" i="11"/>
  <c r="J797" i="11"/>
  <c r="BK788" i="11"/>
  <c r="J779" i="11"/>
  <c r="BK774" i="11"/>
  <c r="BK760" i="11"/>
  <c r="BK747" i="11"/>
  <c r="J734" i="11"/>
  <c r="BK727" i="11"/>
  <c r="J711" i="11"/>
  <c r="J700" i="11"/>
  <c r="BK681" i="11"/>
  <c r="J666" i="11"/>
  <c r="BK662" i="11"/>
  <c r="J650" i="11"/>
  <c r="J645" i="11"/>
  <c r="J631" i="11"/>
  <c r="BK626" i="11"/>
  <c r="J607" i="11"/>
  <c r="BK594" i="11"/>
  <c r="J591" i="11"/>
  <c r="J585" i="11"/>
  <c r="BK577" i="11"/>
  <c r="J570" i="11"/>
  <c r="BK554" i="11"/>
  <c r="BK545" i="11"/>
  <c r="J531" i="11"/>
  <c r="J521" i="11"/>
  <c r="BK513" i="11"/>
  <c r="J505" i="11"/>
  <c r="J497" i="11"/>
  <c r="J493" i="11"/>
  <c r="BK482" i="11"/>
  <c r="BK470" i="11"/>
  <c r="J463" i="11"/>
  <c r="J454" i="11"/>
  <c r="BK448" i="11"/>
  <c r="BK443" i="11"/>
  <c r="BK436" i="11"/>
  <c r="BK433" i="11"/>
  <c r="BK426" i="11"/>
  <c r="BK423" i="11"/>
  <c r="BK416" i="11"/>
  <c r="J407" i="11"/>
  <c r="BK404" i="11"/>
  <c r="J394" i="11"/>
  <c r="BK382" i="11"/>
  <c r="J378" i="11"/>
  <c r="BK376" i="11"/>
  <c r="BK368" i="11"/>
  <c r="BK365" i="11"/>
  <c r="J362" i="11"/>
  <c r="J355" i="11"/>
  <c r="BK345" i="11"/>
  <c r="BK337" i="11"/>
  <c r="BK332" i="11"/>
  <c r="BK327" i="11"/>
  <c r="J325" i="11"/>
  <c r="BK319" i="11"/>
  <c r="BK310" i="11"/>
  <c r="J299" i="11"/>
  <c r="BK288" i="11"/>
  <c r="BK282" i="11"/>
  <c r="BK269" i="11"/>
  <c r="J263" i="11"/>
  <c r="BK255" i="11"/>
  <c r="BK192" i="12"/>
  <c r="BK185" i="12"/>
  <c r="J174" i="12"/>
  <c r="BK167" i="12"/>
  <c r="J153" i="12"/>
  <c r="J199" i="12"/>
  <c r="BK195" i="12"/>
  <c r="BK188" i="12"/>
  <c r="BK181" i="12"/>
  <c r="J173" i="12"/>
  <c r="BK161" i="12"/>
  <c r="BK155" i="12"/>
  <c r="BK149" i="12"/>
  <c r="BK197" i="12"/>
  <c r="BK191" i="12"/>
  <c r="BK178" i="12"/>
  <c r="J171" i="12"/>
  <c r="J163" i="12"/>
  <c r="BK157" i="12"/>
  <c r="BK153" i="12"/>
  <c r="BK143" i="12"/>
  <c r="BK196" i="12"/>
  <c r="J183" i="12"/>
  <c r="J176" i="12"/>
  <c r="BK168" i="12"/>
  <c r="BK163" i="12"/>
  <c r="J149" i="12"/>
  <c r="J143" i="12"/>
  <c r="BK252" i="13"/>
  <c r="BK247" i="13"/>
  <c r="J241" i="13"/>
  <c r="J237" i="13"/>
  <c r="BK234" i="13"/>
  <c r="J230" i="13"/>
  <c r="BK222" i="13"/>
  <c r="J215" i="13"/>
  <c r="BK208" i="13"/>
  <c r="J204" i="13"/>
  <c r="J200" i="13"/>
  <c r="BK194" i="13"/>
  <c r="J188" i="13"/>
  <c r="J185" i="13"/>
  <c r="J180" i="13"/>
  <c r="BK169" i="13"/>
  <c r="BK165" i="13"/>
  <c r="J149" i="13"/>
  <c r="J252" i="13"/>
  <c r="J247" i="13"/>
  <c r="BK242" i="13"/>
  <c r="BK237" i="13"/>
  <c r="BK232" i="13"/>
  <c r="J226" i="13"/>
  <c r="BK220" i="13"/>
  <c r="BK213" i="13"/>
  <c r="J210" i="13"/>
  <c r="J201" i="13"/>
  <c r="BK192" i="13"/>
  <c r="J186" i="13"/>
  <c r="BK177" i="13"/>
  <c r="BK170" i="13"/>
  <c r="J164" i="13"/>
  <c r="BK148" i="13"/>
  <c r="J254" i="13"/>
  <c r="J245" i="13"/>
  <c r="BK238" i="13"/>
  <c r="BK231" i="13"/>
  <c r="J228" i="13"/>
  <c r="J224" i="13"/>
  <c r="BK219" i="13"/>
  <c r="J214" i="13"/>
  <c r="BK209" i="13"/>
  <c r="BK207" i="13"/>
  <c r="BK198" i="13"/>
  <c r="J194" i="13"/>
  <c r="BK191" i="13"/>
  <c r="BK182" i="13"/>
  <c r="J179" i="13"/>
  <c r="J177" i="13"/>
  <c r="J172" i="13"/>
  <c r="J161" i="13"/>
  <c r="J153" i="13"/>
  <c r="BK243" i="13"/>
  <c r="BK226" i="13"/>
  <c r="J222" i="13"/>
  <c r="J220" i="13"/>
  <c r="J217" i="13"/>
  <c r="BK210" i="13"/>
  <c r="J207" i="13"/>
  <c r="J202" i="13"/>
  <c r="J198" i="13"/>
  <c r="J196" i="13"/>
  <c r="J193" i="13"/>
  <c r="BK188" i="13"/>
  <c r="J182" i="13"/>
  <c r="J178" i="13"/>
  <c r="J170" i="13"/>
  <c r="BK164" i="13"/>
  <c r="BK153" i="13"/>
  <c r="BK172" i="14"/>
  <c r="J165" i="14"/>
  <c r="J159" i="14"/>
  <c r="J153" i="14"/>
  <c r="BK146" i="14"/>
  <c r="BK175" i="14"/>
  <c r="J168" i="14"/>
  <c r="BK161" i="14"/>
  <c r="J156" i="14"/>
  <c r="J145" i="14"/>
  <c r="BK162" i="14"/>
  <c r="BK151" i="14"/>
  <c r="J146" i="14"/>
  <c r="J169" i="14"/>
  <c r="J158" i="14"/>
  <c r="BK153" i="14"/>
  <c r="BK141" i="14"/>
  <c r="J146" i="15"/>
  <c r="J139" i="15"/>
  <c r="J144" i="15"/>
  <c r="BK136" i="15"/>
  <c r="BK152" i="15"/>
  <c r="BK142" i="15"/>
  <c r="J136" i="15"/>
  <c r="J149" i="15"/>
  <c r="J145" i="15"/>
  <c r="BK137" i="15"/>
  <c r="P662" i="2" l="1"/>
  <c r="R230" i="2"/>
  <c r="P252" i="2"/>
  <c r="R356" i="2"/>
  <c r="BK399" i="2"/>
  <c r="J399" i="2"/>
  <c r="J109" i="2" s="1"/>
  <c r="T431" i="2"/>
  <c r="BK449" i="2"/>
  <c r="J449" i="2"/>
  <c r="J113" i="2"/>
  <c r="T455" i="2"/>
  <c r="P465" i="2"/>
  <c r="P471" i="2"/>
  <c r="R495" i="2"/>
  <c r="R522" i="2"/>
  <c r="R539" i="2"/>
  <c r="R567" i="2"/>
  <c r="R533" i="2" s="1"/>
  <c r="R532" i="2" s="1"/>
  <c r="P685" i="2"/>
  <c r="T694" i="2"/>
  <c r="BK799" i="2"/>
  <c r="J799" i="2" s="1"/>
  <c r="J133" i="2" s="1"/>
  <c r="T831" i="2"/>
  <c r="R849" i="2"/>
  <c r="R857" i="2"/>
  <c r="P863" i="2"/>
  <c r="T873" i="2"/>
  <c r="R902" i="2"/>
  <c r="R929" i="2"/>
  <c r="P946" i="2"/>
  <c r="R974" i="2"/>
  <c r="P1092" i="2"/>
  <c r="T1183" i="2"/>
  <c r="T1091" i="2" s="1"/>
  <c r="BK1213" i="2"/>
  <c r="J1213" i="2" s="1"/>
  <c r="J160" i="2" s="1"/>
  <c r="R1231" i="2"/>
  <c r="BK1239" i="2"/>
  <c r="J1239" i="2"/>
  <c r="J162" i="2"/>
  <c r="BK1245" i="2"/>
  <c r="J1245" i="2" s="1"/>
  <c r="J163" i="2" s="1"/>
  <c r="R1255" i="2"/>
  <c r="T1279" i="2"/>
  <c r="R1305" i="2"/>
  <c r="P1323" i="2"/>
  <c r="T1351" i="2"/>
  <c r="T1485" i="2"/>
  <c r="R1518" i="2"/>
  <c r="R1528" i="2"/>
  <c r="P1619" i="2"/>
  <c r="P1647" i="2"/>
  <c r="T1670" i="2"/>
  <c r="P1676" i="2"/>
  <c r="R1686" i="2"/>
  <c r="P1710" i="2"/>
  <c r="T1736" i="2"/>
  <c r="T1745" i="2"/>
  <c r="BK141" i="3"/>
  <c r="J141" i="3" s="1"/>
  <c r="J100" i="3" s="1"/>
  <c r="T163" i="3"/>
  <c r="P176" i="3"/>
  <c r="P189" i="3"/>
  <c r="BK246" i="3"/>
  <c r="J246" i="3"/>
  <c r="J106" i="3"/>
  <c r="BK254" i="3"/>
  <c r="J254" i="3"/>
  <c r="J107" i="3"/>
  <c r="P140" i="4"/>
  <c r="T144" i="4"/>
  <c r="BK146" i="5"/>
  <c r="J146" i="5"/>
  <c r="J103" i="5"/>
  <c r="T150" i="5"/>
  <c r="T149" i="5"/>
  <c r="T152" i="6"/>
  <c r="R155" i="6"/>
  <c r="R178" i="6"/>
  <c r="R208" i="6"/>
  <c r="BK287" i="6"/>
  <c r="J287" i="6"/>
  <c r="J113" i="6"/>
  <c r="R132" i="7"/>
  <c r="R131" i="7"/>
  <c r="R130" i="7" s="1"/>
  <c r="P134" i="8"/>
  <c r="P133" i="8" s="1"/>
  <c r="P132" i="8" s="1"/>
  <c r="AU103" i="1" s="1"/>
  <c r="BK131" i="9"/>
  <c r="BK130" i="9"/>
  <c r="J130" i="9" s="1"/>
  <c r="J97" i="9" s="1"/>
  <c r="P131" i="9"/>
  <c r="P130" i="9" s="1"/>
  <c r="P129" i="9" s="1"/>
  <c r="AU104" i="1" s="1"/>
  <c r="R138" i="10"/>
  <c r="P169" i="10"/>
  <c r="T169" i="10"/>
  <c r="T183" i="10"/>
  <c r="R253" i="11"/>
  <c r="R260" i="11"/>
  <c r="P267" i="11"/>
  <c r="P270" i="11"/>
  <c r="T279" i="11"/>
  <c r="BK283" i="11"/>
  <c r="J283" i="11"/>
  <c r="J107" i="11"/>
  <c r="BK289" i="11"/>
  <c r="J289" i="11"/>
  <c r="J108" i="11" s="1"/>
  <c r="BK295" i="11"/>
  <c r="J295" i="11" s="1"/>
  <c r="J109" i="11" s="1"/>
  <c r="T300" i="11"/>
  <c r="R313" i="11"/>
  <c r="R308" i="11" s="1"/>
  <c r="T321" i="11"/>
  <c r="P324" i="11"/>
  <c r="P330" i="11"/>
  <c r="P336" i="11"/>
  <c r="BK340" i="11"/>
  <c r="J340" i="11"/>
  <c r="J122" i="11"/>
  <c r="BK349" i="11"/>
  <c r="J349" i="11"/>
  <c r="J125" i="11" s="1"/>
  <c r="R356" i="11"/>
  <c r="T370" i="11"/>
  <c r="BK384" i="11"/>
  <c r="J384" i="11"/>
  <c r="J128" i="11"/>
  <c r="BK392" i="11"/>
  <c r="J392" i="11"/>
  <c r="J129" i="11" s="1"/>
  <c r="BK401" i="11"/>
  <c r="J401" i="11" s="1"/>
  <c r="J132" i="11" s="1"/>
  <c r="T410" i="11"/>
  <c r="P417" i="11"/>
  <c r="P421" i="11"/>
  <c r="T428" i="11"/>
  <c r="P438" i="11"/>
  <c r="R447" i="11"/>
  <c r="T456" i="11"/>
  <c r="P474" i="11"/>
  <c r="T478" i="11"/>
  <c r="T446" i="11" s="1"/>
  <c r="R496" i="11"/>
  <c r="P506" i="11"/>
  <c r="R515" i="11"/>
  <c r="R520" i="11"/>
  <c r="T530" i="11"/>
  <c r="T534" i="11"/>
  <c r="P543" i="11"/>
  <c r="T549" i="11"/>
  <c r="T558" i="11"/>
  <c r="T561" i="11"/>
  <c r="T566" i="11"/>
  <c r="T569" i="11"/>
  <c r="R573" i="11"/>
  <c r="T582" i="11"/>
  <c r="R588" i="11"/>
  <c r="R596" i="11"/>
  <c r="R604" i="11"/>
  <c r="R581" i="11" s="1"/>
  <c r="R611" i="11"/>
  <c r="T620" i="11"/>
  <c r="P625" i="11"/>
  <c r="R633" i="11"/>
  <c r="T641" i="11"/>
  <c r="R647" i="11"/>
  <c r="T656" i="11"/>
  <c r="P661" i="11"/>
  <c r="P655" i="11" s="1"/>
  <c r="P669" i="11"/>
  <c r="BK677" i="11"/>
  <c r="J677" i="11" s="1"/>
  <c r="J180" i="11" s="1"/>
  <c r="BK683" i="11"/>
  <c r="J683" i="11"/>
  <c r="J181" i="11"/>
  <c r="T692" i="11"/>
  <c r="P697" i="11"/>
  <c r="T703" i="11"/>
  <c r="T709" i="11"/>
  <c r="T715" i="11"/>
  <c r="BK724" i="11"/>
  <c r="J724" i="11" s="1"/>
  <c r="J191" i="11" s="1"/>
  <c r="R729" i="11"/>
  <c r="P736" i="11"/>
  <c r="BK742" i="11"/>
  <c r="J742" i="11" s="1"/>
  <c r="J194" i="11" s="1"/>
  <c r="R748" i="11"/>
  <c r="R755" i="11"/>
  <c r="P761" i="11"/>
  <c r="R769" i="11"/>
  <c r="BK777" i="11"/>
  <c r="J777" i="11"/>
  <c r="J200" i="11" s="1"/>
  <c r="BK784" i="11"/>
  <c r="J784" i="11"/>
  <c r="J201" i="11" s="1"/>
  <c r="BK793" i="11"/>
  <c r="BK792" i="11" s="1"/>
  <c r="J792" i="11" s="1"/>
  <c r="J203" i="11" s="1"/>
  <c r="J793" i="11"/>
  <c r="J204" i="11" s="1"/>
  <c r="T801" i="11"/>
  <c r="BK814" i="11"/>
  <c r="J814" i="11" s="1"/>
  <c r="J206" i="11" s="1"/>
  <c r="P826" i="11"/>
  <c r="R835" i="11"/>
  <c r="BK844" i="11"/>
  <c r="J844" i="11" s="1"/>
  <c r="J211" i="11" s="1"/>
  <c r="BK849" i="11"/>
  <c r="J849" i="11" s="1"/>
  <c r="J212" i="11" s="1"/>
  <c r="P857" i="11"/>
  <c r="R865" i="11"/>
  <c r="P871" i="11"/>
  <c r="P879" i="11"/>
  <c r="BK144" i="12"/>
  <c r="J144" i="12" s="1"/>
  <c r="J101" i="12" s="1"/>
  <c r="BK148" i="12"/>
  <c r="J148" i="12" s="1"/>
  <c r="J103" i="12" s="1"/>
  <c r="BK184" i="12"/>
  <c r="J184" i="12" s="1"/>
  <c r="J104" i="12" s="1"/>
  <c r="BK204" i="12"/>
  <c r="J204" i="12" s="1"/>
  <c r="J107" i="12" s="1"/>
  <c r="T147" i="13"/>
  <c r="T146" i="13"/>
  <c r="P151" i="13"/>
  <c r="P150" i="13" s="1"/>
  <c r="BK157" i="13"/>
  <c r="J157" i="13"/>
  <c r="J105" i="13" s="1"/>
  <c r="P163" i="13"/>
  <c r="T240" i="13"/>
  <c r="BK256" i="13"/>
  <c r="J256" i="13"/>
  <c r="J112" i="13" s="1"/>
  <c r="T230" i="2"/>
  <c r="T224" i="2" s="1"/>
  <c r="T223" i="2" s="1"/>
  <c r="BK252" i="2"/>
  <c r="J252" i="2" s="1"/>
  <c r="J102" i="2" s="1"/>
  <c r="T356" i="2"/>
  <c r="T399" i="2"/>
  <c r="BK431" i="2"/>
  <c r="J431" i="2" s="1"/>
  <c r="J112" i="2" s="1"/>
  <c r="T449" i="2"/>
  <c r="R455" i="2"/>
  <c r="T465" i="2"/>
  <c r="R471" i="2"/>
  <c r="T495" i="2"/>
  <c r="T522" i="2"/>
  <c r="P539" i="2"/>
  <c r="P533" i="2" s="1"/>
  <c r="T567" i="2"/>
  <c r="R685" i="2"/>
  <c r="P694" i="2"/>
  <c r="T799" i="2"/>
  <c r="R831" i="2"/>
  <c r="T849" i="2"/>
  <c r="P857" i="2"/>
  <c r="T863" i="2"/>
  <c r="BK873" i="2"/>
  <c r="J873" i="2" s="1"/>
  <c r="J140" i="2" s="1"/>
  <c r="P902" i="2"/>
  <c r="BK929" i="2"/>
  <c r="J929" i="2" s="1"/>
  <c r="J143" i="2" s="1"/>
  <c r="R946" i="2"/>
  <c r="R940" i="2"/>
  <c r="R939" i="2" s="1"/>
  <c r="P974" i="2"/>
  <c r="P940" i="2" s="1"/>
  <c r="P939" i="2" s="1"/>
  <c r="R1092" i="2"/>
  <c r="R1091" i="2" s="1"/>
  <c r="R1183" i="2"/>
  <c r="T1213" i="2"/>
  <c r="T1231" i="2"/>
  <c r="R1239" i="2"/>
  <c r="R1245" i="2"/>
  <c r="BK1255" i="2"/>
  <c r="J1255" i="2"/>
  <c r="J164" i="2" s="1"/>
  <c r="R1279" i="2"/>
  <c r="P1305" i="2"/>
  <c r="T1323" i="2"/>
  <c r="T1316" i="2"/>
  <c r="T1315" i="2" s="1"/>
  <c r="P1351" i="2"/>
  <c r="P1316" i="2" s="1"/>
  <c r="P1315" i="2" s="1"/>
  <c r="P1485" i="2"/>
  <c r="BK1518" i="2"/>
  <c r="J1518" i="2" s="1"/>
  <c r="J179" i="2" s="1"/>
  <c r="P1528" i="2"/>
  <c r="T1619" i="2"/>
  <c r="BK1647" i="2"/>
  <c r="J1647" i="2"/>
  <c r="J184" i="2"/>
  <c r="P1670" i="2"/>
  <c r="BK1676" i="2"/>
  <c r="J1676" i="2" s="1"/>
  <c r="J186" i="2" s="1"/>
  <c r="BK1686" i="2"/>
  <c r="J1686" i="2" s="1"/>
  <c r="J187" i="2" s="1"/>
  <c r="BK1710" i="2"/>
  <c r="J1710" i="2" s="1"/>
  <c r="J188" i="2" s="1"/>
  <c r="BK1736" i="2"/>
  <c r="J1736" i="2"/>
  <c r="J189" i="2"/>
  <c r="BK1745" i="2"/>
  <c r="J1745" i="2"/>
  <c r="J190" i="2" s="1"/>
  <c r="BK1752" i="2"/>
  <c r="J1752" i="2" s="1"/>
  <c r="J191" i="2" s="1"/>
  <c r="R141" i="3"/>
  <c r="BK163" i="3"/>
  <c r="J163" i="3" s="1"/>
  <c r="J101" i="3"/>
  <c r="R176" i="3"/>
  <c r="BK189" i="3"/>
  <c r="J189" i="3" s="1"/>
  <c r="J103" i="3" s="1"/>
  <c r="T246" i="3"/>
  <c r="T245" i="3"/>
  <c r="BK144" i="4"/>
  <c r="J144" i="4"/>
  <c r="J103" i="4" s="1"/>
  <c r="P144" i="4"/>
  <c r="T146" i="5"/>
  <c r="T143" i="5" s="1"/>
  <c r="T142" i="5" s="1"/>
  <c r="P150" i="5"/>
  <c r="P149" i="5" s="1"/>
  <c r="R152" i="6"/>
  <c r="P155" i="6"/>
  <c r="P151" i="6" s="1"/>
  <c r="P170" i="6"/>
  <c r="BK178" i="6"/>
  <c r="T208" i="6"/>
  <c r="P283" i="6"/>
  <c r="BK132" i="7"/>
  <c r="BK261" i="7"/>
  <c r="J261" i="7"/>
  <c r="J100" i="7" s="1"/>
  <c r="R134" i="8"/>
  <c r="R133" i="8" s="1"/>
  <c r="R132" i="8" s="1"/>
  <c r="R131" i="9"/>
  <c r="R130" i="9"/>
  <c r="R129" i="9" s="1"/>
  <c r="P138" i="10"/>
  <c r="BK169" i="10"/>
  <c r="J169" i="10" s="1"/>
  <c r="J101" i="10" s="1"/>
  <c r="BK183" i="10"/>
  <c r="J183" i="10"/>
  <c r="J102" i="10"/>
  <c r="BK192" i="10"/>
  <c r="J192" i="10"/>
  <c r="J103" i="10" s="1"/>
  <c r="T253" i="11"/>
  <c r="P260" i="11"/>
  <c r="BK267" i="11"/>
  <c r="J267" i="11"/>
  <c r="J102" i="11" s="1"/>
  <c r="BK270" i="11"/>
  <c r="J270" i="11"/>
  <c r="J103" i="11" s="1"/>
  <c r="R279" i="11"/>
  <c r="P283" i="11"/>
  <c r="P289" i="11"/>
  <c r="T295" i="11"/>
  <c r="P300" i="11"/>
  <c r="BK313" i="11"/>
  <c r="J313" i="11" s="1"/>
  <c r="J115" i="11" s="1"/>
  <c r="R321" i="11"/>
  <c r="BK324" i="11"/>
  <c r="J324" i="11" s="1"/>
  <c r="J119" i="11" s="1"/>
  <c r="BK330" i="11"/>
  <c r="J330" i="11"/>
  <c r="J120" i="11"/>
  <c r="BK336" i="11"/>
  <c r="J336" i="11" s="1"/>
  <c r="J121" i="11" s="1"/>
  <c r="P340" i="11"/>
  <c r="P349" i="11"/>
  <c r="T356" i="11"/>
  <c r="R370" i="11"/>
  <c r="T384" i="11"/>
  <c r="T348" i="11" s="1"/>
  <c r="T392" i="11"/>
  <c r="P401" i="11"/>
  <c r="R410" i="11"/>
  <c r="T417" i="11"/>
  <c r="R421" i="11"/>
  <c r="BK428" i="11"/>
  <c r="J428" i="11"/>
  <c r="J136" i="11" s="1"/>
  <c r="BK438" i="11"/>
  <c r="J438" i="11" s="1"/>
  <c r="J137" i="11" s="1"/>
  <c r="P447" i="11"/>
  <c r="P456" i="11"/>
  <c r="T474" i="11"/>
  <c r="BK478" i="11"/>
  <c r="J478" i="11"/>
  <c r="J143" i="11" s="1"/>
  <c r="P496" i="11"/>
  <c r="T506" i="11"/>
  <c r="BK515" i="11"/>
  <c r="J515" i="11"/>
  <c r="J148" i="11" s="1"/>
  <c r="BK520" i="11"/>
  <c r="J520" i="11"/>
  <c r="J149" i="11" s="1"/>
  <c r="BK530" i="11"/>
  <c r="J530" i="11" s="1"/>
  <c r="J150" i="11" s="1"/>
  <c r="R530" i="11"/>
  <c r="R534" i="11"/>
  <c r="R543" i="11"/>
  <c r="R549" i="11"/>
  <c r="R558" i="11"/>
  <c r="P561" i="11"/>
  <c r="R566" i="11"/>
  <c r="R569" i="11"/>
  <c r="T573" i="11"/>
  <c r="BK582" i="11"/>
  <c r="J582" i="11"/>
  <c r="J163" i="11"/>
  <c r="P588" i="11"/>
  <c r="T596" i="11"/>
  <c r="T604" i="11"/>
  <c r="T611" i="11"/>
  <c r="BK620" i="11"/>
  <c r="J620" i="11" s="1"/>
  <c r="J170" i="11" s="1"/>
  <c r="BK625" i="11"/>
  <c r="J625" i="11" s="1"/>
  <c r="J171" i="11" s="1"/>
  <c r="P633" i="11"/>
  <c r="P641" i="11"/>
  <c r="T647" i="11"/>
  <c r="R656" i="11"/>
  <c r="R661" i="11"/>
  <c r="BK669" i="11"/>
  <c r="J669" i="11" s="1"/>
  <c r="J179" i="11" s="1"/>
  <c r="R677" i="11"/>
  <c r="T683" i="11"/>
  <c r="R692" i="11"/>
  <c r="R697" i="11"/>
  <c r="R703" i="11"/>
  <c r="P709" i="11"/>
  <c r="BK715" i="11"/>
  <c r="J715" i="11" s="1"/>
  <c r="J188" i="11" s="1"/>
  <c r="R724" i="11"/>
  <c r="T729" i="11"/>
  <c r="R736" i="11"/>
  <c r="T742" i="11"/>
  <c r="T748" i="11"/>
  <c r="P755" i="11"/>
  <c r="T761" i="11"/>
  <c r="P769" i="11"/>
  <c r="R777" i="11"/>
  <c r="P784" i="11"/>
  <c r="R793" i="11"/>
  <c r="BK801" i="11"/>
  <c r="J801" i="11"/>
  <c r="J205" i="11" s="1"/>
  <c r="T814" i="11"/>
  <c r="T826" i="11"/>
  <c r="T835" i="11"/>
  <c r="P844" i="11"/>
  <c r="P849" i="11"/>
  <c r="BK857" i="11"/>
  <c r="J857" i="11"/>
  <c r="J213" i="11" s="1"/>
  <c r="BK865" i="11"/>
  <c r="J865" i="11" s="1"/>
  <c r="J214" i="11" s="1"/>
  <c r="T871" i="11"/>
  <c r="R879" i="11"/>
  <c r="R144" i="12"/>
  <c r="R141" i="12"/>
  <c r="R148" i="12"/>
  <c r="T184" i="12"/>
  <c r="R147" i="13"/>
  <c r="R146" i="13"/>
  <c r="BK151" i="13"/>
  <c r="J151" i="13"/>
  <c r="J102" i="13" s="1"/>
  <c r="R157" i="13"/>
  <c r="R156" i="13" s="1"/>
  <c r="T163" i="13"/>
  <c r="R240" i="13"/>
  <c r="P253" i="13"/>
  <c r="P140" i="14"/>
  <c r="P139" i="14"/>
  <c r="R140" i="14"/>
  <c r="R139" i="14" s="1"/>
  <c r="P144" i="14"/>
  <c r="BK171" i="14"/>
  <c r="J171" i="14" s="1"/>
  <c r="J103" i="14" s="1"/>
  <c r="T171" i="14"/>
  <c r="P230" i="2"/>
  <c r="P224" i="2"/>
  <c r="P223" i="2" s="1"/>
  <c r="R252" i="2"/>
  <c r="R224" i="2" s="1"/>
  <c r="R223" i="2" s="1"/>
  <c r="BK356" i="2"/>
  <c r="J356" i="2" s="1"/>
  <c r="J108" i="2" s="1"/>
  <c r="P399" i="2"/>
  <c r="R431" i="2"/>
  <c r="R430" i="2"/>
  <c r="R449" i="2"/>
  <c r="P455" i="2"/>
  <c r="R465" i="2"/>
  <c r="BK471" i="2"/>
  <c r="J471" i="2"/>
  <c r="J116" i="2" s="1"/>
  <c r="P495" i="2"/>
  <c r="P522" i="2"/>
  <c r="T539" i="2"/>
  <c r="T533" i="2"/>
  <c r="T532" i="2" s="1"/>
  <c r="BK567" i="2"/>
  <c r="J567" i="2"/>
  <c r="J124" i="2" s="1"/>
  <c r="BK685" i="2"/>
  <c r="J685" i="2"/>
  <c r="J131" i="2" s="1"/>
  <c r="R694" i="2"/>
  <c r="R799" i="2"/>
  <c r="BK831" i="2"/>
  <c r="J831" i="2"/>
  <c r="J136" i="2" s="1"/>
  <c r="P849" i="2"/>
  <c r="BK857" i="2"/>
  <c r="BK863" i="2"/>
  <c r="J863" i="2" s="1"/>
  <c r="J139" i="2" s="1"/>
  <c r="R873" i="2"/>
  <c r="BK902" i="2"/>
  <c r="J902" i="2" s="1"/>
  <c r="J142" i="2" s="1"/>
  <c r="T929" i="2"/>
  <c r="BK946" i="2"/>
  <c r="J946" i="2" s="1"/>
  <c r="J148" i="2" s="1"/>
  <c r="T974" i="2"/>
  <c r="BK1092" i="2"/>
  <c r="J1092" i="2"/>
  <c r="J156" i="2" s="1"/>
  <c r="P1183" i="2"/>
  <c r="R1213" i="2"/>
  <c r="R1212" i="2" s="1"/>
  <c r="BK1231" i="2"/>
  <c r="J1231" i="2" s="1"/>
  <c r="J161" i="2"/>
  <c r="P1239" i="2"/>
  <c r="T1245" i="2"/>
  <c r="T1255" i="2"/>
  <c r="BK1279" i="2"/>
  <c r="J1279" i="2" s="1"/>
  <c r="J165" i="2" s="1"/>
  <c r="T1305" i="2"/>
  <c r="R1323" i="2"/>
  <c r="R1316" i="2" s="1"/>
  <c r="R1315" i="2" s="1"/>
  <c r="BK1351" i="2"/>
  <c r="J1351" i="2" s="1"/>
  <c r="J172" i="2" s="1"/>
  <c r="R1485" i="2"/>
  <c r="T1518" i="2"/>
  <c r="BK1528" i="2"/>
  <c r="J1528" i="2" s="1"/>
  <c r="J180" i="2" s="1"/>
  <c r="R1619" i="2"/>
  <c r="T1647" i="2"/>
  <c r="R1670" i="2"/>
  <c r="T1676" i="2"/>
  <c r="T1686" i="2"/>
  <c r="R1710" i="2"/>
  <c r="P1736" i="2"/>
  <c r="P1745" i="2"/>
  <c r="T141" i="3"/>
  <c r="P163" i="3"/>
  <c r="T176" i="3"/>
  <c r="T189" i="3"/>
  <c r="P246" i="3"/>
  <c r="P245" i="3"/>
  <c r="R140" i="4"/>
  <c r="R139" i="4" s="1"/>
  <c r="R138" i="4" s="1"/>
  <c r="R144" i="4"/>
  <c r="P146" i="5"/>
  <c r="P143" i="5"/>
  <c r="P142" i="5" s="1"/>
  <c r="AU100" i="1" s="1"/>
  <c r="BK150" i="5"/>
  <c r="J150" i="5" s="1"/>
  <c r="J105" i="5" s="1"/>
  <c r="BK203" i="5"/>
  <c r="J203" i="5" s="1"/>
  <c r="J108" i="5" s="1"/>
  <c r="P152" i="6"/>
  <c r="T155" i="6"/>
  <c r="R170" i="6"/>
  <c r="P178" i="6"/>
  <c r="BK208" i="6"/>
  <c r="J208" i="6" s="1"/>
  <c r="J111" i="6" s="1"/>
  <c r="BK283" i="6"/>
  <c r="J283" i="6"/>
  <c r="J112" i="6"/>
  <c r="R283" i="6"/>
  <c r="T132" i="7"/>
  <c r="T131" i="7" s="1"/>
  <c r="T130" i="7" s="1"/>
  <c r="T134" i="8"/>
  <c r="T133" i="8" s="1"/>
  <c r="T132" i="8"/>
  <c r="T131" i="9"/>
  <c r="T130" i="9" s="1"/>
  <c r="T129" i="9" s="1"/>
  <c r="P253" i="11"/>
  <c r="P250" i="11" s="1"/>
  <c r="T260" i="11"/>
  <c r="R267" i="11"/>
  <c r="R270" i="11"/>
  <c r="BK279" i="11"/>
  <c r="J279" i="11" s="1"/>
  <c r="J106" i="11" s="1"/>
  <c r="T283" i="11"/>
  <c r="R289" i="11"/>
  <c r="R295" i="11"/>
  <c r="BK300" i="11"/>
  <c r="J300" i="11"/>
  <c r="J110" i="11"/>
  <c r="P313" i="11"/>
  <c r="P308" i="11"/>
  <c r="P321" i="11"/>
  <c r="P320" i="11" s="1"/>
  <c r="T324" i="11"/>
  <c r="T330" i="11"/>
  <c r="R336" i="11"/>
  <c r="R340" i="11"/>
  <c r="T349" i="11"/>
  <c r="BK356" i="11"/>
  <c r="J356" i="11" s="1"/>
  <c r="J126" i="11" s="1"/>
  <c r="P370" i="11"/>
  <c r="R384" i="11"/>
  <c r="P392" i="11"/>
  <c r="R401" i="11"/>
  <c r="BK410" i="11"/>
  <c r="J410" i="11" s="1"/>
  <c r="J133" i="11" s="1"/>
  <c r="BK417" i="11"/>
  <c r="J417" i="11" s="1"/>
  <c r="J134" i="11"/>
  <c r="BK421" i="11"/>
  <c r="J421" i="11" s="1"/>
  <c r="J135" i="11" s="1"/>
  <c r="R428" i="11"/>
  <c r="R438" i="11"/>
  <c r="BK447" i="11"/>
  <c r="J447" i="11" s="1"/>
  <c r="J140" i="11" s="1"/>
  <c r="R456" i="11"/>
  <c r="BK474" i="11"/>
  <c r="J474" i="11"/>
  <c r="J142" i="11" s="1"/>
  <c r="P478" i="11"/>
  <c r="T496" i="11"/>
  <c r="R506" i="11"/>
  <c r="T515" i="11"/>
  <c r="T520" i="11"/>
  <c r="BK534" i="11"/>
  <c r="J534" i="11"/>
  <c r="J151" i="11" s="1"/>
  <c r="P534" i="11"/>
  <c r="BK543" i="11"/>
  <c r="J543" i="11" s="1"/>
  <c r="J152" i="11" s="1"/>
  <c r="BK549" i="11"/>
  <c r="J549" i="11" s="1"/>
  <c r="J153" i="11" s="1"/>
  <c r="BK558" i="11"/>
  <c r="J558" i="11" s="1"/>
  <c r="J156" i="11" s="1"/>
  <c r="BK561" i="11"/>
  <c r="J561" i="11"/>
  <c r="J157" i="11" s="1"/>
  <c r="BK566" i="11"/>
  <c r="J566" i="11"/>
  <c r="J158" i="11" s="1"/>
  <c r="P569" i="11"/>
  <c r="P573" i="11"/>
  <c r="R582" i="11"/>
  <c r="T588" i="11"/>
  <c r="BK596" i="11"/>
  <c r="J596" i="11"/>
  <c r="J165" i="11" s="1"/>
  <c r="P604" i="11"/>
  <c r="P611" i="11"/>
  <c r="R620" i="11"/>
  <c r="R625" i="11"/>
  <c r="BK633" i="11"/>
  <c r="J633" i="11" s="1"/>
  <c r="J172" i="11" s="1"/>
  <c r="BK641" i="11"/>
  <c r="J641" i="11" s="1"/>
  <c r="J173" i="11" s="1"/>
  <c r="BK647" i="11"/>
  <c r="J647" i="11"/>
  <c r="J174" i="11"/>
  <c r="BK656" i="11"/>
  <c r="J656" i="11"/>
  <c r="J177" i="11" s="1"/>
  <c r="BK661" i="11"/>
  <c r="J661" i="11"/>
  <c r="J178" i="11" s="1"/>
  <c r="T669" i="11"/>
  <c r="P677" i="11"/>
  <c r="P683" i="11"/>
  <c r="P692" i="11"/>
  <c r="BK697" i="11"/>
  <c r="J697" i="11" s="1"/>
  <c r="J185" i="11" s="1"/>
  <c r="BK703" i="11"/>
  <c r="J703" i="11"/>
  <c r="J186" i="11" s="1"/>
  <c r="R709" i="11"/>
  <c r="R715" i="11"/>
  <c r="P724" i="11"/>
  <c r="BK729" i="11"/>
  <c r="J729" i="11"/>
  <c r="J192" i="11" s="1"/>
  <c r="BK736" i="11"/>
  <c r="J736" i="11"/>
  <c r="J193" i="11" s="1"/>
  <c r="R742" i="11"/>
  <c r="BK748" i="11"/>
  <c r="J748" i="11" s="1"/>
  <c r="J195" i="11" s="1"/>
  <c r="T755" i="11"/>
  <c r="R761" i="11"/>
  <c r="T769" i="11"/>
  <c r="P777" i="11"/>
  <c r="T784" i="11"/>
  <c r="T793" i="11"/>
  <c r="T792" i="11" s="1"/>
  <c r="R801" i="11"/>
  <c r="P814" i="11"/>
  <c r="BK826" i="11"/>
  <c r="J826" i="11" s="1"/>
  <c r="J207" i="11" s="1"/>
  <c r="BK835" i="11"/>
  <c r="J835" i="11" s="1"/>
  <c r="J208" i="11" s="1"/>
  <c r="T844" i="11"/>
  <c r="T849" i="11"/>
  <c r="R857" i="11"/>
  <c r="T865" i="11"/>
  <c r="R871" i="11"/>
  <c r="T879" i="11"/>
  <c r="T144" i="12"/>
  <c r="T141" i="12" s="1"/>
  <c r="T148" i="12"/>
  <c r="T147" i="12"/>
  <c r="P184" i="12"/>
  <c r="BK147" i="13"/>
  <c r="J147" i="13"/>
  <c r="J100" i="13" s="1"/>
  <c r="R151" i="13"/>
  <c r="R150" i="13"/>
  <c r="P157" i="13"/>
  <c r="P156" i="13"/>
  <c r="BK163" i="13"/>
  <c r="J163" i="13" s="1"/>
  <c r="J108" i="13" s="1"/>
  <c r="P240" i="13"/>
  <c r="BK253" i="13"/>
  <c r="J253" i="13"/>
  <c r="J111" i="13" s="1"/>
  <c r="T253" i="13"/>
  <c r="BK144" i="14"/>
  <c r="J144" i="14" s="1"/>
  <c r="J102" i="14" s="1"/>
  <c r="R144" i="14"/>
  <c r="P171" i="14"/>
  <c r="BK176" i="14"/>
  <c r="J176" i="14" s="1"/>
  <c r="J105" i="14"/>
  <c r="BK133" i="15"/>
  <c r="BK132" i="15" s="1"/>
  <c r="J132" i="15" s="1"/>
  <c r="J97" i="15" s="1"/>
  <c r="R133" i="15"/>
  <c r="BK151" i="15"/>
  <c r="J151" i="15" s="1"/>
  <c r="J99" i="15" s="1"/>
  <c r="R151" i="15"/>
  <c r="BK230" i="2"/>
  <c r="J230" i="2"/>
  <c r="J101" i="2" s="1"/>
  <c r="T252" i="2"/>
  <c r="P356" i="2"/>
  <c r="P355" i="2" s="1"/>
  <c r="R399" i="2"/>
  <c r="P431" i="2"/>
  <c r="P430" i="2" s="1"/>
  <c r="P449" i="2"/>
  <c r="BK455" i="2"/>
  <c r="J455" i="2" s="1"/>
  <c r="J114" i="2" s="1"/>
  <c r="BK465" i="2"/>
  <c r="J465" i="2"/>
  <c r="J115" i="2"/>
  <c r="T471" i="2"/>
  <c r="BK495" i="2"/>
  <c r="J495" i="2" s="1"/>
  <c r="J117" i="2" s="1"/>
  <c r="BK522" i="2"/>
  <c r="J522" i="2" s="1"/>
  <c r="J118" i="2" s="1"/>
  <c r="BK539" i="2"/>
  <c r="J539" i="2" s="1"/>
  <c r="J123" i="2" s="1"/>
  <c r="P567" i="2"/>
  <c r="T685" i="2"/>
  <c r="BK694" i="2"/>
  <c r="J694" i="2"/>
  <c r="J132" i="2" s="1"/>
  <c r="P799" i="2"/>
  <c r="P831" i="2"/>
  <c r="BK849" i="2"/>
  <c r="J849" i="2" s="1"/>
  <c r="J137" i="2" s="1"/>
  <c r="T857" i="2"/>
  <c r="R863" i="2"/>
  <c r="P873" i="2"/>
  <c r="T902" i="2"/>
  <c r="P929" i="2"/>
  <c r="T946" i="2"/>
  <c r="T940" i="2" s="1"/>
  <c r="T939" i="2" s="1"/>
  <c r="BK974" i="2"/>
  <c r="J974" i="2"/>
  <c r="J149" i="2"/>
  <c r="T1092" i="2"/>
  <c r="BK1183" i="2"/>
  <c r="J1183" i="2" s="1"/>
  <c r="J157" i="2" s="1"/>
  <c r="P1213" i="2"/>
  <c r="P1231" i="2"/>
  <c r="T1239" i="2"/>
  <c r="P1245" i="2"/>
  <c r="P1255" i="2"/>
  <c r="P1279" i="2"/>
  <c r="BK1305" i="2"/>
  <c r="J1305" i="2"/>
  <c r="J166" i="2" s="1"/>
  <c r="BK1323" i="2"/>
  <c r="J1323" i="2" s="1"/>
  <c r="J171" i="2" s="1"/>
  <c r="R1351" i="2"/>
  <c r="BK1485" i="2"/>
  <c r="J1485" i="2" s="1"/>
  <c r="J178" i="2" s="1"/>
  <c r="P1518" i="2"/>
  <c r="T1528" i="2"/>
  <c r="BK1619" i="2"/>
  <c r="J1619" i="2" s="1"/>
  <c r="J181" i="2" s="1"/>
  <c r="R1647" i="2"/>
  <c r="BK1670" i="2"/>
  <c r="J1670" i="2"/>
  <c r="J185" i="2" s="1"/>
  <c r="R1676" i="2"/>
  <c r="P1686" i="2"/>
  <c r="T1710" i="2"/>
  <c r="R1736" i="2"/>
  <c r="R1745" i="2"/>
  <c r="P141" i="3"/>
  <c r="P140" i="3"/>
  <c r="P139" i="3" s="1"/>
  <c r="AU97" i="1" s="1"/>
  <c r="R163" i="3"/>
  <c r="BK176" i="3"/>
  <c r="J176" i="3"/>
  <c r="J102" i="3" s="1"/>
  <c r="R189" i="3"/>
  <c r="R246" i="3"/>
  <c r="R245" i="3" s="1"/>
  <c r="BK140" i="4"/>
  <c r="J140" i="4"/>
  <c r="J102" i="4" s="1"/>
  <c r="T140" i="4"/>
  <c r="T139" i="4" s="1"/>
  <c r="T138" i="4" s="1"/>
  <c r="BK149" i="4"/>
  <c r="J149" i="4" s="1"/>
  <c r="J104" i="4" s="1"/>
  <c r="R146" i="5"/>
  <c r="R143" i="5" s="1"/>
  <c r="R150" i="5"/>
  <c r="R149" i="5" s="1"/>
  <c r="BK152" i="6"/>
  <c r="J152" i="6" s="1"/>
  <c r="J104" i="6"/>
  <c r="BK155" i="6"/>
  <c r="J155" i="6" s="1"/>
  <c r="J105" i="6" s="1"/>
  <c r="BK170" i="6"/>
  <c r="J170" i="6" s="1"/>
  <c r="J106" i="6" s="1"/>
  <c r="T170" i="6"/>
  <c r="T178" i="6"/>
  <c r="P208" i="6"/>
  <c r="T283" i="6"/>
  <c r="P132" i="7"/>
  <c r="P131" i="7" s="1"/>
  <c r="P130" i="7" s="1"/>
  <c r="AU102" i="1" s="1"/>
  <c r="BK134" i="8"/>
  <c r="J134" i="8"/>
  <c r="J98" i="8" s="1"/>
  <c r="BK206" i="8"/>
  <c r="J206" i="8"/>
  <c r="J102" i="8" s="1"/>
  <c r="BK138" i="9"/>
  <c r="J138" i="9"/>
  <c r="J99" i="9" s="1"/>
  <c r="BK138" i="10"/>
  <c r="BK137" i="10"/>
  <c r="J137" i="10" s="1"/>
  <c r="J99" i="10" s="1"/>
  <c r="T138" i="10"/>
  <c r="T137" i="10" s="1"/>
  <c r="T133" i="10" s="1"/>
  <c r="R169" i="10"/>
  <c r="P183" i="10"/>
  <c r="R183" i="10"/>
  <c r="BK253" i="11"/>
  <c r="J253" i="11"/>
  <c r="J100" i="11" s="1"/>
  <c r="BK260" i="11"/>
  <c r="J260" i="11"/>
  <c r="J101" i="11" s="1"/>
  <c r="T267" i="11"/>
  <c r="T270" i="11"/>
  <c r="P279" i="11"/>
  <c r="R283" i="11"/>
  <c r="T289" i="11"/>
  <c r="P295" i="11"/>
  <c r="R300" i="11"/>
  <c r="T313" i="11"/>
  <c r="T308" i="11"/>
  <c r="BK321" i="11"/>
  <c r="J321" i="11" s="1"/>
  <c r="J118" i="11" s="1"/>
  <c r="R324" i="11"/>
  <c r="R330" i="11"/>
  <c r="T336" i="11"/>
  <c r="T340" i="11"/>
  <c r="R349" i="11"/>
  <c r="P356" i="11"/>
  <c r="BK370" i="11"/>
  <c r="J370" i="11"/>
  <c r="J127" i="11" s="1"/>
  <c r="P384" i="11"/>
  <c r="R392" i="11"/>
  <c r="T401" i="11"/>
  <c r="P410" i="11"/>
  <c r="R417" i="11"/>
  <c r="T421" i="11"/>
  <c r="P428" i="11"/>
  <c r="T438" i="11"/>
  <c r="T447" i="11"/>
  <c r="BK456" i="11"/>
  <c r="J456" i="11"/>
  <c r="J141" i="11"/>
  <c r="R474" i="11"/>
  <c r="R478" i="11"/>
  <c r="BK496" i="11"/>
  <c r="J496" i="11" s="1"/>
  <c r="J144" i="11" s="1"/>
  <c r="BK506" i="11"/>
  <c r="J506" i="11"/>
  <c r="J145" i="11" s="1"/>
  <c r="P515" i="11"/>
  <c r="P520" i="11"/>
  <c r="P530" i="11"/>
  <c r="T543" i="11"/>
  <c r="P549" i="11"/>
  <c r="P558" i="11"/>
  <c r="R561" i="11"/>
  <c r="P566" i="11"/>
  <c r="BK569" i="11"/>
  <c r="J569" i="11"/>
  <c r="J159" i="11" s="1"/>
  <c r="BK573" i="11"/>
  <c r="J573" i="11"/>
  <c r="J160" i="11" s="1"/>
  <c r="P582" i="11"/>
  <c r="BK588" i="11"/>
  <c r="J588" i="11" s="1"/>
  <c r="J164" i="11" s="1"/>
  <c r="P596" i="11"/>
  <c r="BK604" i="11"/>
  <c r="J604" i="11"/>
  <c r="J166" i="11" s="1"/>
  <c r="BK611" i="11"/>
  <c r="J611" i="11"/>
  <c r="J167" i="11" s="1"/>
  <c r="P620" i="11"/>
  <c r="T625" i="11"/>
  <c r="T633" i="11"/>
  <c r="R641" i="11"/>
  <c r="P647" i="11"/>
  <c r="P656" i="11"/>
  <c r="T661" i="11"/>
  <c r="R669" i="11"/>
  <c r="T677" i="11"/>
  <c r="R683" i="11"/>
  <c r="BK692" i="11"/>
  <c r="J692" i="11" s="1"/>
  <c r="J184" i="11" s="1"/>
  <c r="T697" i="11"/>
  <c r="P703" i="11"/>
  <c r="BK709" i="11"/>
  <c r="J709" i="11" s="1"/>
  <c r="J187" i="11" s="1"/>
  <c r="P715" i="11"/>
  <c r="T724" i="11"/>
  <c r="P729" i="11"/>
  <c r="T736" i="11"/>
  <c r="P742" i="11"/>
  <c r="P748" i="11"/>
  <c r="BK755" i="11"/>
  <c r="J755" i="11" s="1"/>
  <c r="J197" i="11" s="1"/>
  <c r="BK761" i="11"/>
  <c r="J761" i="11"/>
  <c r="J198" i="11"/>
  <c r="BK769" i="11"/>
  <c r="J769" i="11"/>
  <c r="J199" i="11" s="1"/>
  <c r="T777" i="11"/>
  <c r="R784" i="11"/>
  <c r="P793" i="11"/>
  <c r="P801" i="11"/>
  <c r="R814" i="11"/>
  <c r="R826" i="11"/>
  <c r="P835" i="11"/>
  <c r="R844" i="11"/>
  <c r="R843" i="11" s="1"/>
  <c r="R849" i="11"/>
  <c r="T857" i="11"/>
  <c r="P865" i="11"/>
  <c r="BK871" i="11"/>
  <c r="J871" i="11" s="1"/>
  <c r="J215" i="11" s="1"/>
  <c r="BK879" i="11"/>
  <c r="J879" i="11" s="1"/>
  <c r="J217" i="11" s="1"/>
  <c r="BK912" i="11"/>
  <c r="J912" i="11"/>
  <c r="J218" i="11"/>
  <c r="P144" i="12"/>
  <c r="P141" i="12"/>
  <c r="P148" i="12"/>
  <c r="R184" i="12"/>
  <c r="P147" i="13"/>
  <c r="P146" i="13" s="1"/>
  <c r="T151" i="13"/>
  <c r="T150" i="13" s="1"/>
  <c r="T157" i="13"/>
  <c r="T156" i="13"/>
  <c r="R163" i="13"/>
  <c r="R162" i="13"/>
  <c r="BK240" i="13"/>
  <c r="J240" i="13" s="1"/>
  <c r="J109" i="13" s="1"/>
  <c r="R253" i="13"/>
  <c r="BK140" i="14"/>
  <c r="J140" i="14"/>
  <c r="J100" i="14" s="1"/>
  <c r="T140" i="14"/>
  <c r="T139" i="14"/>
  <c r="T135" i="14" s="1"/>
  <c r="T144" i="14"/>
  <c r="T143" i="14" s="1"/>
  <c r="R171" i="14"/>
  <c r="P133" i="15"/>
  <c r="T133" i="15"/>
  <c r="P151" i="15"/>
  <c r="T151" i="15"/>
  <c r="BK156" i="15"/>
  <c r="J156" i="15"/>
  <c r="J101" i="15" s="1"/>
  <c r="BK225" i="2"/>
  <c r="J225" i="2"/>
  <c r="J100" i="2" s="1"/>
  <c r="BK341" i="2"/>
  <c r="J341" i="2"/>
  <c r="J105" i="2" s="1"/>
  <c r="BK428" i="2"/>
  <c r="J428" i="2" s="1"/>
  <c r="J110" i="2" s="1"/>
  <c r="BK670" i="2"/>
  <c r="BK828" i="2"/>
  <c r="J828" i="2"/>
  <c r="J134" i="2" s="1"/>
  <c r="BK144" i="5"/>
  <c r="J144" i="5"/>
  <c r="J102" i="5" s="1"/>
  <c r="BK201" i="5"/>
  <c r="J201" i="5"/>
  <c r="J107" i="5" s="1"/>
  <c r="BK175" i="6"/>
  <c r="J175" i="6" s="1"/>
  <c r="J108" i="6" s="1"/>
  <c r="BK311" i="11"/>
  <c r="J311" i="11" s="1"/>
  <c r="J114" i="11" s="1"/>
  <c r="BK444" i="11"/>
  <c r="J444" i="11" s="1"/>
  <c r="J138" i="11"/>
  <c r="BK512" i="11"/>
  <c r="J512" i="11" s="1"/>
  <c r="J146" i="11" s="1"/>
  <c r="BK790" i="11"/>
  <c r="J790" i="11" s="1"/>
  <c r="J202" i="11" s="1"/>
  <c r="BK139" i="12"/>
  <c r="J139" i="12"/>
  <c r="J98" i="12" s="1"/>
  <c r="BK338" i="2"/>
  <c r="J338" i="2"/>
  <c r="J103" i="2" s="1"/>
  <c r="BK663" i="2"/>
  <c r="J663" i="2"/>
  <c r="J127" i="2" s="1"/>
  <c r="BK897" i="2"/>
  <c r="J897" i="2"/>
  <c r="J141" i="2" s="1"/>
  <c r="BK1077" i="2"/>
  <c r="J1077" i="2" s="1"/>
  <c r="J153" i="2" s="1"/>
  <c r="BK1476" i="2"/>
  <c r="J1476" i="2" s="1"/>
  <c r="J175" i="2"/>
  <c r="BK199" i="5"/>
  <c r="J199" i="5" s="1"/>
  <c r="J106" i="5" s="1"/>
  <c r="BK201" i="8"/>
  <c r="BK200" i="8" s="1"/>
  <c r="J200" i="8" s="1"/>
  <c r="J100" i="8" s="1"/>
  <c r="BK135" i="10"/>
  <c r="J135" i="10" s="1"/>
  <c r="J98" i="10"/>
  <c r="BK276" i="11"/>
  <c r="J276" i="11" s="1"/>
  <c r="J104" i="11" s="1"/>
  <c r="BK309" i="11"/>
  <c r="J309" i="11" s="1"/>
  <c r="J113" i="11" s="1"/>
  <c r="BK346" i="11"/>
  <c r="J346" i="11"/>
  <c r="J123" i="11" s="1"/>
  <c r="BK142" i="12"/>
  <c r="J142" i="12"/>
  <c r="J100" i="12" s="1"/>
  <c r="BK202" i="12"/>
  <c r="J202" i="12"/>
  <c r="J106" i="12" s="1"/>
  <c r="BK144" i="13"/>
  <c r="J144" i="13" s="1"/>
  <c r="J98" i="13" s="1"/>
  <c r="BK154" i="13"/>
  <c r="J154" i="13" s="1"/>
  <c r="J103" i="13" s="1"/>
  <c r="BK534" i="2"/>
  <c r="J534" i="2" s="1"/>
  <c r="J122" i="2"/>
  <c r="BK941" i="2"/>
  <c r="J941" i="2" s="1"/>
  <c r="J147" i="2" s="1"/>
  <c r="BK1072" i="2"/>
  <c r="BK1071" i="2" s="1"/>
  <c r="J1071" i="2" s="1"/>
  <c r="J151" i="2" s="1"/>
  <c r="BK1473" i="2"/>
  <c r="J1473" i="2" s="1"/>
  <c r="J173" i="2"/>
  <c r="BK149" i="6"/>
  <c r="J149" i="6" s="1"/>
  <c r="J102" i="6" s="1"/>
  <c r="BK251" i="11"/>
  <c r="J251" i="11" s="1"/>
  <c r="J99" i="11" s="1"/>
  <c r="BK306" i="11"/>
  <c r="J306" i="11"/>
  <c r="J111" i="11"/>
  <c r="BK318" i="11"/>
  <c r="J318" i="11"/>
  <c r="J116" i="11" s="1"/>
  <c r="BK398" i="11"/>
  <c r="J398" i="11"/>
  <c r="J130" i="11" s="1"/>
  <c r="BK555" i="11"/>
  <c r="J555" i="11" s="1"/>
  <c r="J154" i="11" s="1"/>
  <c r="BK617" i="11"/>
  <c r="J617" i="11" s="1"/>
  <c r="J168" i="11" s="1"/>
  <c r="BK653" i="11"/>
  <c r="J653" i="11" s="1"/>
  <c r="J175" i="11"/>
  <c r="BK689" i="11"/>
  <c r="J689" i="11" s="1"/>
  <c r="J182" i="11" s="1"/>
  <c r="BK721" i="11"/>
  <c r="J721" i="11" s="1"/>
  <c r="J189" i="11" s="1"/>
  <c r="BK841" i="11"/>
  <c r="J841" i="11"/>
  <c r="J209" i="11" s="1"/>
  <c r="BK200" i="12"/>
  <c r="J200" i="12"/>
  <c r="J105" i="12" s="1"/>
  <c r="BK160" i="13"/>
  <c r="J160" i="13"/>
  <c r="J106" i="13" s="1"/>
  <c r="BK154" i="15"/>
  <c r="J154" i="15" s="1"/>
  <c r="J100" i="15" s="1"/>
  <c r="BK660" i="2"/>
  <c r="J660" i="2" s="1"/>
  <c r="J125" i="2" s="1"/>
  <c r="BK1069" i="2"/>
  <c r="J1069" i="2" s="1"/>
  <c r="J150" i="2"/>
  <c r="BK1210" i="2"/>
  <c r="J1210" i="2" s="1"/>
  <c r="J158" i="2" s="1"/>
  <c r="BK1317" i="2"/>
  <c r="J1317" i="2" s="1"/>
  <c r="J170" i="2" s="1"/>
  <c r="BK1644" i="2"/>
  <c r="J1644" i="2"/>
  <c r="J182" i="2" s="1"/>
  <c r="BK243" i="3"/>
  <c r="J243" i="3"/>
  <c r="J104" i="3" s="1"/>
  <c r="BK259" i="7"/>
  <c r="J259" i="7"/>
  <c r="J99" i="7" s="1"/>
  <c r="BK198" i="8"/>
  <c r="J198" i="8"/>
  <c r="J99" i="8" s="1"/>
  <c r="BK579" i="11"/>
  <c r="J579" i="11" s="1"/>
  <c r="J161" i="11" s="1"/>
  <c r="BK877" i="11"/>
  <c r="J877" i="11" s="1"/>
  <c r="J216" i="11"/>
  <c r="BK251" i="13"/>
  <c r="J251" i="13" s="1"/>
  <c r="J110" i="13" s="1"/>
  <c r="BK137" i="14"/>
  <c r="J137" i="14" s="1"/>
  <c r="J98" i="14" s="1"/>
  <c r="BK174" i="14"/>
  <c r="J174" i="14"/>
  <c r="J104" i="14"/>
  <c r="BF134" i="15"/>
  <c r="BF135" i="15"/>
  <c r="BF144" i="15"/>
  <c r="BF147" i="15"/>
  <c r="BF148" i="15"/>
  <c r="BF150" i="15"/>
  <c r="J91" i="15"/>
  <c r="J128" i="15"/>
  <c r="BF136" i="15"/>
  <c r="BF142" i="15"/>
  <c r="F91" i="15"/>
  <c r="J125" i="15"/>
  <c r="BF137" i="15"/>
  <c r="BF143" i="15"/>
  <c r="BF152" i="15"/>
  <c r="BF153" i="15"/>
  <c r="E85" i="15"/>
  <c r="F92" i="15"/>
  <c r="BF138" i="15"/>
  <c r="BF139" i="15"/>
  <c r="BF140" i="15"/>
  <c r="BF141" i="15"/>
  <c r="BF145" i="15"/>
  <c r="BF146" i="15"/>
  <c r="BF149" i="15"/>
  <c r="BF155" i="15"/>
  <c r="F91" i="14"/>
  <c r="J129" i="14"/>
  <c r="BF142" i="14"/>
  <c r="BF153" i="14"/>
  <c r="BF155" i="14"/>
  <c r="BF158" i="14"/>
  <c r="BF146" i="14"/>
  <c r="BF161" i="14"/>
  <c r="BF168" i="14"/>
  <c r="BF172" i="14"/>
  <c r="E85" i="14"/>
  <c r="BF148" i="14"/>
  <c r="BF149" i="14"/>
  <c r="BF151" i="14"/>
  <c r="BF152" i="14"/>
  <c r="BF156" i="14"/>
  <c r="BF157" i="14"/>
  <c r="BF162" i="14"/>
  <c r="BF163" i="14"/>
  <c r="BF164" i="14"/>
  <c r="BF167" i="14"/>
  <c r="BF169" i="14"/>
  <c r="BF170" i="14"/>
  <c r="F92" i="14"/>
  <c r="BF138" i="14"/>
  <c r="BF141" i="14"/>
  <c r="BF145" i="14"/>
  <c r="BF147" i="14"/>
  <c r="BF150" i="14"/>
  <c r="BF154" i="14"/>
  <c r="BF159" i="14"/>
  <c r="BF160" i="14"/>
  <c r="BF165" i="14"/>
  <c r="BF166" i="14"/>
  <c r="BF173" i="14"/>
  <c r="BF175" i="14"/>
  <c r="F92" i="13"/>
  <c r="E132" i="13"/>
  <c r="J136" i="13"/>
  <c r="BF148" i="13"/>
  <c r="BF149" i="13"/>
  <c r="BF169" i="13"/>
  <c r="BF175" i="13"/>
  <c r="BF181" i="13"/>
  <c r="BF188" i="13"/>
  <c r="BF190" i="13"/>
  <c r="BF193" i="13"/>
  <c r="BF195" i="13"/>
  <c r="BF196" i="13"/>
  <c r="BF197" i="13"/>
  <c r="BF201" i="13"/>
  <c r="BF207" i="13"/>
  <c r="BF217" i="13"/>
  <c r="BF219" i="13"/>
  <c r="BF221" i="13"/>
  <c r="BF223" i="13"/>
  <c r="BF235" i="13"/>
  <c r="BF241" i="13"/>
  <c r="BF242" i="13"/>
  <c r="J91" i="13"/>
  <c r="J139" i="13"/>
  <c r="BF145" i="13"/>
  <c r="BF152" i="13"/>
  <c r="BF158" i="13"/>
  <c r="BF159" i="13"/>
  <c r="BF168" i="13"/>
  <c r="BF178" i="13"/>
  <c r="BF180" i="13"/>
  <c r="BF191" i="13"/>
  <c r="BF204" i="13"/>
  <c r="BF212" i="13"/>
  <c r="BF213" i="13"/>
  <c r="BF214" i="13"/>
  <c r="BF218" i="13"/>
  <c r="BF222" i="13"/>
  <c r="BF231" i="13"/>
  <c r="BF232" i="13"/>
  <c r="BF234" i="13"/>
  <c r="BF237" i="13"/>
  <c r="BF246" i="13"/>
  <c r="BF248" i="13"/>
  <c r="BF249" i="13"/>
  <c r="BF250" i="13"/>
  <c r="BF254" i="13"/>
  <c r="F91" i="13"/>
  <c r="BF155" i="13"/>
  <c r="BF161" i="13"/>
  <c r="BF164" i="13"/>
  <c r="BF170" i="13"/>
  <c r="BF172" i="13"/>
  <c r="BF174" i="13"/>
  <c r="BF177" i="13"/>
  <c r="BF182" i="13"/>
  <c r="BF189" i="13"/>
  <c r="BF192" i="13"/>
  <c r="BF198" i="13"/>
  <c r="BF205" i="13"/>
  <c r="BF206" i="13"/>
  <c r="BF210" i="13"/>
  <c r="BF215" i="13"/>
  <c r="BF220" i="13"/>
  <c r="BF224" i="13"/>
  <c r="BF225" i="13"/>
  <c r="BF228" i="13"/>
  <c r="BF229" i="13"/>
  <c r="BF233" i="13"/>
  <c r="BF238" i="13"/>
  <c r="BF245" i="13"/>
  <c r="BF247" i="13"/>
  <c r="BF153" i="13"/>
  <c r="BF165" i="13"/>
  <c r="BF166" i="13"/>
  <c r="BF167" i="13"/>
  <c r="BF171" i="13"/>
  <c r="BF173" i="13"/>
  <c r="BF176" i="13"/>
  <c r="BF179" i="13"/>
  <c r="BF183" i="13"/>
  <c r="BF184" i="13"/>
  <c r="BF185" i="13"/>
  <c r="BF186" i="13"/>
  <c r="BF187" i="13"/>
  <c r="BF194" i="13"/>
  <c r="BF199" i="13"/>
  <c r="BF200" i="13"/>
  <c r="BF202" i="13"/>
  <c r="BF203" i="13"/>
  <c r="BF208" i="13"/>
  <c r="BF209" i="13"/>
  <c r="BF211" i="13"/>
  <c r="BF216" i="13"/>
  <c r="BF226" i="13"/>
  <c r="BF227" i="13"/>
  <c r="BF230" i="13"/>
  <c r="BF236" i="13"/>
  <c r="BF239" i="13"/>
  <c r="BF243" i="13"/>
  <c r="BF244" i="13"/>
  <c r="BF252" i="13"/>
  <c r="BF255" i="13"/>
  <c r="BK278" i="11"/>
  <c r="J278" i="11"/>
  <c r="J105" i="11" s="1"/>
  <c r="BK348" i="11"/>
  <c r="J348" i="11" s="1"/>
  <c r="J124" i="11" s="1"/>
  <c r="F91" i="12"/>
  <c r="E127" i="12"/>
  <c r="J131" i="12"/>
  <c r="F134" i="12"/>
  <c r="BF140" i="12"/>
  <c r="BF145" i="12"/>
  <c r="BF146" i="12"/>
  <c r="BF156" i="12"/>
  <c r="BF162" i="12"/>
  <c r="BF167" i="12"/>
  <c r="BF172" i="12"/>
  <c r="BF175" i="12"/>
  <c r="BF180" i="12"/>
  <c r="BF183" i="12"/>
  <c r="BF187" i="12"/>
  <c r="BF192" i="12"/>
  <c r="BF195" i="12"/>
  <c r="BF197" i="12"/>
  <c r="BF201" i="12"/>
  <c r="BK400" i="11"/>
  <c r="J400" i="11" s="1"/>
  <c r="J131" i="11" s="1"/>
  <c r="BF143" i="12"/>
  <c r="BF152" i="12"/>
  <c r="BF154" i="12"/>
  <c r="BF163" i="12"/>
  <c r="BF170" i="12"/>
  <c r="BF191" i="12"/>
  <c r="BF203" i="12"/>
  <c r="J92" i="12"/>
  <c r="J133" i="12"/>
  <c r="BF149" i="12"/>
  <c r="BF151" i="12"/>
  <c r="BF155" i="12"/>
  <c r="BF159" i="12"/>
  <c r="BF160" i="12"/>
  <c r="BF161" i="12"/>
  <c r="BF164" i="12"/>
  <c r="BF169" i="12"/>
  <c r="BF174" i="12"/>
  <c r="BF179" i="12"/>
  <c r="BF190" i="12"/>
  <c r="BF194" i="12"/>
  <c r="BF199" i="12"/>
  <c r="BF150" i="12"/>
  <c r="BF153" i="12"/>
  <c r="BF157" i="12"/>
  <c r="BF165" i="12"/>
  <c r="BF166" i="12"/>
  <c r="BF168" i="12"/>
  <c r="BF171" i="12"/>
  <c r="BF173" i="12"/>
  <c r="BF176" i="12"/>
  <c r="BF177" i="12"/>
  <c r="BF178" i="12"/>
  <c r="BF181" i="12"/>
  <c r="BF182" i="12"/>
  <c r="BF185" i="12"/>
  <c r="BF186" i="12"/>
  <c r="BF188" i="12"/>
  <c r="BF189" i="12"/>
  <c r="BF193" i="12"/>
  <c r="BF196" i="12"/>
  <c r="BF198" i="12"/>
  <c r="J138" i="10"/>
  <c r="J100" i="10" s="1"/>
  <c r="J242" i="11"/>
  <c r="BF257" i="11"/>
  <c r="BF258" i="11"/>
  <c r="BF269" i="11"/>
  <c r="BF274" i="11"/>
  <c r="BF275" i="11"/>
  <c r="BF280" i="11"/>
  <c r="BF288" i="11"/>
  <c r="BF298" i="11"/>
  <c r="BF301" i="11"/>
  <c r="BF310" i="11"/>
  <c r="BF312" i="11"/>
  <c r="BF314" i="11"/>
  <c r="BF316" i="11"/>
  <c r="BF325" i="11"/>
  <c r="BF327" i="11"/>
  <c r="BF331" i="11"/>
  <c r="BF332" i="11"/>
  <c r="BF334" i="11"/>
  <c r="BF338" i="11"/>
  <c r="BF347" i="11"/>
  <c r="BF351" i="11"/>
  <c r="BF354" i="11"/>
  <c r="BF360" i="11"/>
  <c r="BF363" i="11"/>
  <c r="BF377" i="11"/>
  <c r="BF378" i="11"/>
  <c r="BF390" i="11"/>
  <c r="BF393" i="11"/>
  <c r="BF395" i="11"/>
  <c r="BF404" i="11"/>
  <c r="BF405" i="11"/>
  <c r="BF406" i="11"/>
  <c r="BF422" i="11"/>
  <c r="BF424" i="11"/>
  <c r="BF429" i="11"/>
  <c r="BF434" i="11"/>
  <c r="BF443" i="11"/>
  <c r="BF449" i="11"/>
  <c r="BF451" i="11"/>
  <c r="BF453" i="11"/>
  <c r="BF461" i="11"/>
  <c r="BF462" i="11"/>
  <c r="BF466" i="11"/>
  <c r="BF468" i="11"/>
  <c r="BF483" i="11"/>
  <c r="BF487" i="11"/>
  <c r="BF488" i="11"/>
  <c r="BF494" i="11"/>
  <c r="BF495" i="11"/>
  <c r="BF500" i="11"/>
  <c r="BF504" i="11"/>
  <c r="BF511" i="11"/>
  <c r="BF519" i="11"/>
  <c r="BF526" i="11"/>
  <c r="BF529" i="11"/>
  <c r="BF536" i="11"/>
  <c r="BF538" i="11"/>
  <c r="BF540" i="11"/>
  <c r="BF546" i="11"/>
  <c r="BF547" i="11"/>
  <c r="BF552" i="11"/>
  <c r="BF556" i="11"/>
  <c r="BF574" i="11"/>
  <c r="BF578" i="11"/>
  <c r="BF585" i="11"/>
  <c r="BF587" i="11"/>
  <c r="BF591" i="11"/>
  <c r="BF592" i="11"/>
  <c r="BF594" i="11"/>
  <c r="BF606" i="11"/>
  <c r="BF615" i="11"/>
  <c r="BF630" i="11"/>
  <c r="BF631" i="11"/>
  <c r="BF644" i="11"/>
  <c r="BF645" i="11"/>
  <c r="BF659" i="11"/>
  <c r="BF667" i="11"/>
  <c r="BF678" i="11"/>
  <c r="BF696" i="11"/>
  <c r="BF705" i="11"/>
  <c r="BF706" i="11"/>
  <c r="BF710" i="11"/>
  <c r="BF720" i="11"/>
  <c r="BF727" i="11"/>
  <c r="BF730" i="11"/>
  <c r="BF733" i="11"/>
  <c r="BF745" i="11"/>
  <c r="BF753" i="11"/>
  <c r="BF756" i="11"/>
  <c r="BF766" i="11"/>
  <c r="BF771" i="11"/>
  <c r="BF774" i="11"/>
  <c r="BF786" i="11"/>
  <c r="BF796" i="11"/>
  <c r="BF797" i="11"/>
  <c r="BF803" i="11"/>
  <c r="BF811" i="11"/>
  <c r="BF823" i="11"/>
  <c r="BF824" i="11"/>
  <c r="BF836" i="11"/>
  <c r="BF837" i="11"/>
  <c r="BF845" i="11"/>
  <c r="BF870" i="11"/>
  <c r="BF876" i="11"/>
  <c r="BF882" i="11"/>
  <c r="BF883" i="11"/>
  <c r="BF889" i="11"/>
  <c r="BF893" i="11"/>
  <c r="BF900" i="11"/>
  <c r="BF906" i="11"/>
  <c r="BF910" i="11"/>
  <c r="E85" i="11"/>
  <c r="BF254" i="11"/>
  <c r="BF259" i="11"/>
  <c r="BF265" i="11"/>
  <c r="BF271" i="11"/>
  <c r="BF281" i="11"/>
  <c r="BF287" i="11"/>
  <c r="BF305" i="11"/>
  <c r="BF317" i="11"/>
  <c r="BF322" i="11"/>
  <c r="BF323" i="11"/>
  <c r="BF329" i="11"/>
  <c r="BF333" i="11"/>
  <c r="BF335" i="11"/>
  <c r="BF353" i="11"/>
  <c r="BF355" i="11"/>
  <c r="BF359" i="11"/>
  <c r="BF365" i="11"/>
  <c r="BF366" i="11"/>
  <c r="BF369" i="11"/>
  <c r="BF380" i="11"/>
  <c r="BF382" i="11"/>
  <c r="BF389" i="11"/>
  <c r="BF391" i="11"/>
  <c r="BF407" i="11"/>
  <c r="BF408" i="11"/>
  <c r="BF409" i="11"/>
  <c r="BF412" i="11"/>
  <c r="BF413" i="11"/>
  <c r="BF419" i="11"/>
  <c r="BF432" i="11"/>
  <c r="BF433" i="11"/>
  <c r="BF440" i="11"/>
  <c r="BF460" i="11"/>
  <c r="BF471" i="11"/>
  <c r="BF480" i="11"/>
  <c r="BF485" i="11"/>
  <c r="BF486" i="11"/>
  <c r="BF493" i="11"/>
  <c r="BF497" i="11"/>
  <c r="BF505" i="11"/>
  <c r="BF507" i="11"/>
  <c r="BF509" i="11"/>
  <c r="BF513" i="11"/>
  <c r="BF516" i="11"/>
  <c r="BF517" i="11"/>
  <c r="BF524" i="11"/>
  <c r="BF531" i="11"/>
  <c r="BF539" i="11"/>
  <c r="BF548" i="11"/>
  <c r="BF560" i="11"/>
  <c r="BF570" i="11"/>
  <c r="BF571" i="11"/>
  <c r="BF572" i="11"/>
  <c r="BF575" i="11"/>
  <c r="BF580" i="11"/>
  <c r="BF589" i="11"/>
  <c r="BF590" i="11"/>
  <c r="BF593" i="11"/>
  <c r="BF599" i="11"/>
  <c r="BF602" i="11"/>
  <c r="BF603" i="11"/>
  <c r="BF613" i="11"/>
  <c r="BF627" i="11"/>
  <c r="BF636" i="11"/>
  <c r="BF652" i="11"/>
  <c r="BF665" i="11"/>
  <c r="BF670" i="11"/>
  <c r="BF671" i="11"/>
  <c r="BF672" i="11"/>
  <c r="BF673" i="11"/>
  <c r="BF702" i="11"/>
  <c r="BF704" i="11"/>
  <c r="BF707" i="11"/>
  <c r="BF708" i="11"/>
  <c r="BF711" i="11"/>
  <c r="BF712" i="11"/>
  <c r="BF713" i="11"/>
  <c r="BF714" i="11"/>
  <c r="BF717" i="11"/>
  <c r="BF718" i="11"/>
  <c r="BF728" i="11"/>
  <c r="BF734" i="11"/>
  <c r="BF735" i="11"/>
  <c r="BF738" i="11"/>
  <c r="BF741" i="11"/>
  <c r="BF743" i="11"/>
  <c r="BF747" i="11"/>
  <c r="BF749" i="11"/>
  <c r="BF750" i="11"/>
  <c r="BF752" i="11"/>
  <c r="BF757" i="11"/>
  <c r="BF762" i="11"/>
  <c r="BF763" i="11"/>
  <c r="BF764" i="11"/>
  <c r="BF765" i="11"/>
  <c r="BF767" i="11"/>
  <c r="BF789" i="11"/>
  <c r="BF795" i="11"/>
  <c r="BF813" i="11"/>
  <c r="BF817" i="11"/>
  <c r="BF819" i="11"/>
  <c r="BF821" i="11"/>
  <c r="BF829" i="11"/>
  <c r="BF830" i="11"/>
  <c r="BF831" i="11"/>
  <c r="BF838" i="11"/>
  <c r="BF842" i="11"/>
  <c r="BF847" i="11"/>
  <c r="BF851" i="11"/>
  <c r="BF853" i="11"/>
  <c r="BF855" i="11"/>
  <c r="BF856" i="11"/>
  <c r="BF858" i="11"/>
  <c r="BF859" i="11"/>
  <c r="BF860" i="11"/>
  <c r="BF861" i="11"/>
  <c r="BF869" i="11"/>
  <c r="BF880" i="11"/>
  <c r="BF884" i="11"/>
  <c r="BF885" i="11"/>
  <c r="BF886" i="11"/>
  <c r="BF897" i="11"/>
  <c r="BF899" i="11"/>
  <c r="BF901" i="11"/>
  <c r="BF904" i="11"/>
  <c r="BF905" i="11"/>
  <c r="BF909" i="11"/>
  <c r="F92" i="11"/>
  <c r="BF252" i="11"/>
  <c r="BF255" i="11"/>
  <c r="BF256" i="11"/>
  <c r="BF261" i="11"/>
  <c r="BF262" i="11"/>
  <c r="BF263" i="11"/>
  <c r="BF264" i="11"/>
  <c r="BF268" i="11"/>
  <c r="BF277" i="11"/>
  <c r="BF282" i="11"/>
  <c r="BF286" i="11"/>
  <c r="BF290" i="11"/>
  <c r="BF294" i="11"/>
  <c r="BF296" i="11"/>
  <c r="BF297" i="11"/>
  <c r="BF299" i="11"/>
  <c r="BF319" i="11"/>
  <c r="BF337" i="11"/>
  <c r="BF343" i="11"/>
  <c r="BF344" i="11"/>
  <c r="BF345" i="11"/>
  <c r="BF357" i="11"/>
  <c r="BF367" i="11"/>
  <c r="BF371" i="11"/>
  <c r="BF372" i="11"/>
  <c r="BF373" i="11"/>
  <c r="BF375" i="11"/>
  <c r="BF376" i="11"/>
  <c r="BF379" i="11"/>
  <c r="BF387" i="11"/>
  <c r="BF388" i="11"/>
  <c r="BF394" i="11"/>
  <c r="BF396" i="11"/>
  <c r="BF397" i="11"/>
  <c r="BF399" i="11"/>
  <c r="BF403" i="11"/>
  <c r="BF414" i="11"/>
  <c r="BF416" i="11"/>
  <c r="BF420" i="11"/>
  <c r="BF423" i="11"/>
  <c r="BF427" i="11"/>
  <c r="BF435" i="11"/>
  <c r="BF436" i="11"/>
  <c r="BF439" i="11"/>
  <c r="BF445" i="11"/>
  <c r="BF448" i="11"/>
  <c r="BF457" i="11"/>
  <c r="BF458" i="11"/>
  <c r="BF473" i="11"/>
  <c r="BF477" i="11"/>
  <c r="BF479" i="11"/>
  <c r="BF482" i="11"/>
  <c r="BF484" i="11"/>
  <c r="BF489" i="11"/>
  <c r="BF490" i="11"/>
  <c r="BF492" i="11"/>
  <c r="BF501" i="11"/>
  <c r="BF502" i="11"/>
  <c r="BF521" i="11"/>
  <c r="BF522" i="11"/>
  <c r="BF523" i="11"/>
  <c r="BF525" i="11"/>
  <c r="BF527" i="11"/>
  <c r="BF537" i="11"/>
  <c r="BF542" i="11"/>
  <c r="BF550" i="11"/>
  <c r="BF551" i="11"/>
  <c r="BF554" i="11"/>
  <c r="BF563" i="11"/>
  <c r="BF595" i="11"/>
  <c r="BF597" i="11"/>
  <c r="BF605" i="11"/>
  <c r="BF609" i="11"/>
  <c r="BF610" i="11"/>
  <c r="BF612" i="11"/>
  <c r="BF614" i="11"/>
  <c r="BF622" i="11"/>
  <c r="BF626" i="11"/>
  <c r="BF629" i="11"/>
  <c r="BF632" i="11"/>
  <c r="BF634" i="11"/>
  <c r="BF635" i="11"/>
  <c r="BF638" i="11"/>
  <c r="BF640" i="11"/>
  <c r="BF642" i="11"/>
  <c r="BF646" i="11"/>
  <c r="BF649" i="11"/>
  <c r="BF650" i="11"/>
  <c r="BF658" i="11"/>
  <c r="BF660" i="11"/>
  <c r="BF662" i="11"/>
  <c r="BF663" i="11"/>
  <c r="BF664" i="11"/>
  <c r="BF666" i="11"/>
  <c r="BF674" i="11"/>
  <c r="BF675" i="11"/>
  <c r="BF676" i="11"/>
  <c r="BF679" i="11"/>
  <c r="BF682" i="11"/>
  <c r="BF684" i="11"/>
  <c r="BF685" i="11"/>
  <c r="BF686" i="11"/>
  <c r="BF688" i="11"/>
  <c r="BF690" i="11"/>
  <c r="BF693" i="11"/>
  <c r="BF694" i="11"/>
  <c r="BF699" i="11"/>
  <c r="BF700" i="11"/>
  <c r="BF701" i="11"/>
  <c r="BF725" i="11"/>
  <c r="BF726" i="11"/>
  <c r="BF737" i="11"/>
  <c r="BF744" i="11"/>
  <c r="BF746" i="11"/>
  <c r="BF759" i="11"/>
  <c r="BF776" i="11"/>
  <c r="BF779" i="11"/>
  <c r="BF780" i="11"/>
  <c r="BF781" i="11"/>
  <c r="BF782" i="11"/>
  <c r="BF785" i="11"/>
  <c r="BF794" i="11"/>
  <c r="BF798" i="11"/>
  <c r="BF800" i="11"/>
  <c r="BF802" i="11"/>
  <c r="BF804" i="11"/>
  <c r="BF807" i="11"/>
  <c r="BF808" i="11"/>
  <c r="BF812" i="11"/>
  <c r="BF815" i="11"/>
  <c r="BF818" i="11"/>
  <c r="BF820" i="11"/>
  <c r="BF822" i="11"/>
  <c r="BF825" i="11"/>
  <c r="BF827" i="11"/>
  <c r="BF834" i="11"/>
  <c r="BF840" i="11"/>
  <c r="BF846" i="11"/>
  <c r="BF872" i="11"/>
  <c r="BF874" i="11"/>
  <c r="BF888" i="11"/>
  <c r="BF890" i="11"/>
  <c r="BF891" i="11"/>
  <c r="BF892" i="11"/>
  <c r="BF894" i="11"/>
  <c r="BF903" i="11"/>
  <c r="BF907" i="11"/>
  <c r="BF908" i="11"/>
  <c r="BF266" i="11"/>
  <c r="BF272" i="11"/>
  <c r="BF273" i="11"/>
  <c r="BF284" i="11"/>
  <c r="BF285" i="11"/>
  <c r="BF291" i="11"/>
  <c r="BF292" i="11"/>
  <c r="BF293" i="11"/>
  <c r="BF302" i="11"/>
  <c r="BF303" i="11"/>
  <c r="BF304" i="11"/>
  <c r="BF307" i="11"/>
  <c r="BF315" i="11"/>
  <c r="BF326" i="11"/>
  <c r="BF328" i="11"/>
  <c r="BF339" i="11"/>
  <c r="BF341" i="11"/>
  <c r="BF342" i="11"/>
  <c r="BF350" i="11"/>
  <c r="BF352" i="11"/>
  <c r="BF358" i="11"/>
  <c r="BF361" i="11"/>
  <c r="BF362" i="11"/>
  <c r="BF364" i="11"/>
  <c r="BF368" i="11"/>
  <c r="BF374" i="11"/>
  <c r="BF381" i="11"/>
  <c r="BF383" i="11"/>
  <c r="BF385" i="11"/>
  <c r="BF386" i="11"/>
  <c r="BF402" i="11"/>
  <c r="BF411" i="11"/>
  <c r="BF415" i="11"/>
  <c r="BF418" i="11"/>
  <c r="BF425" i="11"/>
  <c r="BF426" i="11"/>
  <c r="BF430" i="11"/>
  <c r="BF431" i="11"/>
  <c r="BF437" i="11"/>
  <c r="BF441" i="11"/>
  <c r="BF442" i="11"/>
  <c r="BF450" i="11"/>
  <c r="BF452" i="11"/>
  <c r="BF454" i="11"/>
  <c r="BF455" i="11"/>
  <c r="BF459" i="11"/>
  <c r="BF463" i="11"/>
  <c r="BF464" i="11"/>
  <c r="BF465" i="11"/>
  <c r="BF467" i="11"/>
  <c r="BF469" i="11"/>
  <c r="BF470" i="11"/>
  <c r="BF472" i="11"/>
  <c r="BF475" i="11"/>
  <c r="BF476" i="11"/>
  <c r="BF481" i="11"/>
  <c r="BF491" i="11"/>
  <c r="BF498" i="11"/>
  <c r="BF499" i="11"/>
  <c r="BF503" i="11"/>
  <c r="BF508" i="11"/>
  <c r="BF510" i="11"/>
  <c r="BF518" i="11"/>
  <c r="BF528" i="11"/>
  <c r="BF532" i="11"/>
  <c r="BF533" i="11"/>
  <c r="BF535" i="11"/>
  <c r="BF541" i="11"/>
  <c r="BF544" i="11"/>
  <c r="BF545" i="11"/>
  <c r="BF553" i="11"/>
  <c r="BF559" i="11"/>
  <c r="BF562" i="11"/>
  <c r="BF564" i="11"/>
  <c r="BF565" i="11"/>
  <c r="BF567" i="11"/>
  <c r="BF568" i="11"/>
  <c r="BF576" i="11"/>
  <c r="BF577" i="11"/>
  <c r="BF583" i="11"/>
  <c r="BF584" i="11"/>
  <c r="BF586" i="11"/>
  <c r="BF598" i="11"/>
  <c r="BF600" i="11"/>
  <c r="BF601" i="11"/>
  <c r="BF607" i="11"/>
  <c r="BF608" i="11"/>
  <c r="BF616" i="11"/>
  <c r="BF618" i="11"/>
  <c r="BF621" i="11"/>
  <c r="BF623" i="11"/>
  <c r="BF624" i="11"/>
  <c r="BF628" i="11"/>
  <c r="BF637" i="11"/>
  <c r="BF639" i="11"/>
  <c r="BF643" i="11"/>
  <c r="BF648" i="11"/>
  <c r="BF651" i="11"/>
  <c r="BF654" i="11"/>
  <c r="BF657" i="11"/>
  <c r="BF668" i="11"/>
  <c r="BF680" i="11"/>
  <c r="BF681" i="11"/>
  <c r="BF687" i="11"/>
  <c r="BF695" i="11"/>
  <c r="BF698" i="11"/>
  <c r="BF716" i="11"/>
  <c r="BF719" i="11"/>
  <c r="BF722" i="11"/>
  <c r="BF731" i="11"/>
  <c r="BF732" i="11"/>
  <c r="BF739" i="11"/>
  <c r="BF740" i="11"/>
  <c r="BF751" i="11"/>
  <c r="BF758" i="11"/>
  <c r="BF760" i="11"/>
  <c r="BF768" i="11"/>
  <c r="BF770" i="11"/>
  <c r="BF772" i="11"/>
  <c r="BF773" i="11"/>
  <c r="BF775" i="11"/>
  <c r="BF778" i="11"/>
  <c r="BF783" i="11"/>
  <c r="BF787" i="11"/>
  <c r="BF788" i="11"/>
  <c r="BF791" i="11"/>
  <c r="BF799" i="11"/>
  <c r="BF805" i="11"/>
  <c r="BF806" i="11"/>
  <c r="BF809" i="11"/>
  <c r="BF810" i="11"/>
  <c r="BF816" i="11"/>
  <c r="BF828" i="11"/>
  <c r="BF832" i="11"/>
  <c r="BF833" i="11"/>
  <c r="BF839" i="11"/>
  <c r="BF848" i="11"/>
  <c r="BF850" i="11"/>
  <c r="BF852" i="11"/>
  <c r="BF854" i="11"/>
  <c r="BF862" i="11"/>
  <c r="BF863" i="11"/>
  <c r="BF864" i="11"/>
  <c r="BF866" i="11"/>
  <c r="BF867" i="11"/>
  <c r="BF868" i="11"/>
  <c r="BF873" i="11"/>
  <c r="BF875" i="11"/>
  <c r="BF878" i="11"/>
  <c r="BF881" i="11"/>
  <c r="BF887" i="11"/>
  <c r="BF895" i="11"/>
  <c r="BF896" i="11"/>
  <c r="BF898" i="11"/>
  <c r="BF902" i="11"/>
  <c r="BF911" i="11"/>
  <c r="J92" i="10"/>
  <c r="F129" i="10"/>
  <c r="BF136" i="10"/>
  <c r="BF141" i="10"/>
  <c r="BF142" i="10"/>
  <c r="BF143" i="10"/>
  <c r="BF148" i="10"/>
  <c r="BF154" i="10"/>
  <c r="BF159" i="10"/>
  <c r="BF160" i="10"/>
  <c r="BF161" i="10"/>
  <c r="BF167" i="10"/>
  <c r="BF170" i="10"/>
  <c r="BF176" i="10"/>
  <c r="BF181" i="10"/>
  <c r="E85" i="10"/>
  <c r="J129" i="10"/>
  <c r="BF146" i="10"/>
  <c r="BF152" i="10"/>
  <c r="BF153" i="10"/>
  <c r="BF156" i="10"/>
  <c r="BF162" i="10"/>
  <c r="BF179" i="10"/>
  <c r="BF180" i="10"/>
  <c r="BF182" i="10"/>
  <c r="BF188" i="10"/>
  <c r="J131" i="9"/>
  <c r="J98" i="9"/>
  <c r="J89" i="10"/>
  <c r="F92" i="10"/>
  <c r="BF149" i="10"/>
  <c r="BF151" i="10"/>
  <c r="BF157" i="10"/>
  <c r="BF165" i="10"/>
  <c r="BF166" i="10"/>
  <c r="BF171" i="10"/>
  <c r="BF172" i="10"/>
  <c r="BF173" i="10"/>
  <c r="BF175" i="10"/>
  <c r="BF177" i="10"/>
  <c r="BF178" i="10"/>
  <c r="BF184" i="10"/>
  <c r="BF185" i="10"/>
  <c r="BF189" i="10"/>
  <c r="BF190" i="10"/>
  <c r="BF139" i="10"/>
  <c r="BF140" i="10"/>
  <c r="BF144" i="10"/>
  <c r="BF145" i="10"/>
  <c r="BF147" i="10"/>
  <c r="BF150" i="10"/>
  <c r="BF155" i="10"/>
  <c r="BF158" i="10"/>
  <c r="BF163" i="10"/>
  <c r="BF164" i="10"/>
  <c r="BF168" i="10"/>
  <c r="BF174" i="10"/>
  <c r="BF186" i="10"/>
  <c r="BF187" i="10"/>
  <c r="BF191" i="10"/>
  <c r="J91" i="9"/>
  <c r="E85" i="9"/>
  <c r="F92" i="9"/>
  <c r="J201" i="8"/>
  <c r="J101" i="8"/>
  <c r="F91" i="9"/>
  <c r="BF132" i="9"/>
  <c r="BF137" i="9"/>
  <c r="J89" i="9"/>
  <c r="BF133" i="9"/>
  <c r="BF136" i="9"/>
  <c r="J132" i="7"/>
  <c r="J98" i="7"/>
  <c r="J89" i="8"/>
  <c r="E85" i="8"/>
  <c r="F128" i="8"/>
  <c r="BF140" i="8"/>
  <c r="BF194" i="8"/>
  <c r="BF139" i="8"/>
  <c r="BF141" i="8"/>
  <c r="BF146" i="8"/>
  <c r="BF151" i="8"/>
  <c r="BF155" i="8"/>
  <c r="BF164" i="8"/>
  <c r="BF169" i="8"/>
  <c r="BF177" i="8"/>
  <c r="BF185" i="8"/>
  <c r="BF188" i="8"/>
  <c r="BF199" i="8"/>
  <c r="F92" i="8"/>
  <c r="BF135" i="8"/>
  <c r="BF142" i="8"/>
  <c r="BF143" i="8"/>
  <c r="BF159" i="8"/>
  <c r="BF182" i="8"/>
  <c r="BF191" i="8"/>
  <c r="BF202" i="8"/>
  <c r="J124" i="7"/>
  <c r="F127" i="7"/>
  <c r="BF133" i="7"/>
  <c r="BF230" i="7"/>
  <c r="BF256" i="7"/>
  <c r="BF257" i="7"/>
  <c r="J178" i="6"/>
  <c r="J110" i="6"/>
  <c r="E120" i="7"/>
  <c r="BF160" i="7"/>
  <c r="BF161" i="7"/>
  <c r="BF258" i="7"/>
  <c r="F91" i="7"/>
  <c r="BF188" i="7"/>
  <c r="BF222" i="7"/>
  <c r="BF223" i="7"/>
  <c r="BF224" i="7"/>
  <c r="BF260" i="7"/>
  <c r="BF189" i="7"/>
  <c r="BF225" i="7"/>
  <c r="BF226" i="7"/>
  <c r="BF227" i="7"/>
  <c r="BF254" i="7"/>
  <c r="BF255" i="7"/>
  <c r="J93" i="6"/>
  <c r="F143" i="6"/>
  <c r="BF153" i="6"/>
  <c r="BF163" i="6"/>
  <c r="BF168" i="6"/>
  <c r="BF183" i="6"/>
  <c r="BF186" i="6"/>
  <c r="BF192" i="6"/>
  <c r="BF197" i="6"/>
  <c r="BF200" i="6"/>
  <c r="BF203" i="6"/>
  <c r="BF204" i="6"/>
  <c r="BF210" i="6"/>
  <c r="BF212" i="6"/>
  <c r="BF215" i="6"/>
  <c r="BF217" i="6"/>
  <c r="BF223" i="6"/>
  <c r="BF225" i="6"/>
  <c r="BF226" i="6"/>
  <c r="BF230" i="6"/>
  <c r="BF237" i="6"/>
  <c r="BF238" i="6"/>
  <c r="BF240" i="6"/>
  <c r="BF242" i="6"/>
  <c r="BF247" i="6"/>
  <c r="BF248" i="6"/>
  <c r="BF252" i="6"/>
  <c r="BF255" i="6"/>
  <c r="BF260" i="6"/>
  <c r="BF261" i="6"/>
  <c r="BF273" i="6"/>
  <c r="BF275" i="6"/>
  <c r="BF280" i="6"/>
  <c r="BF285" i="6"/>
  <c r="E85" i="6"/>
  <c r="BF156" i="6"/>
  <c r="BF158" i="6"/>
  <c r="BF164" i="6"/>
  <c r="BF166" i="6"/>
  <c r="BF172" i="6"/>
  <c r="BF173" i="6"/>
  <c r="BF176" i="6"/>
  <c r="BF179" i="6"/>
  <c r="BF184" i="6"/>
  <c r="BF185" i="6"/>
  <c r="BF189" i="6"/>
  <c r="BF196" i="6"/>
  <c r="BF198" i="6"/>
  <c r="BF199" i="6"/>
  <c r="BF205" i="6"/>
  <c r="BF207" i="6"/>
  <c r="BF211" i="6"/>
  <c r="BF216" i="6"/>
  <c r="BF218" i="6"/>
  <c r="BF231" i="6"/>
  <c r="BF236" i="6"/>
  <c r="BF245" i="6"/>
  <c r="BF246" i="6"/>
  <c r="BF250" i="6"/>
  <c r="BF256" i="6"/>
  <c r="BF257" i="6"/>
  <c r="BF262" i="6"/>
  <c r="BF265" i="6"/>
  <c r="BF266" i="6"/>
  <c r="BF268" i="6"/>
  <c r="BF271" i="6"/>
  <c r="BF272" i="6"/>
  <c r="BF277" i="6"/>
  <c r="BF282" i="6"/>
  <c r="F96" i="6"/>
  <c r="BF150" i="6"/>
  <c r="BF157" i="6"/>
  <c r="BF159" i="6"/>
  <c r="BF161" i="6"/>
  <c r="BF180" i="6"/>
  <c r="BF182" i="6"/>
  <c r="BF187" i="6"/>
  <c r="BF188" i="6"/>
  <c r="BF194" i="6"/>
  <c r="BF195" i="6"/>
  <c r="BF201" i="6"/>
  <c r="BF202" i="6"/>
  <c r="BF206" i="6"/>
  <c r="BF213" i="6"/>
  <c r="BF214" i="6"/>
  <c r="BF219" i="6"/>
  <c r="BF221" i="6"/>
  <c r="BF222" i="6"/>
  <c r="BF224" i="6"/>
  <c r="BF227" i="6"/>
  <c r="BF228" i="6"/>
  <c r="BF229" i="6"/>
  <c r="BF233" i="6"/>
  <c r="BF244" i="6"/>
  <c r="BF249" i="6"/>
  <c r="BF251" i="6"/>
  <c r="BF259" i="6"/>
  <c r="BF263" i="6"/>
  <c r="BF264" i="6"/>
  <c r="BF267" i="6"/>
  <c r="BF274" i="6"/>
  <c r="BF276" i="6"/>
  <c r="BF278" i="6"/>
  <c r="BF154" i="6"/>
  <c r="BF165" i="6"/>
  <c r="BF167" i="6"/>
  <c r="BF171" i="6"/>
  <c r="BF190" i="6"/>
  <c r="BF191" i="6"/>
  <c r="BF193" i="6"/>
  <c r="BF209" i="6"/>
  <c r="BF220" i="6"/>
  <c r="BF232" i="6"/>
  <c r="BF234" i="6"/>
  <c r="BF235" i="6"/>
  <c r="BF253" i="6"/>
  <c r="BF254" i="6"/>
  <c r="BF258" i="6"/>
  <c r="BF269" i="6"/>
  <c r="BF270" i="6"/>
  <c r="BF279" i="6"/>
  <c r="BF281" i="6"/>
  <c r="BF284" i="6"/>
  <c r="BF286" i="6"/>
  <c r="E85" i="5"/>
  <c r="J95" i="5"/>
  <c r="F138" i="5"/>
  <c r="BF147" i="5"/>
  <c r="BF153" i="5"/>
  <c r="BF158" i="5"/>
  <c r="BF161" i="5"/>
  <c r="BF162" i="5"/>
  <c r="BF169" i="5"/>
  <c r="BF170" i="5"/>
  <c r="BF172" i="5"/>
  <c r="BF177" i="5"/>
  <c r="BF180" i="5"/>
  <c r="BF181" i="5"/>
  <c r="BF183" i="5"/>
  <c r="BF184" i="5"/>
  <c r="BF191" i="5"/>
  <c r="BF197" i="5"/>
  <c r="BF198" i="5"/>
  <c r="BF202" i="5"/>
  <c r="J93" i="5"/>
  <c r="F96" i="5"/>
  <c r="BF152" i="5"/>
  <c r="BF155" i="5"/>
  <c r="BF157" i="5"/>
  <c r="BF163" i="5"/>
  <c r="BF165" i="5"/>
  <c r="BF167" i="5"/>
  <c r="BF168" i="5"/>
  <c r="BF171" i="5"/>
  <c r="BF173" i="5"/>
  <c r="BF174" i="5"/>
  <c r="BF175" i="5"/>
  <c r="BF178" i="5"/>
  <c r="BF179" i="5"/>
  <c r="BF190" i="5"/>
  <c r="BF200" i="5"/>
  <c r="BF145" i="5"/>
  <c r="BF156" i="5"/>
  <c r="BF160" i="5"/>
  <c r="BF164" i="5"/>
  <c r="BF166" i="5"/>
  <c r="BF185" i="5"/>
  <c r="BF186" i="5"/>
  <c r="BF189" i="5"/>
  <c r="BF192" i="5"/>
  <c r="BF193" i="5"/>
  <c r="J96" i="5"/>
  <c r="BF148" i="5"/>
  <c r="BF151" i="5"/>
  <c r="BF154" i="5"/>
  <c r="BF159" i="5"/>
  <c r="BF176" i="5"/>
  <c r="BF182" i="5"/>
  <c r="BF187" i="5"/>
  <c r="BF188" i="5"/>
  <c r="BF194" i="5"/>
  <c r="BF195" i="5"/>
  <c r="BF196" i="5"/>
  <c r="J95" i="4"/>
  <c r="F134" i="4"/>
  <c r="BF141" i="4"/>
  <c r="BF142" i="4"/>
  <c r="BF145" i="4"/>
  <c r="BF147" i="4"/>
  <c r="BF148" i="4"/>
  <c r="BK245" i="3"/>
  <c r="J245" i="3"/>
  <c r="J105" i="3"/>
  <c r="J132" i="4"/>
  <c r="J135" i="4"/>
  <c r="BF143" i="4"/>
  <c r="E85" i="4"/>
  <c r="F96" i="4"/>
  <c r="BF146" i="4"/>
  <c r="BK1212" i="2"/>
  <c r="J1212" i="2"/>
  <c r="J159" i="2" s="1"/>
  <c r="F93" i="3"/>
  <c r="BF151" i="3"/>
  <c r="BF164" i="3"/>
  <c r="BF169" i="3"/>
  <c r="BF172" i="3"/>
  <c r="BF194" i="3"/>
  <c r="BF195" i="3"/>
  <c r="BF205" i="3"/>
  <c r="BF208" i="3"/>
  <c r="BF209" i="3"/>
  <c r="BF210" i="3"/>
  <c r="BF215" i="3"/>
  <c r="BF216" i="3"/>
  <c r="J670" i="2"/>
  <c r="J128" i="2" s="1"/>
  <c r="J1072" i="2"/>
  <c r="J152" i="2"/>
  <c r="E85" i="3"/>
  <c r="F94" i="3"/>
  <c r="BF148" i="3"/>
  <c r="BF154" i="3"/>
  <c r="BF200" i="3"/>
  <c r="BF206" i="3"/>
  <c r="BF211" i="3"/>
  <c r="BF219" i="3"/>
  <c r="BF222" i="3"/>
  <c r="BF228" i="3"/>
  <c r="BF230" i="3"/>
  <c r="BF231" i="3"/>
  <c r="J133" i="3"/>
  <c r="BF142" i="3"/>
  <c r="BF157" i="3"/>
  <c r="BF160" i="3"/>
  <c r="BF199" i="3"/>
  <c r="BF207" i="3"/>
  <c r="BF229" i="3"/>
  <c r="BF236" i="3"/>
  <c r="BF240" i="3"/>
  <c r="BF244" i="3"/>
  <c r="BF247" i="3"/>
  <c r="BF250" i="3"/>
  <c r="BF145" i="3"/>
  <c r="BF175" i="3"/>
  <c r="BF177" i="3"/>
  <c r="BF181" i="3"/>
  <c r="BF185" i="3"/>
  <c r="BF190" i="3"/>
  <c r="BF225" i="3"/>
  <c r="BF232" i="3"/>
  <c r="BF233" i="3"/>
  <c r="BF237" i="3"/>
  <c r="BF251" i="3"/>
  <c r="J89" i="2"/>
  <c r="F218" i="2"/>
  <c r="BF246" i="2"/>
  <c r="BF253" i="2"/>
  <c r="BF258" i="2"/>
  <c r="BF295" i="2"/>
  <c r="BF301" i="2"/>
  <c r="BF306" i="2"/>
  <c r="BF316" i="2"/>
  <c r="BF357" i="2"/>
  <c r="BF398" i="2"/>
  <c r="BF413" i="2"/>
  <c r="BF421" i="2"/>
  <c r="BF429" i="2"/>
  <c r="BF432" i="2"/>
  <c r="BF470" i="2"/>
  <c r="BF477" i="2"/>
  <c r="BF516" i="2"/>
  <c r="BF555" i="2"/>
  <c r="BF561" i="2"/>
  <c r="BF594" i="2"/>
  <c r="BF640" i="2"/>
  <c r="BF659" i="2"/>
  <c r="BF677" i="2"/>
  <c r="BF695" i="2"/>
  <c r="BF712" i="2"/>
  <c r="BF717" i="2"/>
  <c r="BF734" i="2"/>
  <c r="BF746" i="2"/>
  <c r="BF786" i="2"/>
  <c r="BF798" i="2"/>
  <c r="BF807" i="2"/>
  <c r="BF856" i="2"/>
  <c r="BF858" i="2"/>
  <c r="BF872" i="2"/>
  <c r="BF874" i="2"/>
  <c r="BF879" i="2"/>
  <c r="BF898" i="2"/>
  <c r="BF903" i="2"/>
  <c r="BF923" i="2"/>
  <c r="BF930" i="2"/>
  <c r="BF934" i="2"/>
  <c r="BF936" i="2"/>
  <c r="BF975" i="2"/>
  <c r="BF978" i="2"/>
  <c r="BF1004" i="2"/>
  <c r="BF1015" i="2"/>
  <c r="BF1062" i="2"/>
  <c r="BF1070" i="2"/>
  <c r="BF1084" i="2"/>
  <c r="BF1115" i="2"/>
  <c r="BF1148" i="2"/>
  <c r="BF1154" i="2"/>
  <c r="BF1160" i="2"/>
  <c r="BF1206" i="2"/>
  <c r="BF1207" i="2"/>
  <c r="BF1224" i="2"/>
  <c r="BF1228" i="2"/>
  <c r="BF1230" i="2"/>
  <c r="BF1232" i="2"/>
  <c r="BF1238" i="2"/>
  <c r="BF1240" i="2"/>
  <c r="BF1254" i="2"/>
  <c r="BF1272" i="2"/>
  <c r="BF1278" i="2"/>
  <c r="BF1293" i="2"/>
  <c r="BF1299" i="2"/>
  <c r="BF1306" i="2"/>
  <c r="BF1345" i="2"/>
  <c r="BF1352" i="2"/>
  <c r="BF1387" i="2"/>
  <c r="BF1427" i="2"/>
  <c r="BF1437" i="2"/>
  <c r="BF1460" i="2"/>
  <c r="BF1474" i="2"/>
  <c r="BF1496" i="2"/>
  <c r="BF1500" i="2"/>
  <c r="BF1534" i="2"/>
  <c r="BF1606" i="2"/>
  <c r="BF1613" i="2"/>
  <c r="BF1629" i="2"/>
  <c r="BF1641" i="2"/>
  <c r="E85" i="2"/>
  <c r="BF256" i="2"/>
  <c r="BF264" i="2"/>
  <c r="BF283" i="2"/>
  <c r="BF331" i="2"/>
  <c r="BF332" i="2"/>
  <c r="BF372" i="2"/>
  <c r="BF378" i="2"/>
  <c r="BF388" i="2"/>
  <c r="BF390" i="2"/>
  <c r="BF442" i="2"/>
  <c r="BF448" i="2"/>
  <c r="BF454" i="2"/>
  <c r="BF456" i="2"/>
  <c r="BF466" i="2"/>
  <c r="BF472" i="2"/>
  <c r="BF502" i="2"/>
  <c r="BF523" i="2"/>
  <c r="BF527" i="2"/>
  <c r="BF578" i="2"/>
  <c r="BF582" i="2"/>
  <c r="BF605" i="2"/>
  <c r="BF617" i="2"/>
  <c r="BF645" i="2"/>
  <c r="BF664" i="2"/>
  <c r="BF686" i="2"/>
  <c r="BF705" i="2"/>
  <c r="BF728" i="2"/>
  <c r="BF740" i="2"/>
  <c r="BF773" i="2"/>
  <c r="BF806" i="2"/>
  <c r="BF814" i="2"/>
  <c r="BF832" i="2"/>
  <c r="BF834" i="2"/>
  <c r="BF836" i="2"/>
  <c r="BF862" i="2"/>
  <c r="BF869" i="2"/>
  <c r="BF883" i="2"/>
  <c r="BF890" i="2"/>
  <c r="BF962" i="2"/>
  <c r="BF992" i="2"/>
  <c r="BF1022" i="2"/>
  <c r="BF1037" i="2"/>
  <c r="BF1042" i="2"/>
  <c r="BF1068" i="2"/>
  <c r="BF1078" i="2"/>
  <c r="BF1093" i="2"/>
  <c r="BF1105" i="2"/>
  <c r="BF1110" i="2"/>
  <c r="BF1166" i="2"/>
  <c r="BF1184" i="2"/>
  <c r="BF1191" i="2"/>
  <c r="BF1194" i="2"/>
  <c r="BF1214" i="2"/>
  <c r="BF1261" i="2"/>
  <c r="BF1286" i="2"/>
  <c r="BF1332" i="2"/>
  <c r="BF1339" i="2"/>
  <c r="BF1356" i="2"/>
  <c r="BF1362" i="2"/>
  <c r="BF1372" i="2"/>
  <c r="BF1389" i="2"/>
  <c r="BF1391" i="2"/>
  <c r="BF1401" i="2"/>
  <c r="BF1415" i="2"/>
  <c r="BF1444" i="2"/>
  <c r="BF1448" i="2"/>
  <c r="BF1467" i="2"/>
  <c r="BF1529" i="2"/>
  <c r="BF1541" i="2"/>
  <c r="BF1546" i="2"/>
  <c r="BF1551" i="2"/>
  <c r="BF1590" i="2"/>
  <c r="BF1596" i="2"/>
  <c r="BF1602" i="2"/>
  <c r="BF1626" i="2"/>
  <c r="BF1639" i="2"/>
  <c r="BF1645" i="2"/>
  <c r="BF1654" i="2"/>
  <c r="BF1660" i="2"/>
  <c r="BF1664" i="2"/>
  <c r="BF1671" i="2"/>
  <c r="BF1675" i="2"/>
  <c r="BF1748" i="2"/>
  <c r="BF226" i="2"/>
  <c r="BF231" i="2"/>
  <c r="BF239" i="2"/>
  <c r="BF254" i="2"/>
  <c r="BF290" i="2"/>
  <c r="BF311" i="2"/>
  <c r="BF334" i="2"/>
  <c r="BF335" i="2"/>
  <c r="BF395" i="2"/>
  <c r="BF410" i="2"/>
  <c r="BF420" i="2"/>
  <c r="BF422" i="2"/>
  <c r="BF425" i="2"/>
  <c r="BF434" i="2"/>
  <c r="BF443" i="2"/>
  <c r="BF459" i="2"/>
  <c r="BF461" i="2"/>
  <c r="BF464" i="2"/>
  <c r="BF468" i="2"/>
  <c r="BF469" i="2"/>
  <c r="BF535" i="2"/>
  <c r="BF607" i="2"/>
  <c r="BF623" i="2"/>
  <c r="BF653" i="2"/>
  <c r="BF654" i="2"/>
  <c r="BF656" i="2"/>
  <c r="BF657" i="2"/>
  <c r="BF661" i="2"/>
  <c r="BF671" i="2"/>
  <c r="BF690" i="2"/>
  <c r="BF722" i="2"/>
  <c r="BF749" i="2"/>
  <c r="BF767" i="2"/>
  <c r="BF777" i="2"/>
  <c r="BF793" i="2"/>
  <c r="BF805" i="2"/>
  <c r="BF810" i="2"/>
  <c r="BF824" i="2"/>
  <c r="BF825" i="2"/>
  <c r="BF842" i="2"/>
  <c r="BF843" i="2"/>
  <c r="BF864" i="2"/>
  <c r="BF968" i="2"/>
  <c r="BF1017" i="2"/>
  <c r="BF1020" i="2"/>
  <c r="BF1032" i="2"/>
  <c r="BF1049" i="2"/>
  <c r="BF1055" i="2"/>
  <c r="BF1065" i="2"/>
  <c r="BF1066" i="2"/>
  <c r="BF1175" i="2"/>
  <c r="BF1190" i="2"/>
  <c r="BF1205" i="2"/>
  <c r="BF1211" i="2"/>
  <c r="BF1216" i="2"/>
  <c r="BF1235" i="2"/>
  <c r="BF1244" i="2"/>
  <c r="BF1251" i="2"/>
  <c r="BF1256" i="2"/>
  <c r="BF1310" i="2"/>
  <c r="BF1324" i="2"/>
  <c r="BF1354" i="2"/>
  <c r="BF1366" i="2"/>
  <c r="BF1432" i="2"/>
  <c r="BF1453" i="2"/>
  <c r="BF1466" i="2"/>
  <c r="BF1472" i="2"/>
  <c r="BF1477" i="2"/>
  <c r="BF1486" i="2"/>
  <c r="BF1490" i="2"/>
  <c r="BF1506" i="2"/>
  <c r="BF1512" i="2"/>
  <c r="BF1514" i="2"/>
  <c r="BF1519" i="2"/>
  <c r="BF1557" i="2"/>
  <c r="BF1575" i="2"/>
  <c r="BF1584" i="2"/>
  <c r="BF1611" i="2"/>
  <c r="BF1618" i="2"/>
  <c r="BF1620" i="2"/>
  <c r="BF1624" i="2"/>
  <c r="BF1625" i="2"/>
  <c r="BF1640" i="2"/>
  <c r="BF1648" i="2"/>
  <c r="BF1650" i="2"/>
  <c r="BF268" i="2"/>
  <c r="BF274" i="2"/>
  <c r="BF285" i="2"/>
  <c r="BF287" i="2"/>
  <c r="BF292" i="2"/>
  <c r="BF325" i="2"/>
  <c r="BF337" i="2"/>
  <c r="BF339" i="2"/>
  <c r="BF342" i="2"/>
  <c r="BF348" i="2"/>
  <c r="BF363" i="2"/>
  <c r="BF369" i="2"/>
  <c r="BF382" i="2"/>
  <c r="BF396" i="2"/>
  <c r="BF400" i="2"/>
  <c r="BF401" i="2"/>
  <c r="BF402" i="2"/>
  <c r="BF409" i="2"/>
  <c r="BF411" i="2"/>
  <c r="BF416" i="2"/>
  <c r="BF436" i="2"/>
  <c r="BF446" i="2"/>
  <c r="BF450" i="2"/>
  <c r="BF481" i="2"/>
  <c r="BF488" i="2"/>
  <c r="BF494" i="2"/>
  <c r="BF496" i="2"/>
  <c r="BF510" i="2"/>
  <c r="BF529" i="2"/>
  <c r="BF540" i="2"/>
  <c r="BF548" i="2"/>
  <c r="BF568" i="2"/>
  <c r="BF570" i="2"/>
  <c r="BF572" i="2"/>
  <c r="BF588" i="2"/>
  <c r="BF603" i="2"/>
  <c r="BF611" i="2"/>
  <c r="BF613" i="2"/>
  <c r="BF628" i="2"/>
  <c r="BF633" i="2"/>
  <c r="BF700" i="2"/>
  <c r="BF755" i="2"/>
  <c r="BF761" i="2"/>
  <c r="BF781" i="2"/>
  <c r="BF791" i="2"/>
  <c r="BF800" i="2"/>
  <c r="BF813" i="2"/>
  <c r="BF823" i="2"/>
  <c r="BF829" i="2"/>
  <c r="BF846" i="2"/>
  <c r="BF848" i="2"/>
  <c r="BF850" i="2"/>
  <c r="BF853" i="2"/>
  <c r="BF867" i="2"/>
  <c r="BF896" i="2"/>
  <c r="BF909" i="2"/>
  <c r="BF917" i="2"/>
  <c r="BF942" i="2"/>
  <c r="BF947" i="2"/>
  <c r="BF955" i="2"/>
  <c r="BF982" i="2"/>
  <c r="BF988" i="2"/>
  <c r="BF998" i="2"/>
  <c r="BF1013" i="2"/>
  <c r="BF1026" i="2"/>
  <c r="BF1063" i="2"/>
  <c r="BF1073" i="2"/>
  <c r="BF1098" i="2"/>
  <c r="BF1121" i="2"/>
  <c r="BF1127" i="2"/>
  <c r="BF1133" i="2"/>
  <c r="BF1139" i="2"/>
  <c r="BF1142" i="2"/>
  <c r="BF1170" i="2"/>
  <c r="BF1177" i="2"/>
  <c r="BF1182" i="2"/>
  <c r="BF1189" i="2"/>
  <c r="BF1197" i="2"/>
  <c r="BF1198" i="2"/>
  <c r="BF1218" i="2"/>
  <c r="BF1225" i="2"/>
  <c r="BF1246" i="2"/>
  <c r="BF1249" i="2"/>
  <c r="BF1265" i="2"/>
  <c r="BF1280" i="2"/>
  <c r="BF1312" i="2"/>
  <c r="BF1318" i="2"/>
  <c r="BF1378" i="2"/>
  <c r="BF1398" i="2"/>
  <c r="BF1403" i="2"/>
  <c r="BF1407" i="2"/>
  <c r="BF1409" i="2"/>
  <c r="BF1421" i="2"/>
  <c r="BF1469" i="2"/>
  <c r="BF1470" i="2"/>
  <c r="BF1492" i="2"/>
  <c r="BF1524" i="2"/>
  <c r="BF1563" i="2"/>
  <c r="BF1569" i="2"/>
  <c r="BF1578" i="2"/>
  <c r="BF1667" i="2"/>
  <c r="BF1669" i="2"/>
  <c r="BF1677" i="2"/>
  <c r="BF1680" i="2"/>
  <c r="BF1682" i="2"/>
  <c r="BF1685" i="2"/>
  <c r="BF1687" i="2"/>
  <c r="BF1692" i="2"/>
  <c r="BF1696" i="2"/>
  <c r="BF1703" i="2"/>
  <c r="BF1709" i="2"/>
  <c r="BF1711" i="2"/>
  <c r="BF1717" i="2"/>
  <c r="BF1724" i="2"/>
  <c r="BF1730" i="2"/>
  <c r="BF1737" i="2"/>
  <c r="BF1741" i="2"/>
  <c r="BF1743" i="2"/>
  <c r="BF1746" i="2"/>
  <c r="BF1750" i="2"/>
  <c r="BF1751" i="2"/>
  <c r="AS96" i="1"/>
  <c r="AS94" i="1" s="1"/>
  <c r="F38" i="2"/>
  <c r="BC95" i="1" s="1"/>
  <c r="J37" i="3"/>
  <c r="AV97" i="1" s="1"/>
  <c r="F42" i="4"/>
  <c r="BC99" i="1" s="1"/>
  <c r="F41" i="4"/>
  <c r="BB99" i="1" s="1"/>
  <c r="F41" i="5"/>
  <c r="BB100" i="1" s="1"/>
  <c r="F41" i="6"/>
  <c r="BB101" i="1" s="1"/>
  <c r="F35" i="7"/>
  <c r="AZ102" i="1" s="1"/>
  <c r="F39" i="8"/>
  <c r="BD103" i="1"/>
  <c r="J35" i="9"/>
  <c r="AV104" i="1" s="1"/>
  <c r="F37" i="9"/>
  <c r="BB104" i="1" s="1"/>
  <c r="J35" i="10"/>
  <c r="AV105" i="1" s="1"/>
  <c r="F37" i="11"/>
  <c r="BB106" i="1" s="1"/>
  <c r="F39" i="12"/>
  <c r="BD107" i="1" s="1"/>
  <c r="F37" i="12"/>
  <c r="BB107" i="1" s="1"/>
  <c r="F37" i="13"/>
  <c r="BB108" i="1" s="1"/>
  <c r="F38" i="13"/>
  <c r="BC108" i="1"/>
  <c r="F37" i="14"/>
  <c r="BB109" i="1" s="1"/>
  <c r="F35" i="14"/>
  <c r="AZ109" i="1" s="1"/>
  <c r="F37" i="2"/>
  <c r="BB95" i="1" s="1"/>
  <c r="F39" i="3"/>
  <c r="BB97" i="1"/>
  <c r="F39" i="4"/>
  <c r="AZ99" i="1" s="1"/>
  <c r="J39" i="4"/>
  <c r="AV99" i="1" s="1"/>
  <c r="F39" i="5"/>
  <c r="AZ100" i="1" s="1"/>
  <c r="F43" i="6"/>
  <c r="BD101" i="1"/>
  <c r="F39" i="6"/>
  <c r="AZ101" i="1" s="1"/>
  <c r="F38" i="7"/>
  <c r="BC102" i="1" s="1"/>
  <c r="F37" i="8"/>
  <c r="BB103" i="1" s="1"/>
  <c r="F35" i="9"/>
  <c r="AZ104" i="1" s="1"/>
  <c r="F39" i="9"/>
  <c r="BD104" i="1" s="1"/>
  <c r="F37" i="10"/>
  <c r="BB105" i="1"/>
  <c r="F39" i="10"/>
  <c r="BD105" i="1" s="1"/>
  <c r="F38" i="11"/>
  <c r="BC106" i="1" s="1"/>
  <c r="J35" i="12"/>
  <c r="AV107" i="1" s="1"/>
  <c r="F35" i="13"/>
  <c r="AZ108" i="1"/>
  <c r="F35" i="15"/>
  <c r="AZ110" i="1" s="1"/>
  <c r="F37" i="15"/>
  <c r="BB110" i="1" s="1"/>
  <c r="F38" i="14"/>
  <c r="BC109" i="1" s="1"/>
  <c r="F38" i="15"/>
  <c r="BC110" i="1"/>
  <c r="F35" i="2"/>
  <c r="AZ95" i="1" s="1"/>
  <c r="J35" i="2"/>
  <c r="AV95" i="1" s="1"/>
  <c r="F37" i="3"/>
  <c r="AZ97" i="1" s="1"/>
  <c r="F41" i="3"/>
  <c r="BD97" i="1"/>
  <c r="F43" i="5"/>
  <c r="BD100" i="1" s="1"/>
  <c r="J39" i="6"/>
  <c r="AV101" i="1" s="1"/>
  <c r="J35" i="7"/>
  <c r="AV102" i="1" s="1"/>
  <c r="F38" i="8"/>
  <c r="BC103" i="1"/>
  <c r="J35" i="8"/>
  <c r="AV103" i="1" s="1"/>
  <c r="F38" i="9"/>
  <c r="BC104" i="1"/>
  <c r="F38" i="10"/>
  <c r="BC105" i="1" s="1"/>
  <c r="J35" i="11"/>
  <c r="AV106" i="1"/>
  <c r="F38" i="12"/>
  <c r="BC107" i="1" s="1"/>
  <c r="F35" i="12"/>
  <c r="AZ107" i="1" s="1"/>
  <c r="F39" i="13"/>
  <c r="BD108" i="1" s="1"/>
  <c r="J35" i="13"/>
  <c r="AV108" i="1"/>
  <c r="J35" i="15"/>
  <c r="AV110" i="1" s="1"/>
  <c r="J35" i="14"/>
  <c r="AV109" i="1"/>
  <c r="F39" i="15"/>
  <c r="BD110" i="1" s="1"/>
  <c r="F39" i="14"/>
  <c r="BD109" i="1"/>
  <c r="F39" i="2"/>
  <c r="BD95" i="1" s="1"/>
  <c r="F40" i="3"/>
  <c r="BC97" i="1" s="1"/>
  <c r="F43" i="4"/>
  <c r="BD99" i="1" s="1"/>
  <c r="F42" i="5"/>
  <c r="BC100" i="1"/>
  <c r="J39" i="5"/>
  <c r="AV100" i="1" s="1"/>
  <c r="F42" i="6"/>
  <c r="BC101" i="1"/>
  <c r="F37" i="7"/>
  <c r="BB102" i="1" s="1"/>
  <c r="F39" i="7"/>
  <c r="BD102" i="1"/>
  <c r="F35" i="8"/>
  <c r="AZ103" i="1" s="1"/>
  <c r="F35" i="10"/>
  <c r="AZ105" i="1" s="1"/>
  <c r="F35" i="11"/>
  <c r="AZ106" i="1" s="1"/>
  <c r="F39" i="11"/>
  <c r="BD106" i="1"/>
  <c r="P147" i="12" l="1"/>
  <c r="J857" i="2"/>
  <c r="J138" i="2" s="1"/>
  <c r="BK830" i="2"/>
  <c r="J830" i="2" s="1"/>
  <c r="J135" i="2" s="1"/>
  <c r="T250" i="11"/>
  <c r="T684" i="2"/>
  <c r="P137" i="12"/>
  <c r="AU107" i="1" s="1"/>
  <c r="R142" i="5"/>
  <c r="T137" i="12"/>
  <c r="R142" i="13"/>
  <c r="R250" i="11"/>
  <c r="P792" i="11"/>
  <c r="P619" i="11"/>
  <c r="R348" i="11"/>
  <c r="P278" i="11"/>
  <c r="R132" i="15"/>
  <c r="R131" i="15"/>
  <c r="R143" i="14"/>
  <c r="R135" i="14"/>
  <c r="T843" i="11"/>
  <c r="R619" i="11"/>
  <c r="P557" i="11"/>
  <c r="R691" i="11"/>
  <c r="R655" i="11"/>
  <c r="P446" i="11"/>
  <c r="R320" i="11"/>
  <c r="P137" i="10"/>
  <c r="P133" i="10" s="1"/>
  <c r="AU105" i="1" s="1"/>
  <c r="P1484" i="2"/>
  <c r="T581" i="11"/>
  <c r="R446" i="11"/>
  <c r="T151" i="6"/>
  <c r="R355" i="2"/>
  <c r="R354" i="2"/>
  <c r="R222" i="2" s="1"/>
  <c r="T132" i="15"/>
  <c r="T131" i="15" s="1"/>
  <c r="P514" i="11"/>
  <c r="R1646" i="2"/>
  <c r="R1483" i="2" s="1"/>
  <c r="R1314" i="2" s="1"/>
  <c r="P830" i="2"/>
  <c r="P683" i="2" s="1"/>
  <c r="P531" i="2" s="1"/>
  <c r="P354" i="2"/>
  <c r="P222" i="2"/>
  <c r="T754" i="11"/>
  <c r="R278" i="11"/>
  <c r="T162" i="13"/>
  <c r="T142" i="13"/>
  <c r="R792" i="11"/>
  <c r="P754" i="11"/>
  <c r="BK177" i="6"/>
  <c r="R151" i="6"/>
  <c r="R830" i="2"/>
  <c r="R684" i="2"/>
  <c r="R683" i="2" s="1"/>
  <c r="R531" i="2" s="1"/>
  <c r="T355" i="2"/>
  <c r="R754" i="11"/>
  <c r="T691" i="11"/>
  <c r="T655" i="11"/>
  <c r="T278" i="11"/>
  <c r="R177" i="6"/>
  <c r="P1646" i="2"/>
  <c r="T1484" i="2"/>
  <c r="T430" i="2"/>
  <c r="BK662" i="2"/>
  <c r="J662" i="2" s="1"/>
  <c r="J126" i="2" s="1"/>
  <c r="P581" i="11"/>
  <c r="T400" i="11"/>
  <c r="P1212" i="2"/>
  <c r="P723" i="11"/>
  <c r="R400" i="11"/>
  <c r="T140" i="3"/>
  <c r="T139" i="3" s="1"/>
  <c r="T1646" i="2"/>
  <c r="R1484" i="2"/>
  <c r="R147" i="12"/>
  <c r="R137" i="12" s="1"/>
  <c r="P843" i="11"/>
  <c r="R723" i="11"/>
  <c r="R557" i="11"/>
  <c r="P400" i="11"/>
  <c r="P348" i="11"/>
  <c r="T177" i="6"/>
  <c r="T147" i="6"/>
  <c r="R140" i="3"/>
  <c r="R139" i="3"/>
  <c r="R1090" i="2"/>
  <c r="R938" i="2"/>
  <c r="P162" i="13"/>
  <c r="P142" i="13"/>
  <c r="AU108" i="1"/>
  <c r="T557" i="11"/>
  <c r="T249" i="11" s="1"/>
  <c r="T248" i="11" s="1"/>
  <c r="BK129" i="9"/>
  <c r="J129" i="9"/>
  <c r="J96" i="9" s="1"/>
  <c r="J30" i="9" s="1"/>
  <c r="J108" i="9" s="1"/>
  <c r="J102" i="9" s="1"/>
  <c r="J31" i="9" s="1"/>
  <c r="P139" i="4"/>
  <c r="P138" i="4"/>
  <c r="AU99" i="1"/>
  <c r="T830" i="2"/>
  <c r="T683" i="2" s="1"/>
  <c r="T531" i="2" s="1"/>
  <c r="P684" i="2"/>
  <c r="P132" i="15"/>
  <c r="P131" i="15"/>
  <c r="AU110" i="1"/>
  <c r="T723" i="11"/>
  <c r="P691" i="11"/>
  <c r="T514" i="11"/>
  <c r="P177" i="6"/>
  <c r="P147" i="6"/>
  <c r="AU101" i="1" s="1"/>
  <c r="P143" i="14"/>
  <c r="P135" i="14"/>
  <c r="AU109" i="1"/>
  <c r="BK131" i="7"/>
  <c r="J131" i="7"/>
  <c r="J97" i="7" s="1"/>
  <c r="T1212" i="2"/>
  <c r="T1090" i="2" s="1"/>
  <c r="T938" i="2" s="1"/>
  <c r="T619" i="11"/>
  <c r="R514" i="11"/>
  <c r="T320" i="11"/>
  <c r="R137" i="10"/>
  <c r="R133" i="10" s="1"/>
  <c r="P1091" i="2"/>
  <c r="P1090" i="2" s="1"/>
  <c r="P938" i="2" s="1"/>
  <c r="P532" i="2"/>
  <c r="BK143" i="5"/>
  <c r="J143" i="5"/>
  <c r="J101" i="5" s="1"/>
  <c r="BK149" i="5"/>
  <c r="J149" i="5" s="1"/>
  <c r="J104" i="5" s="1"/>
  <c r="BK148" i="6"/>
  <c r="J148" i="6"/>
  <c r="J101" i="6" s="1"/>
  <c r="BK446" i="11"/>
  <c r="J446" i="11" s="1"/>
  <c r="J139" i="11" s="1"/>
  <c r="BK723" i="11"/>
  <c r="J723" i="11"/>
  <c r="J190" i="11"/>
  <c r="BK843" i="11"/>
  <c r="J843" i="11" s="1"/>
  <c r="J210" i="11" s="1"/>
  <c r="BK138" i="12"/>
  <c r="J138" i="12"/>
  <c r="J97" i="12" s="1"/>
  <c r="BK340" i="2"/>
  <c r="J340" i="2"/>
  <c r="J104" i="2"/>
  <c r="BK355" i="2"/>
  <c r="J355" i="2"/>
  <c r="J107" i="2" s="1"/>
  <c r="BK940" i="2"/>
  <c r="J940" i="2" s="1"/>
  <c r="J146" i="2" s="1"/>
  <c r="BK1475" i="2"/>
  <c r="J1475" i="2"/>
  <c r="J174" i="2" s="1"/>
  <c r="BK1484" i="2"/>
  <c r="J1484" i="2" s="1"/>
  <c r="J177" i="2" s="1"/>
  <c r="BK139" i="4"/>
  <c r="J139" i="4"/>
  <c r="J101" i="4"/>
  <c r="BK174" i="6"/>
  <c r="J174" i="6" s="1"/>
  <c r="J107" i="6" s="1"/>
  <c r="BK133" i="8"/>
  <c r="J133" i="8"/>
  <c r="J97" i="8" s="1"/>
  <c r="BK250" i="11"/>
  <c r="J250" i="11"/>
  <c r="J98" i="11"/>
  <c r="BK320" i="11"/>
  <c r="J320" i="11"/>
  <c r="J117" i="11" s="1"/>
  <c r="BK146" i="13"/>
  <c r="J146" i="13" s="1"/>
  <c r="J99" i="13" s="1"/>
  <c r="BK156" i="13"/>
  <c r="J156" i="13"/>
  <c r="J104" i="13" s="1"/>
  <c r="BK143" i="14"/>
  <c r="J143" i="14" s="1"/>
  <c r="J101" i="14" s="1"/>
  <c r="BK684" i="2"/>
  <c r="J684" i="2"/>
  <c r="J130" i="2"/>
  <c r="BK1316" i="2"/>
  <c r="J1316" i="2" s="1"/>
  <c r="J169" i="2" s="1"/>
  <c r="BK151" i="6"/>
  <c r="J151" i="6"/>
  <c r="J103" i="6" s="1"/>
  <c r="BK134" i="10"/>
  <c r="J134" i="10"/>
  <c r="J97" i="10"/>
  <c r="BK308" i="11"/>
  <c r="J308" i="11"/>
  <c r="J112" i="11" s="1"/>
  <c r="BK514" i="11"/>
  <c r="J514" i="11" s="1"/>
  <c r="J147" i="11" s="1"/>
  <c r="BK557" i="11"/>
  <c r="J557" i="11"/>
  <c r="J155" i="11" s="1"/>
  <c r="BK581" i="11"/>
  <c r="J581" i="11" s="1"/>
  <c r="J162" i="11" s="1"/>
  <c r="BK655" i="11"/>
  <c r="J655" i="11" s="1"/>
  <c r="J176" i="11" s="1"/>
  <c r="BK691" i="11"/>
  <c r="J691" i="11" s="1"/>
  <c r="J183" i="11" s="1"/>
  <c r="BK754" i="11"/>
  <c r="J754" i="11"/>
  <c r="J196" i="11" s="1"/>
  <c r="BK141" i="12"/>
  <c r="J141" i="12"/>
  <c r="J99" i="12"/>
  <c r="BK143" i="13"/>
  <c r="J143" i="13"/>
  <c r="J97" i="13" s="1"/>
  <c r="BK136" i="14"/>
  <c r="J136" i="14" s="1"/>
  <c r="J97" i="14" s="1"/>
  <c r="BK139" i="14"/>
  <c r="J139" i="14"/>
  <c r="J99" i="14" s="1"/>
  <c r="J133" i="15"/>
  <c r="J98" i="15" s="1"/>
  <c r="BK224" i="2"/>
  <c r="J224" i="2" s="1"/>
  <c r="J99" i="2" s="1"/>
  <c r="BK430" i="2"/>
  <c r="J430" i="2"/>
  <c r="J111" i="2" s="1"/>
  <c r="BK533" i="2"/>
  <c r="J533" i="2" s="1"/>
  <c r="J121" i="2" s="1"/>
  <c r="BK1091" i="2"/>
  <c r="J1091" i="2" s="1"/>
  <c r="J155" i="2" s="1"/>
  <c r="BK1646" i="2"/>
  <c r="J1646" i="2" s="1"/>
  <c r="J183" i="2" s="1"/>
  <c r="BK140" i="3"/>
  <c r="J140" i="3"/>
  <c r="J99" i="3" s="1"/>
  <c r="BK619" i="11"/>
  <c r="J619" i="11"/>
  <c r="J169" i="11"/>
  <c r="BK147" i="12"/>
  <c r="J147" i="12"/>
  <c r="J102" i="12" s="1"/>
  <c r="BK150" i="13"/>
  <c r="J150" i="13" s="1"/>
  <c r="J101" i="13" s="1"/>
  <c r="BK162" i="13"/>
  <c r="J162" i="13"/>
  <c r="J107" i="13" s="1"/>
  <c r="BK131" i="15"/>
  <c r="J131" i="15" s="1"/>
  <c r="J96" i="15" s="1"/>
  <c r="J30" i="15" s="1"/>
  <c r="BK139" i="3"/>
  <c r="J139" i="3"/>
  <c r="J98" i="3" s="1"/>
  <c r="J32" i="3" s="1"/>
  <c r="J116" i="3" s="1"/>
  <c r="BF116" i="3" s="1"/>
  <c r="F38" i="3" s="1"/>
  <c r="BA97" i="1" s="1"/>
  <c r="BK683" i="2"/>
  <c r="J683" i="2"/>
  <c r="J129" i="2" s="1"/>
  <c r="BK1090" i="2"/>
  <c r="J1090" i="2" s="1"/>
  <c r="J154" i="2" s="1"/>
  <c r="BB98" i="1"/>
  <c r="AX98" i="1"/>
  <c r="BD98" i="1"/>
  <c r="AZ98" i="1"/>
  <c r="AV98" i="1" s="1"/>
  <c r="BC98" i="1"/>
  <c r="AY98" i="1"/>
  <c r="J110" i="15" l="1"/>
  <c r="J104" i="15" s="1"/>
  <c r="J31" i="15" s="1"/>
  <c r="J32" i="15" s="1"/>
  <c r="AG110" i="1" s="1"/>
  <c r="AN110" i="1" s="1"/>
  <c r="BK249" i="11"/>
  <c r="BK248" i="11" s="1"/>
  <c r="J248" i="11" s="1"/>
  <c r="J96" i="11" s="1"/>
  <c r="J30" i="11" s="1"/>
  <c r="J227" i="11" s="1"/>
  <c r="BF227" i="11" s="1"/>
  <c r="F36" i="11" s="1"/>
  <c r="BA106" i="1" s="1"/>
  <c r="R221" i="2"/>
  <c r="BK147" i="6"/>
  <c r="J147" i="6"/>
  <c r="J100" i="6" s="1"/>
  <c r="J34" i="6" s="1"/>
  <c r="P249" i="11"/>
  <c r="P248" i="11"/>
  <c r="AU106" i="1"/>
  <c r="T354" i="2"/>
  <c r="T222" i="2" s="1"/>
  <c r="T221" i="2" s="1"/>
  <c r="R249" i="11"/>
  <c r="R248" i="11"/>
  <c r="T1483" i="2"/>
  <c r="T1314" i="2"/>
  <c r="R147" i="6"/>
  <c r="P1483" i="2"/>
  <c r="P1314" i="2" s="1"/>
  <c r="P221" i="2" s="1"/>
  <c r="AU95" i="1" s="1"/>
  <c r="BF110" i="15"/>
  <c r="F36" i="15" s="1"/>
  <c r="BA110" i="1" s="1"/>
  <c r="BK223" i="2"/>
  <c r="J223" i="2"/>
  <c r="J98" i="2"/>
  <c r="BK130" i="7"/>
  <c r="J130" i="7" s="1"/>
  <c r="J96" i="7" s="1"/>
  <c r="BK138" i="4"/>
  <c r="J138" i="4" s="1"/>
  <c r="J100" i="4" s="1"/>
  <c r="J34" i="4" s="1"/>
  <c r="J113" i="4" s="1"/>
  <c r="BF113" i="4" s="1"/>
  <c r="F40" i="4" s="1"/>
  <c r="BA99" i="1" s="1"/>
  <c r="BK142" i="5"/>
  <c r="J142" i="5" s="1"/>
  <c r="J100" i="5" s="1"/>
  <c r="J34" i="5" s="1"/>
  <c r="J117" i="5" s="1"/>
  <c r="J111" i="5" s="1"/>
  <c r="J35" i="5" s="1"/>
  <c r="J177" i="6"/>
  <c r="J109" i="6" s="1"/>
  <c r="BK354" i="2"/>
  <c r="J354" i="2"/>
  <c r="J106" i="2" s="1"/>
  <c r="BK142" i="13"/>
  <c r="J142" i="13"/>
  <c r="J96" i="13"/>
  <c r="J30" i="13"/>
  <c r="BK1315" i="2"/>
  <c r="J1315" i="2"/>
  <c r="J168" i="2"/>
  <c r="BK1483" i="2"/>
  <c r="J1483" i="2" s="1"/>
  <c r="J176" i="2" s="1"/>
  <c r="BK532" i="2"/>
  <c r="J532" i="2"/>
  <c r="J120" i="2" s="1"/>
  <c r="BK133" i="10"/>
  <c r="J133" i="10"/>
  <c r="J96" i="10" s="1"/>
  <c r="J30" i="10" s="1"/>
  <c r="BK132" i="8"/>
  <c r="J132" i="8"/>
  <c r="J96" i="8"/>
  <c r="J30" i="8" s="1"/>
  <c r="J111" i="8" s="1"/>
  <c r="J105" i="8" s="1"/>
  <c r="BK137" i="12"/>
  <c r="J137" i="12"/>
  <c r="J96" i="12" s="1"/>
  <c r="BK135" i="14"/>
  <c r="J135" i="14"/>
  <c r="J96" i="14"/>
  <c r="J30" i="14" s="1"/>
  <c r="J114" i="14" s="1"/>
  <c r="BF114" i="14" s="1"/>
  <c r="F36" i="14" s="1"/>
  <c r="BA109" i="1" s="1"/>
  <c r="BK939" i="2"/>
  <c r="J939" i="2"/>
  <c r="J145" i="2" s="1"/>
  <c r="BF108" i="9"/>
  <c r="J249" i="11"/>
  <c r="J97" i="11"/>
  <c r="BK938" i="2"/>
  <c r="J938" i="2" s="1"/>
  <c r="J144" i="2" s="1"/>
  <c r="J110" i="9"/>
  <c r="AZ96" i="1"/>
  <c r="AV96" i="1"/>
  <c r="J36" i="15"/>
  <c r="AW110" i="1" s="1"/>
  <c r="AT110" i="1" s="1"/>
  <c r="J110" i="3"/>
  <c r="J118" i="3"/>
  <c r="BD96" i="1"/>
  <c r="BC96" i="1"/>
  <c r="AY96" i="1" s="1"/>
  <c r="J221" i="11"/>
  <c r="J229" i="11" s="1"/>
  <c r="AU98" i="1"/>
  <c r="AU96" i="1" s="1"/>
  <c r="F36" i="9"/>
  <c r="BA104" i="1"/>
  <c r="BB96" i="1"/>
  <c r="AX96" i="1" s="1"/>
  <c r="J112" i="15"/>
  <c r="J32" i="9"/>
  <c r="AG104" i="1"/>
  <c r="J38" i="3"/>
  <c r="AW97" i="1"/>
  <c r="AT97" i="1"/>
  <c r="J36" i="11"/>
  <c r="AW106" i="1" s="1"/>
  <c r="AT106" i="1" s="1"/>
  <c r="J122" i="6" l="1"/>
  <c r="J116" i="6" s="1"/>
  <c r="J35" i="6" s="1"/>
  <c r="J36" i="6" s="1"/>
  <c r="AG101" i="1" s="1"/>
  <c r="J112" i="10"/>
  <c r="J106" i="10" s="1"/>
  <c r="J31" i="10" s="1"/>
  <c r="J32" i="10" s="1"/>
  <c r="AG105" i="1" s="1"/>
  <c r="J30" i="7"/>
  <c r="J109" i="7" s="1"/>
  <c r="J103" i="7" s="1"/>
  <c r="J111" i="7" s="1"/>
  <c r="J30" i="12"/>
  <c r="J116" i="12" s="1"/>
  <c r="J110" i="12" s="1"/>
  <c r="J118" i="12" s="1"/>
  <c r="J121" i="13"/>
  <c r="J115" i="13" s="1"/>
  <c r="J31" i="13" s="1"/>
  <c r="J32" i="13" s="1"/>
  <c r="AG108" i="1" s="1"/>
  <c r="J113" i="8"/>
  <c r="J41" i="15"/>
  <c r="J31" i="8"/>
  <c r="BK222" i="2"/>
  <c r="BK221" i="2" s="1"/>
  <c r="J221" i="2" s="1"/>
  <c r="J96" i="2" s="1"/>
  <c r="J30" i="2" s="1"/>
  <c r="J200" i="2" s="1"/>
  <c r="BF200" i="2" s="1"/>
  <c r="J36" i="2" s="1"/>
  <c r="AW95" i="1" s="1"/>
  <c r="AT95" i="1" s="1"/>
  <c r="J222" i="2"/>
  <c r="J97" i="2" s="1"/>
  <c r="BF121" i="13"/>
  <c r="BF117" i="5"/>
  <c r="BF111" i="8"/>
  <c r="BF112" i="10"/>
  <c r="J31" i="7"/>
  <c r="BK531" i="2"/>
  <c r="J531" i="2" s="1"/>
  <c r="J119" i="2" s="1"/>
  <c r="BK1314" i="2"/>
  <c r="J1314" i="2" s="1"/>
  <c r="J167" i="2" s="1"/>
  <c r="J31" i="11"/>
  <c r="J32" i="11" s="1"/>
  <c r="AG106" i="1" s="1"/>
  <c r="AN106" i="1" s="1"/>
  <c r="J33" i="3"/>
  <c r="J34" i="3" s="1"/>
  <c r="AG97" i="1" s="1"/>
  <c r="AN97" i="1" s="1"/>
  <c r="AU94" i="1"/>
  <c r="F36" i="10"/>
  <c r="BA105" i="1" s="1"/>
  <c r="BC94" i="1"/>
  <c r="W35" i="1" s="1"/>
  <c r="BB94" i="1"/>
  <c r="AX94" i="1"/>
  <c r="J36" i="8"/>
  <c r="AW103" i="1" s="1"/>
  <c r="AT103" i="1" s="1"/>
  <c r="AN103" i="1" s="1"/>
  <c r="J107" i="4"/>
  <c r="J115" i="4"/>
  <c r="J36" i="5"/>
  <c r="AG100" i="1"/>
  <c r="J36" i="14"/>
  <c r="AW109" i="1"/>
  <c r="AT109" i="1" s="1"/>
  <c r="BD94" i="1"/>
  <c r="W36" i="1"/>
  <c r="J36" i="13"/>
  <c r="AW108" i="1" s="1"/>
  <c r="AT108" i="1" s="1"/>
  <c r="J108" i="14"/>
  <c r="J31" i="14"/>
  <c r="J32" i="14" s="1"/>
  <c r="AG109" i="1" s="1"/>
  <c r="J32" i="8"/>
  <c r="AG103" i="1"/>
  <c r="J36" i="9"/>
  <c r="AW104" i="1"/>
  <c r="AT104" i="1" s="1"/>
  <c r="J123" i="13"/>
  <c r="AZ94" i="1"/>
  <c r="AV94" i="1"/>
  <c r="J40" i="5"/>
  <c r="AW100" i="1" s="1"/>
  <c r="AT100" i="1" s="1"/>
  <c r="J119" i="5"/>
  <c r="J114" i="10"/>
  <c r="J40" i="4"/>
  <c r="AW99" i="1"/>
  <c r="AT99" i="1"/>
  <c r="AN109" i="1" l="1"/>
  <c r="BF109" i="7"/>
  <c r="J36" i="7" s="1"/>
  <c r="AW102" i="1" s="1"/>
  <c r="AT102" i="1" s="1"/>
  <c r="J31" i="12"/>
  <c r="J32" i="12" s="1"/>
  <c r="AG107" i="1" s="1"/>
  <c r="BF116" i="12"/>
  <c r="F36" i="12" s="1"/>
  <c r="BA107" i="1" s="1"/>
  <c r="BF122" i="6"/>
  <c r="F40" i="6" s="1"/>
  <c r="BA101" i="1" s="1"/>
  <c r="J32" i="7"/>
  <c r="AG102" i="1" s="1"/>
  <c r="J124" i="6"/>
  <c r="J35" i="4"/>
  <c r="J36" i="4" s="1"/>
  <c r="AG99" i="1" s="1"/>
  <c r="AN99" i="1" s="1"/>
  <c r="J41" i="13"/>
  <c r="J41" i="9"/>
  <c r="J45" i="5"/>
  <c r="J41" i="14"/>
  <c r="J41" i="8"/>
  <c r="J41" i="11"/>
  <c r="J43" i="3"/>
  <c r="AN108" i="1"/>
  <c r="AN104" i="1"/>
  <c r="AN100" i="1"/>
  <c r="F36" i="13"/>
  <c r="BA108" i="1" s="1"/>
  <c r="J116" i="14"/>
  <c r="J36" i="12"/>
  <c r="AW107" i="1"/>
  <c r="AT107" i="1"/>
  <c r="J194" i="2"/>
  <c r="J31" i="2"/>
  <c r="J32" i="2"/>
  <c r="AG95" i="1" s="1"/>
  <c r="AN95" i="1" s="1"/>
  <c r="W34" i="1"/>
  <c r="F36" i="8"/>
  <c r="BA103" i="1"/>
  <c r="F36" i="7"/>
  <c r="BA102" i="1"/>
  <c r="AY94" i="1"/>
  <c r="F40" i="5"/>
  <c r="BA100" i="1"/>
  <c r="BA98" i="1" s="1"/>
  <c r="AW98" i="1" s="1"/>
  <c r="AT98" i="1" s="1"/>
  <c r="F36" i="2"/>
  <c r="BA95" i="1" s="1"/>
  <c r="J36" i="10"/>
  <c r="AW105" i="1" s="1"/>
  <c r="AT105" i="1" s="1"/>
  <c r="AN105" i="1" s="1"/>
  <c r="J40" i="6" l="1"/>
  <c r="AW101" i="1" s="1"/>
  <c r="AT101" i="1" s="1"/>
  <c r="AN101" i="1" s="1"/>
  <c r="J41" i="7"/>
  <c r="AN102" i="1"/>
  <c r="J45" i="4"/>
  <c r="J41" i="12"/>
  <c r="J41" i="10"/>
  <c r="J41" i="2"/>
  <c r="AN107" i="1"/>
  <c r="BA96" i="1"/>
  <c r="AW96" i="1"/>
  <c r="AT96" i="1" s="1"/>
  <c r="AN96" i="1" s="1"/>
  <c r="J202" i="2"/>
  <c r="AG98" i="1"/>
  <c r="AG96" i="1"/>
  <c r="J45" i="6" l="1"/>
  <c r="AN98" i="1"/>
  <c r="BA94" i="1"/>
  <c r="AW94" i="1" s="1"/>
  <c r="AK33" i="1" s="1"/>
  <c r="AG94" i="1"/>
  <c r="AG116" i="1" s="1"/>
  <c r="CD116" i="1" s="1"/>
  <c r="AK26" i="1" l="1"/>
  <c r="AV116" i="1"/>
  <c r="BY116" i="1" s="1"/>
  <c r="AG114" i="1"/>
  <c r="AV114" i="1" s="1"/>
  <c r="BY114" i="1" s="1"/>
  <c r="AG115" i="1"/>
  <c r="CD115" i="1"/>
  <c r="AG113" i="1"/>
  <c r="CD113" i="1"/>
  <c r="W33" i="1"/>
  <c r="AT94" i="1"/>
  <c r="CD114" i="1" l="1"/>
  <c r="AN94" i="1"/>
  <c r="AG112" i="1"/>
  <c r="AK27" i="1"/>
  <c r="AK29" i="1" s="1"/>
  <c r="AN114" i="1"/>
  <c r="AN116" i="1"/>
  <c r="AV115" i="1"/>
  <c r="BY115" i="1" s="1"/>
  <c r="W32" i="1"/>
  <c r="AV113" i="1"/>
  <c r="BY113" i="1" s="1"/>
  <c r="AK32" i="1" l="1"/>
  <c r="AG118" i="1"/>
  <c r="AN115" i="1"/>
  <c r="AN113" i="1"/>
  <c r="AK38" i="1" l="1"/>
  <c r="AN112" i="1"/>
  <c r="AN118" i="1" s="1"/>
</calcChain>
</file>

<file path=xl/sharedStrings.xml><?xml version="1.0" encoding="utf-8"?>
<sst xmlns="http://schemas.openxmlformats.org/spreadsheetml/2006/main" count="39519" uniqueCount="4771">
  <si>
    <t>Export Komplet</t>
  </si>
  <si>
    <t/>
  </si>
  <si>
    <t>2.0</t>
  </si>
  <si>
    <t>ZAMOK</t>
  </si>
  <si>
    <t>False</t>
  </si>
  <si>
    <t>{287d8b38-c3dc-4e61-a50c-0b91c3632d1e}</t>
  </si>
  <si>
    <t>0,01</t>
  </si>
  <si>
    <t>20</t>
  </si>
  <si>
    <t>REKAPITULÁCIA STAVBY</t>
  </si>
  <si>
    <t>v ---  nižšie sa nachádzajú doplnkové a pomocné údaje k zostavám  --- v</t>
  </si>
  <si>
    <t>Návod na vyplnenie</t>
  </si>
  <si>
    <t>0,001</t>
  </si>
  <si>
    <t>Kód:</t>
  </si>
  <si>
    <t>0122_zlucene_REVIZIA</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</si>
  <si>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</si>
  <si>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</si>
  <si>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OPRAVA POŠKODENÝCH PODLÁH A PRIESTOROV GARÁŽÍ NA 3.PP, 2.PP, 1.PP, MEZANÍNU, HOSPODÁRSKEHO A BANK. DVORA V OBJEKTE NBS</t>
  </si>
  <si>
    <t>JKSO:</t>
  </si>
  <si>
    <t>KS:</t>
  </si>
  <si>
    <t>Miesto:</t>
  </si>
  <si>
    <t>STAROHORSKÁ UL, MÝTNA UL.</t>
  </si>
  <si>
    <t>Dátum:</t>
  </si>
  <si>
    <t>9. 5. 2022</t>
  </si>
  <si>
    <t>Objednávateľ:</t>
  </si>
  <si>
    <t>IČO:</t>
  </si>
  <si>
    <t>A BKPŠ, SPOL. S.R.O.</t>
  </si>
  <si>
    <t>IČ DPH:</t>
  </si>
  <si>
    <t>Zhotoviteľ:</t>
  </si>
  <si>
    <t>Vyplň údaj</t>
  </si>
  <si>
    <t>Projektant:</t>
  </si>
  <si>
    <t>True</t>
  </si>
  <si>
    <t>Spracovateľ:</t>
  </si>
  <si>
    <t>ROZING s.r.o.</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</si>
  <si>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</si>
  <si>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</si>
  <si>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</si>
  <si>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</si>
  <si>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</si>
  <si>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</si>
  <si>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</si>
  <si>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</si>
  <si>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</si>
  <si>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</si>
  <si>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</si>
  <si>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</si>
  <si>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</si>
  <si>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</si>
  <si>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</si>
  <si>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</si>
  <si>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</si>
  <si>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</si>
  <si>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</si>
  <si>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</si>
  <si>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</si>
  <si>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</si>
  <si>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</si>
  <si>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</si>
  <si>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</si>
  <si>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</si>
  <si>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</si>
  <si>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</si>
  <si>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</si>
  <si>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</si>
  <si>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</si>
  <si>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</si>
  <si>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</si>
  <si>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</si>
  <si>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</si>
  <si>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</si>
  <si>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</si>
  <si>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</si>
  <si>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</si>
  <si>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</si>
  <si>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</si>
  <si>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</si>
  <si>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</si>
  <si>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</si>
  <si>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</si>
  <si>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</si>
  <si>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</si>
  <si>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t>
  </si>
  <si>
    <t>01</t>
  </si>
  <si>
    <t>Stavebná časť 1 NP - 3 PP</t>
  </si>
  <si>
    <t>STA</t>
  </si>
  <si>
    <t>1</t>
  </si>
  <si>
    <t>{4eda570e-c987-43e3-8760-a71e3a3590c9}</t>
  </si>
  <si>
    <t>02</t>
  </si>
  <si>
    <t>Bezpečnostné opatrenia na vstupe do garáží a hospodárskeho dvora</t>
  </si>
  <si>
    <t>{6e95f4f3-ae4b-431c-bf26-be83231c2677}</t>
  </si>
  <si>
    <t>SO 015</t>
  </si>
  <si>
    <t>Komunikácie</t>
  </si>
  <si>
    <t>Časť</t>
  </si>
  <si>
    <t>2</t>
  </si>
  <si>
    <t>{08f52f63-d05d-4e1b-89b6-58d3eb9c09fe}</t>
  </si>
  <si>
    <t>SO 016</t>
  </si>
  <si>
    <t>Budova NBS</t>
  </si>
  <si>
    <t>{3f86b3db-298f-44e0-bff6-b82310526df3}</t>
  </si>
  <si>
    <t>E 1.18</t>
  </si>
  <si>
    <t>Odvod vody zo skenerov</t>
  </si>
  <si>
    <t>3</t>
  </si>
  <si>
    <t>{ff23715a-575e-4672-86eb-fa222b3c143c}</t>
  </si>
  <si>
    <t>PS 06</t>
  </si>
  <si>
    <t>Silnoprúdové rozvody a osvetlenie</t>
  </si>
  <si>
    <t>{e55e0d2b-e033-4b5f-9657-b824408ebe36}</t>
  </si>
  <si>
    <t>PS 32</t>
  </si>
  <si>
    <t>Protiteroristické opatrenia</t>
  </si>
  <si>
    <t>{60d7602c-6de2-40fc-91e2-b699bff0c886}</t>
  </si>
  <si>
    <t>03</t>
  </si>
  <si>
    <t>Dočasné dopravné značenie</t>
  </si>
  <si>
    <t>{2ced686e-9e91-48a3-a4a9-cbf4b856c4d8}</t>
  </si>
  <si>
    <t>04</t>
  </si>
  <si>
    <t>Obnova trvalého dopravného značenia</t>
  </si>
  <si>
    <t>{2e2596bf-a5d1-4eef-a640-bc7deb9ad0e1}</t>
  </si>
  <si>
    <t>05</t>
  </si>
  <si>
    <t>Stabilné hasiace zariadenia</t>
  </si>
  <si>
    <t>{e6ee543c-4b6d-43f7-8f89-67b837d6fc8d}</t>
  </si>
  <si>
    <t>06</t>
  </si>
  <si>
    <t>Zdravotechnika</t>
  </si>
  <si>
    <t>{63c73169-7811-4e1d-a7a2-d5550c19dcda}</t>
  </si>
  <si>
    <t>07</t>
  </si>
  <si>
    <t>Vzduchotechnika</t>
  </si>
  <si>
    <t>{e7bb4e59-7352-4647-b2f9-87a421d40210}</t>
  </si>
  <si>
    <t>08</t>
  </si>
  <si>
    <t>Rozvody pre nabíjacie stanice pre elektromobily</t>
  </si>
  <si>
    <t>{ab22753e-177d-4f5a-ade1-7d6b2483377e}</t>
  </si>
  <si>
    <t>09</t>
  </si>
  <si>
    <t>E.4 Elektroinštalácie</t>
  </si>
  <si>
    <t>{1639dcb0-09fa-4908-b9bb-ae2377da4063}</t>
  </si>
  <si>
    <t>10</t>
  </si>
  <si>
    <t>Modernizácia osvetlenia</t>
  </si>
  <si>
    <t>{54afa807-d447-46c2-b594-ac1ce823c710}</t>
  </si>
  <si>
    <t>11</t>
  </si>
  <si>
    <t>E.6  Silnoprudové rozvody - PRÍVODY PRE ČERPACIE STANICE ČS1,ČS2,ČS3</t>
  </si>
  <si>
    <t>{09d130f8-8ea8-4ae0-a8b7-30553fde4129}</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</si>
  <si>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</si>
  <si>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</si>
  <si>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</si>
  <si>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</si>
  <si>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</si>
  <si>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</si>
  <si>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</si>
  <si>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</si>
  <si>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</si>
  <si>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_škr_trh_stena</t>
  </si>
  <si>
    <t>škrabanie trhlín v stene</t>
  </si>
  <si>
    <t>11,2</t>
  </si>
  <si>
    <t>B1</t>
  </si>
  <si>
    <t>BÚRACIE PRÁCE-POJAZDNÝCH A PARKOVACÍCH PLÔCH CELOPOLOŠNE+ exist. otvorených odparovacích žlabov, plo</t>
  </si>
  <si>
    <t>1643</t>
  </si>
  <si>
    <t>KRYCÍ LIST ROZPOČTU</t>
  </si>
  <si>
    <t>B1_1</t>
  </si>
  <si>
    <t>2853</t>
  </si>
  <si>
    <t>B1_2</t>
  </si>
  <si>
    <t>Búracie práce pojazdných a parkovacích plôch celoplošne</t>
  </si>
  <si>
    <t>3039</t>
  </si>
  <si>
    <t>B1_3</t>
  </si>
  <si>
    <t>3534</t>
  </si>
  <si>
    <t>B10_B13</t>
  </si>
  <si>
    <t>B10 Sanácia vlhkých STROPNÝCH KONŠTRUKCII - Pôvodný podklad: železobetónová stropná konštrukcia</t>
  </si>
  <si>
    <t>142,05</t>
  </si>
  <si>
    <t>Objekt:</t>
  </si>
  <si>
    <t>B10_B13_1</t>
  </si>
  <si>
    <t>292,842</t>
  </si>
  <si>
    <t>01 - Stavebná časť 1 NP - 3 PP</t>
  </si>
  <si>
    <t>B10_B13_2</t>
  </si>
  <si>
    <t>336,03</t>
  </si>
  <si>
    <t>B11_B12</t>
  </si>
  <si>
    <t>Plochaotlčenia omietok</t>
  </si>
  <si>
    <t>98,4</t>
  </si>
  <si>
    <t>B16</t>
  </si>
  <si>
    <t>282,4</t>
  </si>
  <si>
    <t>B16_1</t>
  </si>
  <si>
    <t>122,64</t>
  </si>
  <si>
    <t>B16_2</t>
  </si>
  <si>
    <t>B16 Odstránenie izolačného náteru zo stien /exist. fabion+vyvedenie na stenu/</t>
  </si>
  <si>
    <t>288,2</t>
  </si>
  <si>
    <t>bet_zaklad</t>
  </si>
  <si>
    <t>0,315</t>
  </si>
  <si>
    <t>bur_zb_zaklad</t>
  </si>
  <si>
    <t>objem burania okolo exist čs</t>
  </si>
  <si>
    <t>m3</t>
  </si>
  <si>
    <t>0,517</t>
  </si>
  <si>
    <t>deb_zaklad</t>
  </si>
  <si>
    <t>1,38</t>
  </si>
  <si>
    <t>dl_jadr_vrt</t>
  </si>
  <si>
    <t>2808</t>
  </si>
  <si>
    <t>dl_objekt_dilat</t>
  </si>
  <si>
    <t>237,3</t>
  </si>
  <si>
    <t>dl_objekt_dilat_1</t>
  </si>
  <si>
    <t>287,7</t>
  </si>
  <si>
    <t>dl_objekt_dilat_2</t>
  </si>
  <si>
    <t>286,65</t>
  </si>
  <si>
    <t>dl_objekt_dilat_3</t>
  </si>
  <si>
    <t>147</t>
  </si>
  <si>
    <t>kotvy_trhliny</t>
  </si>
  <si>
    <t>329</t>
  </si>
  <si>
    <t>kotvy_trhliny_1</t>
  </si>
  <si>
    <t>353</t>
  </si>
  <si>
    <t>kotvy_trhliny_2</t>
  </si>
  <si>
    <t>Kotvy v trhlinách</t>
  </si>
  <si>
    <t>357</t>
  </si>
  <si>
    <t>MurexinAG3</t>
  </si>
  <si>
    <t>Penetrácia Murexin AG3</t>
  </si>
  <si>
    <t>593,04</t>
  </si>
  <si>
    <t>MurexinAG3_1</t>
  </si>
  <si>
    <t>518,7</t>
  </si>
  <si>
    <t>MurexinAG3_2</t>
  </si>
  <si>
    <t>687,6</t>
  </si>
  <si>
    <t>obvod_vrtania</t>
  </si>
  <si>
    <t>994,314</t>
  </si>
  <si>
    <t>Osekanie_soklik</t>
  </si>
  <si>
    <t>164</t>
  </si>
  <si>
    <t>Náklady z rozpočtu</t>
  </si>
  <si>
    <t>Osekanie_soklik_1</t>
  </si>
  <si>
    <t>Osekanie soklika</t>
  </si>
  <si>
    <t>966,5</t>
  </si>
  <si>
    <t>otlč_omiet_sten</t>
  </si>
  <si>
    <t>114,674</t>
  </si>
  <si>
    <t>otlč_omiet_sten_1</t>
  </si>
  <si>
    <t>132,361</t>
  </si>
  <si>
    <t>otlč_omiet_sten_2</t>
  </si>
  <si>
    <t>Otlčenie omietok stien</t>
  </si>
  <si>
    <t>134,4</t>
  </si>
  <si>
    <t>P1</t>
  </si>
  <si>
    <t>NOVÉ SÚVRSTVIE SANAČNÉHO SYSTÉMU POJAZDNEJ PLOCHY, plocha 3534m2 -ELASTICKÝ PARKOVACÍ SYSTÉM S DVOMI</t>
  </si>
  <si>
    <t>P1_1</t>
  </si>
  <si>
    <t>P1_2</t>
  </si>
  <si>
    <t>P1_3</t>
  </si>
  <si>
    <t>P2</t>
  </si>
  <si>
    <t>NOVÉ SÚVRSTVIE SANAČNÉHO SYSTÉMU OTVORENÝCH ŽLABOV, dlžka 249m ELASTICKý PARKOVACí SYSTÉM NA BÁZE PO</t>
  </si>
  <si>
    <t>69</t>
  </si>
  <si>
    <t>P2_1</t>
  </si>
  <si>
    <t>289</t>
  </si>
  <si>
    <t>P2_2</t>
  </si>
  <si>
    <t>271</t>
  </si>
  <si>
    <t>P2_3</t>
  </si>
  <si>
    <t>249</t>
  </si>
  <si>
    <t>P3</t>
  </si>
  <si>
    <t>VYTVORENIE FABIÓNU-STYK PODLAHA SO STENOU = 718m -ELASTICKý PARKOVACí SYSTÉM NA BÁZE POLYUREA naprík</t>
  </si>
  <si>
    <t>471</t>
  </si>
  <si>
    <t>P3_1</t>
  </si>
  <si>
    <t>363</t>
  </si>
  <si>
    <t>P3_2</t>
  </si>
  <si>
    <t>469</t>
  </si>
  <si>
    <t>P3_3</t>
  </si>
  <si>
    <t>718</t>
  </si>
  <si>
    <t>plocha_deb_zakl</t>
  </si>
  <si>
    <t>5%</t>
  </si>
  <si>
    <t>1,449</t>
  </si>
  <si>
    <t>RK</t>
  </si>
  <si>
    <t>RK -Reprofilácia krycej vrstvy stĺpov</t>
  </si>
  <si>
    <t>93,874</t>
  </si>
  <si>
    <t>RK_1</t>
  </si>
  <si>
    <t>Reprofilácia krycej vrstvy stĺpov</t>
  </si>
  <si>
    <t>22,361</t>
  </si>
  <si>
    <t>RS</t>
  </si>
  <si>
    <t>811</t>
  </si>
  <si>
    <t>RS_1</t>
  </si>
  <si>
    <t>1425</t>
  </si>
  <si>
    <t>RS_2</t>
  </si>
  <si>
    <t>1585</t>
  </si>
  <si>
    <t>RS_3</t>
  </si>
  <si>
    <t>2139</t>
  </si>
  <si>
    <t>RS2</t>
  </si>
  <si>
    <t>324,4</t>
  </si>
  <si>
    <t>RS2_1</t>
  </si>
  <si>
    <t>570</t>
  </si>
  <si>
    <t>RS2_2</t>
  </si>
  <si>
    <t>634</t>
  </si>
  <si>
    <t>RS2_3</t>
  </si>
  <si>
    <t>855,6</t>
  </si>
  <si>
    <t>SAS</t>
  </si>
  <si>
    <t>Sanácia vlhkých stien</t>
  </si>
  <si>
    <t>49,28</t>
  </si>
  <si>
    <t>SAS_1</t>
  </si>
  <si>
    <t>39,6</t>
  </si>
  <si>
    <t>SAS_2</t>
  </si>
  <si>
    <t>97,2</t>
  </si>
  <si>
    <t>SAT_TR</t>
  </si>
  <si>
    <t>Reprofilácia spodnej strany dosky+trhliny v strope</t>
  </si>
  <si>
    <t>SAT_TR_1</t>
  </si>
  <si>
    <t>278,2</t>
  </si>
  <si>
    <t>SAT_TR_2</t>
  </si>
  <si>
    <t>ST1</t>
  </si>
  <si>
    <t>ST1 trhliny v betóne</t>
  </si>
  <si>
    <t>33,6</t>
  </si>
  <si>
    <t>ST1_1</t>
  </si>
  <si>
    <t>42</t>
  </si>
  <si>
    <t>ST1_2</t>
  </si>
  <si>
    <t>93</t>
  </si>
  <si>
    <t>ST2</t>
  </si>
  <si>
    <t>ST2 tmelenie trhlín v murovanej stene</t>
  </si>
  <si>
    <t>36</t>
  </si>
  <si>
    <t>ST2_1</t>
  </si>
  <si>
    <t>52,8</t>
  </si>
  <si>
    <t>ST2_2</t>
  </si>
  <si>
    <t>24</t>
  </si>
  <si>
    <t>Sten_1_strop</t>
  </si>
  <si>
    <t>Náter stien od 1m po strop</t>
  </si>
  <si>
    <t>1225,039</t>
  </si>
  <si>
    <t>Sten_1_strop_1</t>
  </si>
  <si>
    <t>1153,526</t>
  </si>
  <si>
    <t>Sten_1_strop_2</t>
  </si>
  <si>
    <t>1400</t>
  </si>
  <si>
    <t>Sten_1_strop_3</t>
  </si>
  <si>
    <t>1827</t>
  </si>
  <si>
    <t>steny_vzduch</t>
  </si>
  <si>
    <t>Očistenie stien stlačeným vzduchom</t>
  </si>
  <si>
    <t>156</t>
  </si>
  <si>
    <t>stlač_vzduch_st</t>
  </si>
  <si>
    <t>20,8</t>
  </si>
  <si>
    <t>stlač_vzduch_st_1</t>
  </si>
  <si>
    <t>Čistenie stien stlačeným vzduchom</t>
  </si>
  <si>
    <t>84,08</t>
  </si>
  <si>
    <t>stlač_vzduch_sten</t>
  </si>
  <si>
    <t>87</t>
  </si>
  <si>
    <t>škr_trh_stena</t>
  </si>
  <si>
    <t>škr_trh_stena_1</t>
  </si>
  <si>
    <t>škr_trh_strop</t>
  </si>
  <si>
    <t>55</t>
  </si>
  <si>
    <t>škr_trh_strop_1</t>
  </si>
  <si>
    <t>škrabanie strhlín v strope</t>
  </si>
  <si>
    <t>80</t>
  </si>
  <si>
    <t>škr_trh_strop_2</t>
  </si>
  <si>
    <t>škrabanie trhlín v strope</t>
  </si>
  <si>
    <t>REKAPITULÁCIA ROZPOČTU</t>
  </si>
  <si>
    <t>škr_trhl_st</t>
  </si>
  <si>
    <t>Škrabanie trhlín v stene</t>
  </si>
  <si>
    <t>93,6</t>
  </si>
  <si>
    <t>TR</t>
  </si>
  <si>
    <t>Dĺžka trhlín</t>
  </si>
  <si>
    <t>TR_1</t>
  </si>
  <si>
    <t>TR_2</t>
  </si>
  <si>
    <t>vybur_zb_zaklad</t>
  </si>
  <si>
    <t>0,543</t>
  </si>
  <si>
    <t>Kód dielu - Popis</t>
  </si>
  <si>
    <t>Cena celkom [EUR]</t>
  </si>
  <si>
    <t>1) Náklady z rozpočtu</t>
  </si>
  <si>
    <t>-1</t>
  </si>
  <si>
    <t>1 NP - 1 NP</t>
  </si>
  <si>
    <t xml:space="preserve">    BUR - BÚRACIE PRÁCE</t>
  </si>
  <si>
    <t xml:space="preserve">      HSV - Práce a dodávky HSV</t>
  </si>
  <si>
    <t xml:space="preserve">        1 - Zemné práce   </t>
  </si>
  <si>
    <t xml:space="preserve">        2 - Zakladanie</t>
  </si>
  <si>
    <t xml:space="preserve">        9 - Ostatné konštrukcie a práce-búranie</t>
  </si>
  <si>
    <t xml:space="preserve">        99 - Presun hmôt HSV</t>
  </si>
  <si>
    <t xml:space="preserve">      PSV - Práce a dodávky PSV</t>
  </si>
  <si>
    <t xml:space="preserve">        783 - Nátery</t>
  </si>
  <si>
    <t xml:space="preserve">    NAVR - NAVRHOVANÉ KONŠTRUKCIE</t>
  </si>
  <si>
    <t xml:space="preserve">        6 - Úpravy povrchov, podlahy, osadenie</t>
  </si>
  <si>
    <t xml:space="preserve">        711 - Izolácie proti vode a vlhkosti</t>
  </si>
  <si>
    <t xml:space="preserve">        763 - Konštrukcie - drevostavby</t>
  </si>
  <si>
    <t xml:space="preserve">        764 - Konštrukcie klampiarske</t>
  </si>
  <si>
    <t xml:space="preserve">        767 - Konštrukcie doplnkové kovové</t>
  </si>
  <si>
    <t xml:space="preserve">        777 - Podlahy syntetické</t>
  </si>
  <si>
    <t xml:space="preserve">        784 - Maľby</t>
  </si>
  <si>
    <t xml:space="preserve">      VRN - Investičné náklady neobsiahnuté v cenách</t>
  </si>
  <si>
    <t>1 PP - 1 PP</t>
  </si>
  <si>
    <t xml:space="preserve">        721 - Zdravotech. vnútorná kanalizácia   </t>
  </si>
  <si>
    <t xml:space="preserve">        4 - Vodorovné konštrukcie</t>
  </si>
  <si>
    <t>2 PP - 2 PP</t>
  </si>
  <si>
    <t>3 PP - 3 PP</t>
  </si>
  <si>
    <t xml:space="preserve">        3 - Zvislé a kompletné konštrukcie</t>
  </si>
  <si>
    <t>POZ - POZNÁMKY</t>
  </si>
  <si>
    <t>VP -   Práce naviac</t>
  </si>
  <si>
    <t>2) Ostatné náklady</t>
  </si>
  <si>
    <t>GZS</t>
  </si>
  <si>
    <t>VRN</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</si>
  <si>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</si>
  <si>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</si>
  <si>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</si>
  <si>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</si>
  <si>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</si>
  <si>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</si>
  <si>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</si>
  <si>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</si>
  <si>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</si>
  <si>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</si>
  <si>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</si>
  <si>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</si>
  <si>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</si>
  <si>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</si>
  <si>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</si>
  <si>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</si>
  <si>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</si>
  <si>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1 NP</t>
  </si>
  <si>
    <t>4</t>
  </si>
  <si>
    <t>ROZPOCET</t>
  </si>
  <si>
    <t>BUR</t>
  </si>
  <si>
    <t>BÚRACIE PRÁCE</t>
  </si>
  <si>
    <t>HSV</t>
  </si>
  <si>
    <t>Práce a dodávky HSV</t>
  </si>
  <si>
    <t xml:space="preserve">Zemné práce   </t>
  </si>
  <si>
    <t>K</t>
  </si>
  <si>
    <t>113201111R1</t>
  </si>
  <si>
    <t>B4_Demontáž(vybúranie) exist.líniového liatinového žlabu,   -0,23000t</t>
  </si>
  <si>
    <t>m</t>
  </si>
  <si>
    <t>390645558</t>
  </si>
  <si>
    <t>VV</t>
  </si>
  <si>
    <t>"výmera je prebratá z projektovej dokumentácie"</t>
  </si>
  <si>
    <t>"B4" 29</t>
  </si>
  <si>
    <t xml:space="preserve">Súčet   </t>
  </si>
  <si>
    <t>Zakladanie</t>
  </si>
  <si>
    <t>216904211.R1</t>
  </si>
  <si>
    <t>B1_B4_B5_B14_Očistenie podláh stlačeným vzduchom</t>
  </si>
  <si>
    <t>m2</t>
  </si>
  <si>
    <t>-1446350619</t>
  </si>
  <si>
    <t>"B1" 1643</t>
  </si>
  <si>
    <t>"B4" 29*0,23</t>
  </si>
  <si>
    <t>"B5" 226,5*0,5</t>
  </si>
  <si>
    <t>"B14" 0</t>
  </si>
  <si>
    <t>Medzisúčet</t>
  </si>
  <si>
    <t>Súčet</t>
  </si>
  <si>
    <t>216904211.R2</t>
  </si>
  <si>
    <t xml:space="preserve">B11_B12_Očistenie stien stlačeným vzduchom </t>
  </si>
  <si>
    <t>106118482</t>
  </si>
  <si>
    <t>"výmery prebraté z pôvodného rozpočtu z roku 2020"</t>
  </si>
  <si>
    <t>"B11" 20,8</t>
  </si>
  <si>
    <t>"B12" 0</t>
  </si>
  <si>
    <t>"rezerva 5%" stlač_vzduch_st*0,05</t>
  </si>
  <si>
    <t>216904391.S</t>
  </si>
  <si>
    <t>Príplatok k cene za ručné dočistenie oceľovými kefami</t>
  </si>
  <si>
    <t>16</t>
  </si>
  <si>
    <t>835666843</t>
  </si>
  <si>
    <t xml:space="preserve">"ODHAD množstva" </t>
  </si>
  <si>
    <t>B1*0,1</t>
  </si>
  <si>
    <t>"rezerva 5%" B1*0,1*0,05</t>
  </si>
  <si>
    <t>9</t>
  </si>
  <si>
    <t>Ostatné konštrukcie a práce-búranie</t>
  </si>
  <si>
    <t>5</t>
  </si>
  <si>
    <t>911383211.S1</t>
  </si>
  <si>
    <t>B20_Odstránenie cestného betónového oddeľovača jazdných pruhov pri vstupe do garáže</t>
  </si>
  <si>
    <t>-1707772274</t>
  </si>
  <si>
    <t>6</t>
  </si>
  <si>
    <t>915940002.R</t>
  </si>
  <si>
    <t>B7_Demontáž jedného kusu existujúceho spomaľovača (spomaľovače pozostávajú z niekoľkých kusov)</t>
  </si>
  <si>
    <t>ks</t>
  </si>
  <si>
    <t>1328629051</t>
  </si>
  <si>
    <t>"ODHAD množstva kusov na základe dĺžky - presný počet nutné určiť na stavbe" 16</t>
  </si>
  <si>
    <t>7</t>
  </si>
  <si>
    <t>919732111.S</t>
  </si>
  <si>
    <t>B1_Úprava povrchu cementobetónového krytu brúsením, hr. do 2 mm (mechanické čistenie pôvodného povrchu)</t>
  </si>
  <si>
    <t>1046741330</t>
  </si>
  <si>
    <t>8</t>
  </si>
  <si>
    <t>919735122.R1</t>
  </si>
  <si>
    <t>B6_Rezanie existujúceho betónového krytu alebo podkladu hĺbky do 50 mm</t>
  </si>
  <si>
    <t>572772840</t>
  </si>
  <si>
    <t>poškodené rastrové dilatácie narezať v mieste exist.dilatácie šírky 10mm do hlbky 70mm a plošne narezanie 70mm na každú stranu do hlbky 30mm</t>
  </si>
  <si>
    <t>poškodené predstavujú cca 40% z všetkých rastrových dilatácii.</t>
  </si>
  <si>
    <t>"B6" 811*0,4*2</t>
  </si>
  <si>
    <t>919735122.S</t>
  </si>
  <si>
    <t>B6_Rezanie existujúceho betónového krytu alebo podkladu hĺbky nad 50 do 100 mm</t>
  </si>
  <si>
    <t>1172413630</t>
  </si>
  <si>
    <t>"B6" 811</t>
  </si>
  <si>
    <t>919735122R2</t>
  </si>
  <si>
    <t>B11_Narezanie a preškrabanie existujúcich trhlín v stene</t>
  </si>
  <si>
    <t>1516851843</t>
  </si>
  <si>
    <t>"B11" 11,2</t>
  </si>
  <si>
    <t>"rezerva 5%" _škr_trh_stena</t>
  </si>
  <si>
    <t>919735123.S</t>
  </si>
  <si>
    <t>B2_B3_B4_B5_B14_B15_Rezanie existujúceho betónového krytu alebo podkladu hĺbky nad 100 do 150 mm</t>
  </si>
  <si>
    <t>1223062155</t>
  </si>
  <si>
    <t>"B2" 69</t>
  </si>
  <si>
    <t>"B3" 0</t>
  </si>
  <si>
    <t>"B4" 29*2</t>
  </si>
  <si>
    <t>"B5" 226,5*2</t>
  </si>
  <si>
    <t>"B15" 20*2</t>
  </si>
  <si>
    <t>12</t>
  </si>
  <si>
    <t>941955002.S</t>
  </si>
  <si>
    <t>Lešenie ľahké pracovné pomocné s výškou lešeňovej podlahy nad 1,20 do 1,90 m</t>
  </si>
  <si>
    <t>1619472859</t>
  </si>
  <si>
    <t>13</t>
  </si>
  <si>
    <t>952901111.S</t>
  </si>
  <si>
    <t>Vyčistenie budov pri výške podlaží do 4 m</t>
  </si>
  <si>
    <t>-456248868</t>
  </si>
  <si>
    <t>14</t>
  </si>
  <si>
    <t>965044201.R</t>
  </si>
  <si>
    <t>B1_Celoplošné obrokovanie povrchu, dobrúsenie detailov ručnými mechanizmami</t>
  </si>
  <si>
    <t>49702934</t>
  </si>
  <si>
    <t>15</t>
  </si>
  <si>
    <t>965044201.R1</t>
  </si>
  <si>
    <t>B1_Odstránenie nesúdržných a popraskaných častí, predpokladaná plocha 2-10% z celkovej plochy parkoviska. Sú to hlavne výtlky v okolí rastrových dilatácii, narezanie cca 70mm+70mm do hrúbky cca30mm</t>
  </si>
  <si>
    <t>-554418016</t>
  </si>
  <si>
    <t>972056014.S</t>
  </si>
  <si>
    <t>Jadrové vrty diamantovými korunkami do D 150 mm do stropov - železobetónových -0,00042t</t>
  </si>
  <si>
    <t>cm</t>
  </si>
  <si>
    <t>1888891098</t>
  </si>
  <si>
    <t xml:space="preserve">"odk.Vo1,Vo2"     35*2   </t>
  </si>
  <si>
    <t>17</t>
  </si>
  <si>
    <t>974042534.S</t>
  </si>
  <si>
    <t>B6_Vysekanie rýh v betónovej dlažbe do hĺbky 50 mm a šírky do 150 mm,  -0,01600t</t>
  </si>
  <si>
    <t>786070203</t>
  </si>
  <si>
    <t>"B6" 811*0,4</t>
  </si>
  <si>
    <t>18</t>
  </si>
  <si>
    <t>974042565.S</t>
  </si>
  <si>
    <t>B3_B15_Vysekanie rýh v betónovej dlažbe do hĺbky 150 mm a šírky do 200 mm,  -0,06600t</t>
  </si>
  <si>
    <t>-20763092</t>
  </si>
  <si>
    <t>"B3"  0</t>
  </si>
  <si>
    <t>"B15"  20</t>
  </si>
  <si>
    <t>19</t>
  </si>
  <si>
    <t>974042567.S</t>
  </si>
  <si>
    <t>B5_B14_Vysekanie rýh v betónovej dlažbe do hĺbky 150 mm a šírky nad 300 mm,  -0,13200t</t>
  </si>
  <si>
    <t>694054391</t>
  </si>
  <si>
    <t>"B5" 226,5</t>
  </si>
  <si>
    <t>976084111.S</t>
  </si>
  <si>
    <t>B5_B13_Vybúranie ochranných uholníkov, s vysekaním kotiev, z akéhokoľvek muriva,  -0,01000t</t>
  </si>
  <si>
    <t>1628416882</t>
  </si>
  <si>
    <t>"B13" 0</t>
  </si>
  <si>
    <t>21</t>
  </si>
  <si>
    <t>978013191.S</t>
  </si>
  <si>
    <t>RK_B11_B12_Otlčenie omietok stien vnútorných vápenných alebo vápennocementových v rozsahu do 100 %,  -0,04600t</t>
  </si>
  <si>
    <t>-95116006</t>
  </si>
  <si>
    <t>"RK - elipsové stĺpy" 2,662*2,58*6</t>
  </si>
  <si>
    <t>"RK - kruhové stĺpy" 1,413*2,58*13+2,044*2,58</t>
  </si>
  <si>
    <t>"rezerva 5%" otlč_omiet_sten*0,05</t>
  </si>
  <si>
    <t>22</t>
  </si>
  <si>
    <t>978057331R1</t>
  </si>
  <si>
    <t xml:space="preserve">B17_Odsekanie a odobratie soklíka,  -0,01000t </t>
  </si>
  <si>
    <t>-713845798</t>
  </si>
  <si>
    <t xml:space="preserve">"výmery prebraté z pôvodného rozpočtu z roku 2020" </t>
  </si>
  <si>
    <t>"B17" 164</t>
  </si>
  <si>
    <t>"rezerva 5%" Osekanie_soklik*0,05</t>
  </si>
  <si>
    <t>23</t>
  </si>
  <si>
    <t>979081111.S</t>
  </si>
  <si>
    <t>Odvoz sutiny a vybúraných hmôt na skládku do 1 km</t>
  </si>
  <si>
    <t>t</t>
  </si>
  <si>
    <t>-611960202</t>
  </si>
  <si>
    <t>979081121.S</t>
  </si>
  <si>
    <t>Odvoz sutiny a vybúraných hmôt na skládku za každý ďalší 1 km</t>
  </si>
  <si>
    <t>1844930788</t>
  </si>
  <si>
    <t>57,15*30</t>
  </si>
  <si>
    <t>25</t>
  </si>
  <si>
    <t>979082111.S</t>
  </si>
  <si>
    <t>Vnútrostavenisková doprava sutiny a vybúraných hmôt do 10 m</t>
  </si>
  <si>
    <t>-914842783</t>
  </si>
  <si>
    <t>26</t>
  </si>
  <si>
    <t>979082121.S</t>
  </si>
  <si>
    <t>Vnútrostavenisková doprava sutiny a vybúraných hmôt za každých ďalších 5 m</t>
  </si>
  <si>
    <t>962401776</t>
  </si>
  <si>
    <t>57,15*3</t>
  </si>
  <si>
    <t>27</t>
  </si>
  <si>
    <t>979089012.S</t>
  </si>
  <si>
    <t>Poplatok za skladovanie - betón, tehly, dlaždice (17 01) ostatné</t>
  </si>
  <si>
    <t>-798963431</t>
  </si>
  <si>
    <t>99</t>
  </si>
  <si>
    <t>Presun hmôt HSV</t>
  </si>
  <si>
    <t>28</t>
  </si>
  <si>
    <t>999281111.S</t>
  </si>
  <si>
    <t>Presun hmôt pre opravy a údržbu objektov vrátane vonkajších plášťov výšky do 25 m</t>
  </si>
  <si>
    <t>-525436939</t>
  </si>
  <si>
    <t>PSV</t>
  </si>
  <si>
    <t>Práce a dodávky PSV</t>
  </si>
  <si>
    <t>783</t>
  </si>
  <si>
    <t>Nátery</t>
  </si>
  <si>
    <t>29</t>
  </si>
  <si>
    <t>783802822R2</t>
  </si>
  <si>
    <t>B16_Odstránenie starých náterov z omietok opálením s obrúsením stien</t>
  </si>
  <si>
    <t>846372131</t>
  </si>
  <si>
    <t>306,6*0,4</t>
  </si>
  <si>
    <t>"rezerva 5%" B16_1*0,05</t>
  </si>
  <si>
    <t>30</t>
  </si>
  <si>
    <t>783903811.S</t>
  </si>
  <si>
    <t>B10_B11_B12_Ostatné práce odmastenie chemickými rozpúšťadlami</t>
  </si>
  <si>
    <t>-1507297033</t>
  </si>
  <si>
    <t xml:space="preserve">"výmery boli prebraté z výkresu pasportizácie stropov a pôvodného rozpočtu" </t>
  </si>
  <si>
    <t>"B10" 0</t>
  </si>
  <si>
    <t>"B11" 20,8*0,02</t>
  </si>
  <si>
    <t>NAVR</t>
  </si>
  <si>
    <t>NAVRHOVANÉ KONŠTRUKCIE</t>
  </si>
  <si>
    <t>Úpravy povrchov, podlahy, osadenie</t>
  </si>
  <si>
    <t>31</t>
  </si>
  <si>
    <t>611460112.SR11</t>
  </si>
  <si>
    <t xml:space="preserve">RK_Príprava vnútorného podkladu stropov na betónové podklady pevnostným mostíkom, napr. SikaMonoTop 910 </t>
  </si>
  <si>
    <t>1618439725</t>
  </si>
  <si>
    <t>"rezerva 5%" (RK)*0,05</t>
  </si>
  <si>
    <t>32</t>
  </si>
  <si>
    <t>612465203.S</t>
  </si>
  <si>
    <t>RK_Vnútorný sanačný systém stien s obsahom cementu, štuková omietka, hr. 3 mm</t>
  </si>
  <si>
    <t>-475230574</t>
  </si>
  <si>
    <t xml:space="preserve">„Výmera  vypočítaná (RK)“ </t>
  </si>
  <si>
    <t>33</t>
  </si>
  <si>
    <t>624601111R1</t>
  </si>
  <si>
    <t xml:space="preserve">Tmelenie škár (s dodaním hmôt) soklíkov pružným tmelom Sika Flex PRO3   </t>
  </si>
  <si>
    <t>1845185451</t>
  </si>
  <si>
    <t>34</t>
  </si>
  <si>
    <t>624601121.R4</t>
  </si>
  <si>
    <t xml:space="preserve">RS_Úprava podlahovej rastrovej dilatácie poškodenej/nepoškodenej_Tmelom (s dodaním hmôt), aplikáciou škárovacieho povrazcu hr. 15 mm, s následným vyplnením trvalo pružným tmelom, napr. SikaFlex PR03 </t>
  </si>
  <si>
    <t>-1002415980</t>
  </si>
  <si>
    <t>"RS1" 811*0,6</t>
  </si>
  <si>
    <t>"RS2" 811*0,4</t>
  </si>
  <si>
    <t>"rezerva 5%" RS*0,05</t>
  </si>
  <si>
    <t>35</t>
  </si>
  <si>
    <t>M</t>
  </si>
  <si>
    <t>245650001200,3</t>
  </si>
  <si>
    <t>RS2_D+M_Malta zálievková napr.SikaGrout 312, na báze cementu, spec vid PD</t>
  </si>
  <si>
    <t>-821487706</t>
  </si>
  <si>
    <t>RS2*1,05</t>
  </si>
  <si>
    <t>340,62*0,00441 'Prepočítané koeficientom množstva</t>
  </si>
  <si>
    <t>6274711566.SR1</t>
  </si>
  <si>
    <t>RK_Reprofilácia krycej vrstvy stĺpov - opravná malta napr. SikaRep</t>
  </si>
  <si>
    <t>-1451304490</t>
  </si>
  <si>
    <t>"rezerva 5%" RK*0,05</t>
  </si>
  <si>
    <t>37</t>
  </si>
  <si>
    <t>631316103.SR</t>
  </si>
  <si>
    <t>P1_Posyp z karbid kremíka  0,5-1,00, - /spotreba 4,0 kg/m2/</t>
  </si>
  <si>
    <t>1463056411</t>
  </si>
  <si>
    <t>38</t>
  </si>
  <si>
    <t>632001021.S</t>
  </si>
  <si>
    <t>P3_Zhotovenie okrajovej dilatačnej pásky z napr. Mirelonu</t>
  </si>
  <si>
    <t>1905176868</t>
  </si>
  <si>
    <t xml:space="preserve">„Výmera prebratá z projektovej dokumentácie“ </t>
  </si>
  <si>
    <t>39</t>
  </si>
  <si>
    <t>283320004800.SR</t>
  </si>
  <si>
    <t>Okrajová dilatačná páskanapr. MIRELON</t>
  </si>
  <si>
    <t>2145367700</t>
  </si>
  <si>
    <t>40</t>
  </si>
  <si>
    <t>642944121.S</t>
  </si>
  <si>
    <t>PD_Dodatočná montáž oceľovej dverovej zárubne, plochy otvoru do 2,5 m2</t>
  </si>
  <si>
    <t>1588123915</t>
  </si>
  <si>
    <t>"PD - protipožiarne dvere" 4</t>
  </si>
  <si>
    <t>41</t>
  </si>
  <si>
    <t>553310002100.S</t>
  </si>
  <si>
    <t>Zárubňa kovová šxv 300-1195x500-1970 a 2100 mm, dvojdielna na dodatočnú montáž</t>
  </si>
  <si>
    <t>-522346645</t>
  </si>
  <si>
    <t>915940002.S1</t>
  </si>
  <si>
    <t>OP_Osadenie jednej časti spomaľovacieho prahu/oddelovača jazdných pruhov, výšky 50 mm, podrobná špec  vid PD</t>
  </si>
  <si>
    <t>-91136655</t>
  </si>
  <si>
    <t>43</t>
  </si>
  <si>
    <t>404490005200.S1</t>
  </si>
  <si>
    <t>OP_Oddeľovač jazdných pruhov z recyklovanej gumy, retroreflexná fólia, lxšxv 700x150x45 mm (čierna), spec vid PD</t>
  </si>
  <si>
    <t>997687159</t>
  </si>
  <si>
    <t>44</t>
  </si>
  <si>
    <t>935141312.S1</t>
  </si>
  <si>
    <t>Zp_Osadenie odvodňovacieho polymérbetónového žľabu pre vysoké zaťaženie s ochrannou hranou svetlej šírky 125 mm s roštom triedy D400/E600 do vysokopevnostnej zálievky napr. Sika Grout 314, spec vid PD</t>
  </si>
  <si>
    <t>-1819732967</t>
  </si>
  <si>
    <t>Zp navrhovaný líniový žľab</t>
  </si>
  <si>
    <t>"Zp1" 6</t>
  </si>
  <si>
    <t>"Zp2" 11</t>
  </si>
  <si>
    <t>"Zp3" 11</t>
  </si>
  <si>
    <t>"Zp4" 11</t>
  </si>
  <si>
    <t>45</t>
  </si>
  <si>
    <t>592270089600.S1</t>
  </si>
  <si>
    <t>Odvodňovací žľab polymérbetónový pre vysoké zaťaženie s ochrannou hranou, svetlá šírka 125 mm, liatinový môstkový rošt  trieda zaťaženia D400/E600, dĺ. 1 m, bez spádu, napr.ACO-Power Drain V125/150P, spec vid PD</t>
  </si>
  <si>
    <t>677660433</t>
  </si>
  <si>
    <t>46</t>
  </si>
  <si>
    <t>592270090500.S</t>
  </si>
  <si>
    <t>Kombi stena pre začiatok/koniec polymérbetónová, hr. 20 mm, pre odvodňovacie žľaby vysokého zaťaženia svetlej šírky 125 mm</t>
  </si>
  <si>
    <t>-1369063346</t>
  </si>
  <si>
    <t>47</t>
  </si>
  <si>
    <t>592270056900,1</t>
  </si>
  <si>
    <t>Riešenie dilatácie prechádzajúcej cez žlab,_Čelná stena z nerezového plechu prilepená na žlab, Nerezová spona, Flexibilná manžeta-lepenie chemoprénom, Flexibilná manžeta-lepenie chemoprénom, presná špec vid PD detaily</t>
  </si>
  <si>
    <t>-1677801344</t>
  </si>
  <si>
    <t>P</t>
  </si>
  <si>
    <t>Poznámka k položke:_x000D_
Čelné steny pre odvodňovacie žľaby MultiDrain V100 nízke s nátrubkom typu: H60, H80, H100.</t>
  </si>
  <si>
    <t>48</t>
  </si>
  <si>
    <t>245650001200,1</t>
  </si>
  <si>
    <t>Malta zálievková napr.SikaGrout 312, na báze cementu, spec vid PD</t>
  </si>
  <si>
    <t>-1758560160</t>
  </si>
  <si>
    <t>Poznámka k položke:_x000D_
SikaGrout-212 je zálievková hmota s cementovým pojivom, tekutá, s expanzívnym účinkom. SikaGrout-212 spĺňa požiadavky na výrobky na kotvenie a zosilovanie betónu zabudovaním oceľových výstužných prútov podľa STN EN 1504-6. SikaGrout-212 spĺňa požiadavky triedy R4 podľa STN EN 504-3.</t>
  </si>
  <si>
    <t>39*0,00769 'Prepočítané koeficientom množstva</t>
  </si>
  <si>
    <t>49</t>
  </si>
  <si>
    <t>935152735.S1</t>
  </si>
  <si>
    <t>Zm_Osadenie odvodňovacieho odparovacieho žľabu pre vysoké zaťaženie svetlej šírky 100 mm a s roštom triedy E 600</t>
  </si>
  <si>
    <t>139043154</t>
  </si>
  <si>
    <t>Zm navrhovaný odparovací líniový žľab</t>
  </si>
  <si>
    <t>"Zm1" 17</t>
  </si>
  <si>
    <t>50</t>
  </si>
  <si>
    <t>286630072650.S1</t>
  </si>
  <si>
    <t>Zm_Odvodňovací žľab z polumerbetónu, svetlá šírka 100 mm, dĺžka 1 m, šxv 135x100 mm, kompozitný rošt triedy C250kN, tr. E 600, aretácia, bez spádu, napr. ACO MULTILINE - V100, spec vid PD</t>
  </si>
  <si>
    <t>1008266851</t>
  </si>
  <si>
    <t>51</t>
  </si>
  <si>
    <t>592270095000.S</t>
  </si>
  <si>
    <t>Kombi stena pre začiatok/koniec polymérbetónová, hr. 20 mm, pre odvodňovacie žľaby monolitické svetlej šírky 100 mm</t>
  </si>
  <si>
    <t>-2005681653</t>
  </si>
  <si>
    <t>52</t>
  </si>
  <si>
    <t>1893079464</t>
  </si>
  <si>
    <t>17*0,01165 'Prepočítané koeficientom množstva</t>
  </si>
  <si>
    <t>53</t>
  </si>
  <si>
    <t>968071116.S</t>
  </si>
  <si>
    <t>BR19_Demontáž dverí kovových vchodových, 1 bm obvodu - 0,005t</t>
  </si>
  <si>
    <t>-217189830</t>
  </si>
  <si>
    <t>(0,5+0,8)*2*4</t>
  </si>
  <si>
    <t>54</t>
  </si>
  <si>
    <t>1061158440</t>
  </si>
  <si>
    <t>711</t>
  </si>
  <si>
    <t>Izolácie proti vode a vlhkosti</t>
  </si>
  <si>
    <t>711113253R1</t>
  </si>
  <si>
    <t xml:space="preserve">P1_Zhotovenie striekanéj  izolácie proti zemnej vlhkosti SikaLastik 8800  na vodorovnej ploche   </t>
  </si>
  <si>
    <t>499132509</t>
  </si>
  <si>
    <t>P1*2</t>
  </si>
  <si>
    <t>56</t>
  </si>
  <si>
    <t>24533337001</t>
  </si>
  <si>
    <t>Polyurea Sikalastic 8800, stierkový systém...1,5kg/m2</t>
  </si>
  <si>
    <t>kg</t>
  </si>
  <si>
    <t>-1108173287</t>
  </si>
  <si>
    <t>Poznámka k položke:_x000D_
Cena na vyžiadanie</t>
  </si>
  <si>
    <t>57</t>
  </si>
  <si>
    <t>711113353R1</t>
  </si>
  <si>
    <t xml:space="preserve">P2_P3_Zhotovenie striekanej izolácie proti zemnej vlhkosti SikaLastic 8800 na zvislej ploche nástrekom   </t>
  </si>
  <si>
    <t>-722841049</t>
  </si>
  <si>
    <t>P3*0,15</t>
  </si>
  <si>
    <t>58</t>
  </si>
  <si>
    <t>24533337001.</t>
  </si>
  <si>
    <t xml:space="preserve">Polyurea Sikalastic 8800, stierkový systém...2,5kg/m2   </t>
  </si>
  <si>
    <t>331164602</t>
  </si>
  <si>
    <t>59</t>
  </si>
  <si>
    <t>711712013R1</t>
  </si>
  <si>
    <t>P3_Fabion pružný tmel Sikaflex PR03</t>
  </si>
  <si>
    <t>-1344296527</t>
  </si>
  <si>
    <t>60</t>
  </si>
  <si>
    <t>711793010.S1</t>
  </si>
  <si>
    <t>D1_Objektová dilatácia pás  napr. SikaCombi-Flex do epoxid. lepidla SikaDur 31 -CF, spec vid PD</t>
  </si>
  <si>
    <t>536201319</t>
  </si>
  <si>
    <t>61</t>
  </si>
  <si>
    <t>998711202.S</t>
  </si>
  <si>
    <t>Presun hmôt pre izoláciu proti vode v objektoch výšky nad 6 do 12 m</t>
  </si>
  <si>
    <t>%</t>
  </si>
  <si>
    <t>-1723331082</t>
  </si>
  <si>
    <t>763</t>
  </si>
  <si>
    <t>Konštrukcie - drevostavby</t>
  </si>
  <si>
    <t>62</t>
  </si>
  <si>
    <t>763126630.R1</t>
  </si>
  <si>
    <t>OST_Predsadená  opláštená doskou Cetris plus hr. 14 mm s povrchovou úpravou (náterom) na hliníkovom rošte</t>
  </si>
  <si>
    <t>-1078989496</t>
  </si>
  <si>
    <t>458</t>
  </si>
  <si>
    <t>63</t>
  </si>
  <si>
    <t>998763403.S</t>
  </si>
  <si>
    <t>Presun hmôt pre sádrokartónové konštrukcie v stavbách (objektoch) výšky od 7 do 24 m</t>
  </si>
  <si>
    <t>-1349681035</t>
  </si>
  <si>
    <t>764</t>
  </si>
  <si>
    <t>Konštrukcie klampiarske</t>
  </si>
  <si>
    <t>64</t>
  </si>
  <si>
    <t>764546215.S1</t>
  </si>
  <si>
    <t>D1_Montáž dvojdielnej objektovej dilatácie podláh, vodonepriepustná,  kotvenie po 30 cm pomocou chemických kotiev, vid detail PD</t>
  </si>
  <si>
    <t>1940762883</t>
  </si>
  <si>
    <t>"1 NP" 226*1,05</t>
  </si>
  <si>
    <t>65</t>
  </si>
  <si>
    <t>196210002200.S1</t>
  </si>
  <si>
    <t>Vodonepriepustná objektová dilatácia z dvoch dilatačných profilov, napr. systém VEXCOLT REACT 1100-W01, poistný dilatačný spoj React 1000-01-020 + poistný spoj napr.React 2000 - A01 - 030, spec vid PD</t>
  </si>
  <si>
    <t>-2142485487</t>
  </si>
  <si>
    <t>237,3*1,05 'Prepočítané koeficientom množstva</t>
  </si>
  <si>
    <t>66</t>
  </si>
  <si>
    <t>245650001200,2</t>
  </si>
  <si>
    <t>1956413166</t>
  </si>
  <si>
    <t>237,3*0,017 'Prepočítané koeficientom množstva</t>
  </si>
  <si>
    <t>67</t>
  </si>
  <si>
    <t>998764202.S</t>
  </si>
  <si>
    <t>Presun hmôt pre konštrukcie klampiarske v objektoch výšky nad 6 do 12 m</t>
  </si>
  <si>
    <t>-1159743079</t>
  </si>
  <si>
    <t>767</t>
  </si>
  <si>
    <t>Konštrukcie doplnkové kovové</t>
  </si>
  <si>
    <t>68</t>
  </si>
  <si>
    <t>767641110.S</t>
  </si>
  <si>
    <t>PD_Montáž kovového dverového krídla otočného jednokrídlového, do existujúcej zárubne, vrátane kovania</t>
  </si>
  <si>
    <t>-1183854336</t>
  </si>
  <si>
    <t>"PD" 4</t>
  </si>
  <si>
    <t>549150000600.S</t>
  </si>
  <si>
    <t>Kľučka dverová a rozeta 2x, nehrdzavejúca oceľ, povrch nerez brúsený</t>
  </si>
  <si>
    <t>605353453</t>
  </si>
  <si>
    <t>70</t>
  </si>
  <si>
    <t>553410014800.R</t>
  </si>
  <si>
    <t>PD_Protipožiarne montážne jednokrídlové otváravé dvierka 500x800 mm s požiarnou odolnosťou EW 45/D1, podrobnejšia špecifikácia viď PD</t>
  </si>
  <si>
    <t>-1153865598</t>
  </si>
  <si>
    <t>71</t>
  </si>
  <si>
    <t>998767202.S</t>
  </si>
  <si>
    <t>Presun hmôt pre kovové stavebné doplnkové konštrukcie v objektoch výšky nad 6 do 12 m</t>
  </si>
  <si>
    <t>407829789</t>
  </si>
  <si>
    <t>777</t>
  </si>
  <si>
    <t>Podlahy syntetické</t>
  </si>
  <si>
    <t>72</t>
  </si>
  <si>
    <t>777310110.R1</t>
  </si>
  <si>
    <t>P2_P3_Vytvorenie fabiónu-styk podlaha so stenou = 718m -elastický parkovací systém na báze polyurea napríklad sika</t>
  </si>
  <si>
    <t>598139474</t>
  </si>
  <si>
    <t>napr. SikaFloor 160/Conrete Primer - /spotreba 0,5kg/m2/+ posyp kremičitým pieskom 0,3-0,8mm - /spotreba 1,0kg/m2/</t>
  </si>
  <si>
    <t>"dve strany žľabu P2" P2*2</t>
  </si>
  <si>
    <t>73</t>
  </si>
  <si>
    <t>777310110.S</t>
  </si>
  <si>
    <t>P1_P2_Epoxidová jemná vyrovnávacia malta (penetračný náter) hr. 1 mm, s kremičitým pieskom, napr. Sikafloor 160</t>
  </si>
  <si>
    <t>-527248250</t>
  </si>
  <si>
    <t>74</t>
  </si>
  <si>
    <t>777310115.S</t>
  </si>
  <si>
    <t>P1_Epoxidová stredná vyrovnávacia malta hr. 2 mm, s kremičitým pieskom - Reprofilácia po odstránených častiach /výtlky/ epoxidovými maltami napr. SikaFloor 161 (cca 10% P1)</t>
  </si>
  <si>
    <t>-1120757767</t>
  </si>
  <si>
    <t xml:space="preserve">odstránenie nesúdržných a popraskaných častí, predpokladaná plocha 5-10% </t>
  </si>
  <si>
    <t>P1*0,1</t>
  </si>
  <si>
    <t>Vyrovnanie_epox</t>
  </si>
  <si>
    <t>"rezerva 5%" P1*0,1*0,05</t>
  </si>
  <si>
    <t>75</t>
  </si>
  <si>
    <t>777630010.S</t>
  </si>
  <si>
    <t>P1_P3_Polyuretánový uzatvárací pružný náter, 1x náter napr. Sikafloor 359</t>
  </si>
  <si>
    <t>-1327267173</t>
  </si>
  <si>
    <t xml:space="preserve">"P1 "výmera je prebratá z projektovej dokumentácie"" </t>
  </si>
  <si>
    <t>76</t>
  </si>
  <si>
    <t>998777202.S</t>
  </si>
  <si>
    <t>Presun hmôt pre podlahy syntetické v objektoch výšky nad 6 do 12 m</t>
  </si>
  <si>
    <t>-196989357</t>
  </si>
  <si>
    <t>784</t>
  </si>
  <si>
    <t>Maľby</t>
  </si>
  <si>
    <t>77</t>
  </si>
  <si>
    <t>784410100.R1</t>
  </si>
  <si>
    <t xml:space="preserve">Penetrácia na zvýšenie priľnavosti, napr. Murexin AG 3  výšky do 3,80 m   </t>
  </si>
  <si>
    <t>-1796757903</t>
  </si>
  <si>
    <t xml:space="preserve">„Výmera prebratá z rozpočtu z roku 2020“ </t>
  </si>
  <si>
    <t>1976,8*0,3</t>
  </si>
  <si>
    <t>"rezerva 5%" MurexinAG3*0,05</t>
  </si>
  <si>
    <t>78</t>
  </si>
  <si>
    <t>784411301R1.</t>
  </si>
  <si>
    <t xml:space="preserve">Penetrácia na zvýšenie priľnavosti,napr. Murexin SP 13  výšky do 3,80 m   </t>
  </si>
  <si>
    <t>2135786010</t>
  </si>
  <si>
    <t>"- výška od 1m po strop"</t>
  </si>
  <si>
    <t>1615,95*0,7</t>
  </si>
  <si>
    <t>"rezerva 5%" Sten_1_strop*0,05</t>
  </si>
  <si>
    <t>79</t>
  </si>
  <si>
    <t>784452471.R1</t>
  </si>
  <si>
    <t>Maľby z maliarskych zmesí napr. Murexin BV 20 RaL 7035, ručne nanášané  dvojnásobné na jemnozrnný podklad výšky do 3,80 m</t>
  </si>
  <si>
    <t>1034079770</t>
  </si>
  <si>
    <t xml:space="preserve">"steny do 1m" </t>
  </si>
  <si>
    <t>784452471.R2</t>
  </si>
  <si>
    <t>Maľby z maliarskych zmesí napr. Profi Weis PW400  dvojnásobné na jemnozrnný podklad výšky do 3,80 m</t>
  </si>
  <si>
    <t>-1998418926</t>
  </si>
  <si>
    <t>"rezerva 5%" (Sten_1_strop+P1)*0,05</t>
  </si>
  <si>
    <t>Investičné náklady neobsiahnuté v cenách</t>
  </si>
  <si>
    <t>81</t>
  </si>
  <si>
    <t>000600021.S</t>
  </si>
  <si>
    <t>Zariadenie staveniska - prevádzkové oplotenie staveniska + obalenie plachtou na zmiernenie prašnosti</t>
  </si>
  <si>
    <t>1024</t>
  </si>
  <si>
    <t>485040269</t>
  </si>
  <si>
    <t>rozdelene na useky výska oplotenie cca 2,5 m, dlžka jedného úseku cca 100 m alebo podla potreby po koordinácii s investorom</t>
  </si>
  <si>
    <t>"1 NP" 5*100</t>
  </si>
  <si>
    <t>82</t>
  </si>
  <si>
    <t>000800013.S</t>
  </si>
  <si>
    <t>Vplyv pracovného prostredia - prevádzka investora a vplyv prostredia - príplatok za prácu v noci</t>
  </si>
  <si>
    <t>-1081382254</t>
  </si>
  <si>
    <t>P1+P2</t>
  </si>
  <si>
    <t>83</t>
  </si>
  <si>
    <t>000800013.S1</t>
  </si>
  <si>
    <t>Vplyv pracovného prostredia - prevádzka investora a vplyv prostredia - príplatok za prácu cez výkendy</t>
  </si>
  <si>
    <t>-1154874060</t>
  </si>
  <si>
    <t>1 PP</t>
  </si>
  <si>
    <t>84</t>
  </si>
  <si>
    <t>-1744929611</t>
  </si>
  <si>
    <t>"B4" 77,3</t>
  </si>
  <si>
    <t>85</t>
  </si>
  <si>
    <t>324874089</t>
  </si>
  <si>
    <t>"B1_1" 2853</t>
  </si>
  <si>
    <t>"B4" 77,3*0,23</t>
  </si>
  <si>
    <t>"B5" 274*0,5</t>
  </si>
  <si>
    <t>86</t>
  </si>
  <si>
    <t>313831917</t>
  </si>
  <si>
    <t>"B11" 34,8</t>
  </si>
  <si>
    <t>"B12" 49,28</t>
  </si>
  <si>
    <t>"rezerva 5%" stlač_vzduch_st_1*0,05</t>
  </si>
  <si>
    <t>216904211.S</t>
  </si>
  <si>
    <t>B10_B13_Očistenie stropov stlačeným vzduchom</t>
  </si>
  <si>
    <t>84074402</t>
  </si>
  <si>
    <t xml:space="preserve">"B10+B13 - výmera prebratá z výkresu pasportizácie stropov" </t>
  </si>
  <si>
    <t>"Rezerva 5%"  B10_B13*0,05</t>
  </si>
  <si>
    <t>88</t>
  </si>
  <si>
    <t>1872299817</t>
  </si>
  <si>
    <t>B1_1*0,1</t>
  </si>
  <si>
    <t>"rezerva 5%" B1_1*0,1*0,05</t>
  </si>
  <si>
    <t>89</t>
  </si>
  <si>
    <t>316580722</t>
  </si>
  <si>
    <t>"ODHAD množstva kusov na základe dĺžky - presný počet nutné určiť na stavbe" 21</t>
  </si>
  <si>
    <t>90</t>
  </si>
  <si>
    <t>1828523586</t>
  </si>
  <si>
    <t>91</t>
  </si>
  <si>
    <t>-614212274</t>
  </si>
  <si>
    <t>"B6" 1425*0,4*2</t>
  </si>
  <si>
    <t>92</t>
  </si>
  <si>
    <t>1960426256</t>
  </si>
  <si>
    <t>"B6" 1425</t>
  </si>
  <si>
    <t>-2016106716</t>
  </si>
  <si>
    <t>"B11" 36</t>
  </si>
  <si>
    <t>"rezerva 5%" škr_trh_stena*0,05</t>
  </si>
  <si>
    <t>94</t>
  </si>
  <si>
    <t>919735122R3</t>
  </si>
  <si>
    <t>B13_Narezanie a preškrabanie existujúcich trhlín v strope</t>
  </si>
  <si>
    <t>-2141851433</t>
  </si>
  <si>
    <t>"B13" 55</t>
  </si>
  <si>
    <t>"rezerva 5%" škr_trh_strop*0,05</t>
  </si>
  <si>
    <t>95</t>
  </si>
  <si>
    <t>857941456</t>
  </si>
  <si>
    <t>"B2" 287,2</t>
  </si>
  <si>
    <t>"B4" 77,3*2</t>
  </si>
  <si>
    <t>"B5" 274*2</t>
  </si>
  <si>
    <t>"B15" 106*2</t>
  </si>
  <si>
    <t>96</t>
  </si>
  <si>
    <t>-670162518</t>
  </si>
  <si>
    <t>97</t>
  </si>
  <si>
    <t>965847352</t>
  </si>
  <si>
    <t>98</t>
  </si>
  <si>
    <t>1967293472</t>
  </si>
  <si>
    <t>-86007934</t>
  </si>
  <si>
    <t>100</t>
  </si>
  <si>
    <t>1347526660</t>
  </si>
  <si>
    <t xml:space="preserve">"odk.V1,V2"       35*2   </t>
  </si>
  <si>
    <t xml:space="preserve">"odk.V03,Vo4,Vo5"       35*3   </t>
  </si>
  <si>
    <t>101</t>
  </si>
  <si>
    <t>1062669158</t>
  </si>
  <si>
    <t>"B6" 1425*0,4</t>
  </si>
  <si>
    <t>102</t>
  </si>
  <si>
    <t>684232695</t>
  </si>
  <si>
    <t>"B15"  106</t>
  </si>
  <si>
    <t>103</t>
  </si>
  <si>
    <t>-25715523</t>
  </si>
  <si>
    <t>"výmera je počítaná z projektovej dokumentácie"</t>
  </si>
  <si>
    <t>"B5" 274</t>
  </si>
  <si>
    <t>104</t>
  </si>
  <si>
    <t>443596432</t>
  </si>
  <si>
    <t>"rezerva 5%" kotvy_trhliny*0,05</t>
  </si>
  <si>
    <t>105</t>
  </si>
  <si>
    <t>978011191.S</t>
  </si>
  <si>
    <t>B13_Otlčenie omietok stropov vnútorných vápenných alebo vápennocementových v rozsahu do 100 %,  -0,05000t</t>
  </si>
  <si>
    <t>1537057244</t>
  </si>
  <si>
    <t>"B10+B13" B10_B13</t>
  </si>
  <si>
    <t>"rezerva 5%" B10_B13*0,05</t>
  </si>
  <si>
    <t>106</t>
  </si>
  <si>
    <t>998618497</t>
  </si>
  <si>
    <t>"B11" 69,6</t>
  </si>
  <si>
    <t>"B12" 40,4</t>
  </si>
  <si>
    <t>"RK - kruhové stĺpy" 2,044*2,735*4</t>
  </si>
  <si>
    <t>"rezerva 5%" otlč_omiet_sten_1*0,05</t>
  </si>
  <si>
    <t>107</t>
  </si>
  <si>
    <t>783992450</t>
  </si>
  <si>
    <t>108</t>
  </si>
  <si>
    <t>1879478089</t>
  </si>
  <si>
    <t>89,598*30</t>
  </si>
  <si>
    <t>109</t>
  </si>
  <si>
    <t>639476699</t>
  </si>
  <si>
    <t>110</t>
  </si>
  <si>
    <t>-1892351120</t>
  </si>
  <si>
    <t>89,598*3</t>
  </si>
  <si>
    <t>111</t>
  </si>
  <si>
    <t>854728510</t>
  </si>
  <si>
    <t>112</t>
  </si>
  <si>
    <t>2082916465</t>
  </si>
  <si>
    <t>721</t>
  </si>
  <si>
    <t xml:space="preserve">Zdravotech. vnútorná kanalizácia   </t>
  </si>
  <si>
    <t>113</t>
  </si>
  <si>
    <t>721210812.S</t>
  </si>
  <si>
    <t>Demontáž vpustu podlahového  DN 70,  -0,02756t</t>
  </si>
  <si>
    <t>-538050716</t>
  </si>
  <si>
    <t xml:space="preserve">"1.pp"   </t>
  </si>
  <si>
    <t xml:space="preserve">"odk.Vo1,o2"      2   </t>
  </si>
  <si>
    <t xml:space="preserve">"odk.V1,V2"      2   </t>
  </si>
  <si>
    <t xml:space="preserve">"odk.Vo3,Vo4.Vo5"      3   </t>
  </si>
  <si>
    <t>114</t>
  </si>
  <si>
    <t>-1062980452</t>
  </si>
  <si>
    <t>706*0,4</t>
  </si>
  <si>
    <t>"rezerva 5%" B16*0,05</t>
  </si>
  <si>
    <t>115</t>
  </si>
  <si>
    <t>-1964394301</t>
  </si>
  <si>
    <t>"B10"  B10_B13*0,02</t>
  </si>
  <si>
    <t>"B11" 18*0,02</t>
  </si>
  <si>
    <t>"B12"  40,04*0,02</t>
  </si>
  <si>
    <t>Vodorovné konštrukcie</t>
  </si>
  <si>
    <t>116</t>
  </si>
  <si>
    <t>411362442.S</t>
  </si>
  <si>
    <t>OS_Výstuž stropov doskových, trámových, vložkových, konzolových, balkónových, zo sietí KARI, priemer drôtu 8/8 mm, veľkosť oka 150x150 mm</t>
  </si>
  <si>
    <t>-2105514160</t>
  </si>
  <si>
    <t>E.32 DETAIL Os - OTVOR - SONDA</t>
  </si>
  <si>
    <t>"KY 50 k obom povrchom stropnej dosky" 0,65*0,65*2*1,05</t>
  </si>
  <si>
    <t>117</t>
  </si>
  <si>
    <t>411388531.S</t>
  </si>
  <si>
    <t>OS_Zabetónov. otvoru s plochou 0,25-1,00 m2, v stropoch zo železobetónu a tvárnicových a v klenbách, vr. debnenia a podpor konštr., spec vid PD</t>
  </si>
  <si>
    <t>330098511</t>
  </si>
  <si>
    <t>"zaliatie otvoru beton min triedy C20/25" 0,65*0,65*0,35*1,05</t>
  </si>
  <si>
    <t>118</t>
  </si>
  <si>
    <t>611460112.SR1</t>
  </si>
  <si>
    <t xml:space="preserve">SAT_Príprava vnútorného podkladu stropov na betónové podklady pevnostným mostíkom, napr. SikaMonoTop 910 </t>
  </si>
  <si>
    <t>774023612</t>
  </si>
  <si>
    <t>"rezerva 5%" SAT_TR*0,05</t>
  </si>
  <si>
    <t>119</t>
  </si>
  <si>
    <t>-2037944300</t>
  </si>
  <si>
    <t>"rezerva 5%" (RK_1)*0,05</t>
  </si>
  <si>
    <t>120</t>
  </si>
  <si>
    <t>611461113R1</t>
  </si>
  <si>
    <t>SAT_TR_Vnútorný  náter stropov ochranný napr. SikaGard 550W</t>
  </si>
  <si>
    <t>1540457469</t>
  </si>
  <si>
    <t xml:space="preserve">„Výmera prebratá z výkresu pasportizácia stropov“ </t>
  </si>
  <si>
    <t xml:space="preserve">"TR+SAT" </t>
  </si>
  <si>
    <t>"Rezerva 5%" SAT_TR*0,05</t>
  </si>
  <si>
    <t>121</t>
  </si>
  <si>
    <t>611461113R2</t>
  </si>
  <si>
    <t>SAT_TR_Vnútorný náter stropov inpregnačný (90%) napr. SikaGard 740W</t>
  </si>
  <si>
    <t>1872537354</t>
  </si>
  <si>
    <t>122</t>
  </si>
  <si>
    <t>6114652041R</t>
  </si>
  <si>
    <t>SAT_Vnútorný sanačný systém stropov - jemná sanačná malta, napr. SikaMonoTop 620</t>
  </si>
  <si>
    <t>1264306624</t>
  </si>
  <si>
    <t>123</t>
  </si>
  <si>
    <t>611466202.S1</t>
  </si>
  <si>
    <t>SAT_Vnútorný sanačný systém stropov, štuková omietka</t>
  </si>
  <si>
    <t>-309392621</t>
  </si>
  <si>
    <t xml:space="preserve">"sanované miesta opatriť jemnou tenkovrstvou omietkou" </t>
  </si>
  <si>
    <t>124</t>
  </si>
  <si>
    <t>612465113.S</t>
  </si>
  <si>
    <t>SAS_Vnútorný sanačný systém stien, sanačný prednástrek cementový, krytie 100%</t>
  </si>
  <si>
    <t>-1105253901</t>
  </si>
  <si>
    <t>"rezerva 5%" SAS*0,05</t>
  </si>
  <si>
    <t>125</t>
  </si>
  <si>
    <t>612465163.S</t>
  </si>
  <si>
    <t>SAS_Vnútorný sanačný systém stien s obsahom cementu, sanačná omietka, hr. 20 mm</t>
  </si>
  <si>
    <t>722132652</t>
  </si>
  <si>
    <t>126</t>
  </si>
  <si>
    <t>497196313</t>
  </si>
  <si>
    <t xml:space="preserve">„Výmera prebratá z rozpočtu z roku 2020 a vypočítaná (RK)“ </t>
  </si>
  <si>
    <t>SAS+RK_1</t>
  </si>
  <si>
    <t>"rezerva 5%" (SAS+RK_1)*0,05</t>
  </si>
  <si>
    <t>127</t>
  </si>
  <si>
    <t>-1360668075</t>
  </si>
  <si>
    <t>128</t>
  </si>
  <si>
    <t>624601121.R1</t>
  </si>
  <si>
    <t>TR_Vyplnenie trhlín v strope epoxidovým stavebným lepidlom, napr SikaDur 31 CFNormal</t>
  </si>
  <si>
    <t>991841869</t>
  </si>
  <si>
    <t>"rezerva 5%" TR*0,05</t>
  </si>
  <si>
    <t>129</t>
  </si>
  <si>
    <t>624601121.R2</t>
  </si>
  <si>
    <t xml:space="preserve">ST1_Tmelenie trhlín v betónovej konštrukcii epoxidovou živicou, napr. SikaDur 31 </t>
  </si>
  <si>
    <t>-1542827847</t>
  </si>
  <si>
    <t>"rezerva 5%" ST1*0,05</t>
  </si>
  <si>
    <t>130</t>
  </si>
  <si>
    <t>624601121.R3</t>
  </si>
  <si>
    <t xml:space="preserve">ST2_Tmelenie trhlín v murovanej stene (s dodaním hmôt), aplikáciou škárovacieho povrazcu hr. 15 mm, s následným vyplnením trvalo pružným tmelom, napr. SikaFlex PR03 </t>
  </si>
  <si>
    <t>862322613</t>
  </si>
  <si>
    <t>"rzerva 5%" ST2*0,05</t>
  </si>
  <si>
    <t>131</t>
  </si>
  <si>
    <t>-2119747441</t>
  </si>
  <si>
    <t>"RS1" 1425*0,6</t>
  </si>
  <si>
    <t>"RS2_1" 1425*0,4</t>
  </si>
  <si>
    <t>"rezerva 5%" RS_1*0,05</t>
  </si>
  <si>
    <t>132</t>
  </si>
  <si>
    <t>1634060551</t>
  </si>
  <si>
    <t>RS2_1*1,05</t>
  </si>
  <si>
    <t>598,5*0,00441 'Prepočítané koeficientom množstva</t>
  </si>
  <si>
    <t>133</t>
  </si>
  <si>
    <t>625907111.S1</t>
  </si>
  <si>
    <t>OS_Očistenie oceľových konštrukcií od usadenín, hrdze a starého náteru</t>
  </si>
  <si>
    <t>-1353406147</t>
  </si>
  <si>
    <t>"očistenie pôdovnej výstuže od hrdze" 0,61*4*2*2*1,05</t>
  </si>
  <si>
    <t>134</t>
  </si>
  <si>
    <t>6274711366R1</t>
  </si>
  <si>
    <t>SAT_Reprofilácia podhľadov reprofilačnou maltou, napr. SikaRep</t>
  </si>
  <si>
    <t>-1260380487</t>
  </si>
  <si>
    <t>135</t>
  </si>
  <si>
    <t>-349424616</t>
  </si>
  <si>
    <t>"RK_1 - kruhové stĺpy" 2,044*2,735*4</t>
  </si>
  <si>
    <t>"rezerva 5%" RK_1*0,05</t>
  </si>
  <si>
    <t>136</t>
  </si>
  <si>
    <t>924252294</t>
  </si>
  <si>
    <t>137</t>
  </si>
  <si>
    <t>790983960</t>
  </si>
  <si>
    <t>138</t>
  </si>
  <si>
    <t>1402489080</t>
  </si>
  <si>
    <t>139</t>
  </si>
  <si>
    <t>1510866597</t>
  </si>
  <si>
    <t>"Zp5" 8</t>
  </si>
  <si>
    <t>"Zp6" 23</t>
  </si>
  <si>
    <t>140</t>
  </si>
  <si>
    <t>1014645391</t>
  </si>
  <si>
    <t>141</t>
  </si>
  <si>
    <t>466788920</t>
  </si>
  <si>
    <t>142</t>
  </si>
  <si>
    <t>-971810730</t>
  </si>
  <si>
    <t>31*0,00769 'Prepočítané koeficientom množstva</t>
  </si>
  <si>
    <t>143</t>
  </si>
  <si>
    <t>935141491.S</t>
  </si>
  <si>
    <t>V_Osadenie vpustu pre odvodňovací polymérbetónový žľab monolitický svetlej šírky 100 mm</t>
  </si>
  <si>
    <t>-860060652</t>
  </si>
  <si>
    <t>"V1,V2" 2</t>
  </si>
  <si>
    <t>144</t>
  </si>
  <si>
    <t>592270094700.S1</t>
  </si>
  <si>
    <t>KANALIZAČNÁ VPUSŤ DN 100-súčasť líniových žlabov, vrátane antikorovej zápachovej uzávierky a nerezového medzidielu-napojenie na hydroizoláciu, spec vid PD</t>
  </si>
  <si>
    <t>-202270281</t>
  </si>
  <si>
    <t>145</t>
  </si>
  <si>
    <t>87557259</t>
  </si>
  <si>
    <t>"Zm2" 27</t>
  </si>
  <si>
    <t>"Zm3" 40</t>
  </si>
  <si>
    <t>"Zm4" 49</t>
  </si>
  <si>
    <t>"Zm5" 14</t>
  </si>
  <si>
    <t>"Zm6" 14</t>
  </si>
  <si>
    <t>"Zm7" 12</t>
  </si>
  <si>
    <t>146</t>
  </si>
  <si>
    <t>398906558</t>
  </si>
  <si>
    <t>-804905325</t>
  </si>
  <si>
    <t>148</t>
  </si>
  <si>
    <t>1342813224</t>
  </si>
  <si>
    <t>156*0,01165 'Prepočítané koeficientom množstva</t>
  </si>
  <si>
    <t>149</t>
  </si>
  <si>
    <t>-1993555556</t>
  </si>
  <si>
    <t>150</t>
  </si>
  <si>
    <t>1953209601</t>
  </si>
  <si>
    <t>P1_1*2</t>
  </si>
  <si>
    <t>151</t>
  </si>
  <si>
    <t>1853767322</t>
  </si>
  <si>
    <t>152</t>
  </si>
  <si>
    <t>180929046</t>
  </si>
  <si>
    <t>P3_1*0,15</t>
  </si>
  <si>
    <t>153</t>
  </si>
  <si>
    <t>1377688334</t>
  </si>
  <si>
    <t>154</t>
  </si>
  <si>
    <t>469228142</t>
  </si>
  <si>
    <t>155</t>
  </si>
  <si>
    <t>-458252553</t>
  </si>
  <si>
    <t>-1020199250</t>
  </si>
  <si>
    <t>157</t>
  </si>
  <si>
    <t>721213000,1</t>
  </si>
  <si>
    <t>Vo_Montáž podlahového vpustu so spodným odtokom DN 50 s sprechodovým dielom+dobetónovanie...presný popis pozri v PD!</t>
  </si>
  <si>
    <t>1436230805</t>
  </si>
  <si>
    <t>"Vo1, Vo2, Vo3, Vo4, Vo5" 5</t>
  </si>
  <si>
    <t>158</t>
  </si>
  <si>
    <t>28663400311,1</t>
  </si>
  <si>
    <t>KANALIZAČNÁ PODLAHOVÁ ANTIKOROVÁ VPUSŤ SO SPODNÝM ODTOKOM DN 50, napr. ACO  EG150 teleskopicky nastavitelná, s prírubou pre prichytenie hydroizoláciem + vyberatelný zápachový uzáver, integrovaným tesnením, roštový nádstavec, dierovaný antikorový rošt.</t>
  </si>
  <si>
    <t>-751653965</t>
  </si>
  <si>
    <t>159</t>
  </si>
  <si>
    <t>998721202.S</t>
  </si>
  <si>
    <t>Presun hmôt pre vnútornú kanalizáciu v objektoch výšky nad 6 do 12 m</t>
  </si>
  <si>
    <t>1684792927</t>
  </si>
  <si>
    <t>160</t>
  </si>
  <si>
    <t>923287988</t>
  </si>
  <si>
    <t>414</t>
  </si>
  <si>
    <t>161</t>
  </si>
  <si>
    <t>892694674</t>
  </si>
  <si>
    <t>162</t>
  </si>
  <si>
    <t>-1586114800</t>
  </si>
  <si>
    <t>"1 PP" 274*1,05</t>
  </si>
  <si>
    <t>163</t>
  </si>
  <si>
    <t>1843813806</t>
  </si>
  <si>
    <t>287,7*1,05 'Prepočítané koeficientom množstva</t>
  </si>
  <si>
    <t>-658634661</t>
  </si>
  <si>
    <t>287,7*0,017 'Prepočítané koeficientom množstva</t>
  </si>
  <si>
    <t>165</t>
  </si>
  <si>
    <t>284848907</t>
  </si>
  <si>
    <t>166</t>
  </si>
  <si>
    <t>-1245000678</t>
  </si>
  <si>
    <t>"dve strany žľabu P2_1" P2_1*2</t>
  </si>
  <si>
    <t>167</t>
  </si>
  <si>
    <t>959635870</t>
  </si>
  <si>
    <t>168</t>
  </si>
  <si>
    <t>-854374045</t>
  </si>
  <si>
    <t>P1_1*0,1</t>
  </si>
  <si>
    <t>Vyrovnanie_epox_1</t>
  </si>
  <si>
    <t>"rezerva 5%" P1_1*0,1*0,05</t>
  </si>
  <si>
    <t>169</t>
  </si>
  <si>
    <t>1910821690</t>
  </si>
  <si>
    <t>170</t>
  </si>
  <si>
    <t>1956111818</t>
  </si>
  <si>
    <t>171</t>
  </si>
  <si>
    <t>783174530.S1</t>
  </si>
  <si>
    <t>OS_Nátery ocel. výstuže proti korózií, spec vid PD</t>
  </si>
  <si>
    <t>-1609573400</t>
  </si>
  <si>
    <t>"nater pôdovnej výstuže od hrdze" 0,61*4*2*2*1,05</t>
  </si>
  <si>
    <t>172</t>
  </si>
  <si>
    <t>-727922093</t>
  </si>
  <si>
    <t>173</t>
  </si>
  <si>
    <t>-331078822</t>
  </si>
  <si>
    <t>"rezerva 5%" Sten_1_strop_1*0,05</t>
  </si>
  <si>
    <t>174</t>
  </si>
  <si>
    <t>-349413520</t>
  </si>
  <si>
    <t>175</t>
  </si>
  <si>
    <t>-233976544</t>
  </si>
  <si>
    <t>"rezerva 5%" (Sten_1_strop_1+P1_1)*0,05</t>
  </si>
  <si>
    <t>176</t>
  </si>
  <si>
    <t>-1656239276</t>
  </si>
  <si>
    <t>"1 PP" 7*100</t>
  </si>
  <si>
    <t>177</t>
  </si>
  <si>
    <t>1236094863</t>
  </si>
  <si>
    <t>P1_1+P2_1</t>
  </si>
  <si>
    <t>178</t>
  </si>
  <si>
    <t>480670555</t>
  </si>
  <si>
    <t>2 PP</t>
  </si>
  <si>
    <t>179</t>
  </si>
  <si>
    <t>10499568</t>
  </si>
  <si>
    <t>"B4" 77,2</t>
  </si>
  <si>
    <t>180</t>
  </si>
  <si>
    <t>974099480</t>
  </si>
  <si>
    <t>"B1_2" 3039</t>
  </si>
  <si>
    <t>"B4" 77,2*0,23</t>
  </si>
  <si>
    <t>"B5" 273*0,5</t>
  </si>
  <si>
    <t>181</t>
  </si>
  <si>
    <t>-825348417</t>
  </si>
  <si>
    <t>"B11" 47,4</t>
  </si>
  <si>
    <t>"B12" 39,6</t>
  </si>
  <si>
    <t>"rezerva 5%" stlač_vzduch_sten*0,05</t>
  </si>
  <si>
    <t>182</t>
  </si>
  <si>
    <t>1136842211</t>
  </si>
  <si>
    <t xml:space="preserve">"B10+B13 - výmera prebratá z výkresu pasportizácia stropov" </t>
  </si>
  <si>
    <t>"rezerva 5%" B10_B13_1*0,05</t>
  </si>
  <si>
    <t>183</t>
  </si>
  <si>
    <t>-687459818</t>
  </si>
  <si>
    <t>B1_2*0,1</t>
  </si>
  <si>
    <t>"rezerva 5%" B1_2*0,1*0,05</t>
  </si>
  <si>
    <t>184</t>
  </si>
  <si>
    <t>751001026</t>
  </si>
  <si>
    <t>185</t>
  </si>
  <si>
    <t>-890855617</t>
  </si>
  <si>
    <t>186</t>
  </si>
  <si>
    <t>1790793045</t>
  </si>
  <si>
    <t>"B6" 1585*0,4*2</t>
  </si>
  <si>
    <t>187</t>
  </si>
  <si>
    <t>1211934539</t>
  </si>
  <si>
    <t>"B6" 1585</t>
  </si>
  <si>
    <t>188</t>
  </si>
  <si>
    <t>-1330063682</t>
  </si>
  <si>
    <t>"B11" 52,8</t>
  </si>
  <si>
    <t>"rezerva 5%" škr_trh_stena_1*0,05</t>
  </si>
  <si>
    <t>189</t>
  </si>
  <si>
    <t>-733377431</t>
  </si>
  <si>
    <t>"B13" 80</t>
  </si>
  <si>
    <t>"rezerva 5%" škr_trh_strop_1*0,05</t>
  </si>
  <si>
    <t>190</t>
  </si>
  <si>
    <t>-1838462206</t>
  </si>
  <si>
    <t>"B2" 271</t>
  </si>
  <si>
    <t>"B4" 77,2*2</t>
  </si>
  <si>
    <t>"B5" 273*2</t>
  </si>
  <si>
    <t>"B15" 46*2</t>
  </si>
  <si>
    <t>191</t>
  </si>
  <si>
    <t>-1043155795</t>
  </si>
  <si>
    <t>192</t>
  </si>
  <si>
    <t>1701528801</t>
  </si>
  <si>
    <t>193</t>
  </si>
  <si>
    <t>617990987</t>
  </si>
  <si>
    <t>194</t>
  </si>
  <si>
    <t>-334804571</t>
  </si>
  <si>
    <t>195</t>
  </si>
  <si>
    <t>318489612</t>
  </si>
  <si>
    <t xml:space="preserve">"odk.V3,V4"       35*2   </t>
  </si>
  <si>
    <t xml:space="preserve">"odk.V06,Vo7,Vo8"       35*3   </t>
  </si>
  <si>
    <t>196</t>
  </si>
  <si>
    <t>-1410767736</t>
  </si>
  <si>
    <t>"B6" 1585*0,4</t>
  </si>
  <si>
    <t>197</t>
  </si>
  <si>
    <t>-814523674</t>
  </si>
  <si>
    <t>"B15"  46</t>
  </si>
  <si>
    <t>198</t>
  </si>
  <si>
    <t>1408695066</t>
  </si>
  <si>
    <t>"výmera je počátaná z projektovej dokumentácie"</t>
  </si>
  <si>
    <t>"B5" 273</t>
  </si>
  <si>
    <t>199</t>
  </si>
  <si>
    <t>832520187</t>
  </si>
  <si>
    <t>"rezerva 5%" kotvy_trhliny_1*0,05</t>
  </si>
  <si>
    <t>200</t>
  </si>
  <si>
    <t>1129321578</t>
  </si>
  <si>
    <t>"výmery prebraté z výkresu pasportizácia stropov"</t>
  </si>
  <si>
    <t>"B13" B10_B13_1</t>
  </si>
  <si>
    <t>201</t>
  </si>
  <si>
    <t>675337486</t>
  </si>
  <si>
    <t>"B11" 94,8</t>
  </si>
  <si>
    <t>"rezerva 5%" otlč_omiet_sten_2*0,05</t>
  </si>
  <si>
    <t>202</t>
  </si>
  <si>
    <t>-573850170</t>
  </si>
  <si>
    <t>203</t>
  </si>
  <si>
    <t>478844890</t>
  </si>
  <si>
    <t>95,984*30</t>
  </si>
  <si>
    <t>204</t>
  </si>
  <si>
    <t>-829970402</t>
  </si>
  <si>
    <t>205</t>
  </si>
  <si>
    <t>-1663375689</t>
  </si>
  <si>
    <t>95,984*3</t>
  </si>
  <si>
    <t>206</t>
  </si>
  <si>
    <t>553739958</t>
  </si>
  <si>
    <t>207</t>
  </si>
  <si>
    <t>-1352838512</t>
  </si>
  <si>
    <t>208</t>
  </si>
  <si>
    <t>-1144183750</t>
  </si>
  <si>
    <t>"V3,V4" 2</t>
  </si>
  <si>
    <t>"Vo6, Vo7, Vo8" 3</t>
  </si>
  <si>
    <t>209</t>
  </si>
  <si>
    <t>1723263769</t>
  </si>
  <si>
    <t>720,5*0,4</t>
  </si>
  <si>
    <t>"rezerva 5%" B16_2*0,05</t>
  </si>
  <si>
    <t>210</t>
  </si>
  <si>
    <t>-1225298762</t>
  </si>
  <si>
    <t>"B10+B13"  B10_B13_1*0,02</t>
  </si>
  <si>
    <t>"B11" 26,4*0,02</t>
  </si>
  <si>
    <t>"B12"  39,6*0,02</t>
  </si>
  <si>
    <t>211</t>
  </si>
  <si>
    <t>423115756</t>
  </si>
  <si>
    <t>"rezerva 5%" SAT_TR_1*0,05</t>
  </si>
  <si>
    <t>212</t>
  </si>
  <si>
    <t>-1167351809</t>
  </si>
  <si>
    <t>"Rezerva 5%" SAT_TR_1*0,05</t>
  </si>
  <si>
    <t>213</t>
  </si>
  <si>
    <t>-30775473</t>
  </si>
  <si>
    <t>214</t>
  </si>
  <si>
    <t>1703557335</t>
  </si>
  <si>
    <t>215</t>
  </si>
  <si>
    <t>1862561727</t>
  </si>
  <si>
    <t>216</t>
  </si>
  <si>
    <t>-294721415</t>
  </si>
  <si>
    <t>"rezerva 5%" SAS_1*0,05</t>
  </si>
  <si>
    <t>217</t>
  </si>
  <si>
    <t>-676220109</t>
  </si>
  <si>
    <t>218</t>
  </si>
  <si>
    <t>1999021470</t>
  </si>
  <si>
    <t>219</t>
  </si>
  <si>
    <t>-2128899957</t>
  </si>
  <si>
    <t>220</t>
  </si>
  <si>
    <t>764258378</t>
  </si>
  <si>
    <t>"rezerva 5%" TR_1*0,05</t>
  </si>
  <si>
    <t>221</t>
  </si>
  <si>
    <t>-1217198892</t>
  </si>
  <si>
    <t>"rezerva 5%" ST1_1*0,05</t>
  </si>
  <si>
    <t>222</t>
  </si>
  <si>
    <t>2128384270</t>
  </si>
  <si>
    <t>"rzerva 5%" ST2_1*0,05</t>
  </si>
  <si>
    <t>223</t>
  </si>
  <si>
    <t>-816531461</t>
  </si>
  <si>
    <t>"RS1" 1585*0,6</t>
  </si>
  <si>
    <t>"RS2_2" 1585*0,4</t>
  </si>
  <si>
    <t>"rezerva 5%" RS_2*0,05</t>
  </si>
  <si>
    <t>224</t>
  </si>
  <si>
    <t>156004771</t>
  </si>
  <si>
    <t>RS2_2*1,05</t>
  </si>
  <si>
    <t>665,7*0,00441 'Prepočítané koeficientom množstva</t>
  </si>
  <si>
    <t>225</t>
  </si>
  <si>
    <t>-1867329817</t>
  </si>
  <si>
    <t>226</t>
  </si>
  <si>
    <t>-11467975</t>
  </si>
  <si>
    <t>227</t>
  </si>
  <si>
    <t>-337031364</t>
  </si>
  <si>
    <t>228</t>
  </si>
  <si>
    <t>393917941</t>
  </si>
  <si>
    <t>229</t>
  </si>
  <si>
    <t>-285261101</t>
  </si>
  <si>
    <t>"Zp7" 8</t>
  </si>
  <si>
    <t>"Zp8" 22</t>
  </si>
  <si>
    <t>230</t>
  </si>
  <si>
    <t>1717622691</t>
  </si>
  <si>
    <t>231</t>
  </si>
  <si>
    <t>1762733411</t>
  </si>
  <si>
    <t>232</t>
  </si>
  <si>
    <t>300309012</t>
  </si>
  <si>
    <t>30*0,00769 'Prepočítané koeficientom množstva</t>
  </si>
  <si>
    <t>233</t>
  </si>
  <si>
    <t>-970855052</t>
  </si>
  <si>
    <t>234</t>
  </si>
  <si>
    <t>1012816353</t>
  </si>
  <si>
    <t>235</t>
  </si>
  <si>
    <t>-1164017499</t>
  </si>
  <si>
    <t>"Zm8" 18</t>
  </si>
  <si>
    <t>"Zm9" 14</t>
  </si>
  <si>
    <t>"Zm10" 49</t>
  </si>
  <si>
    <t>"Zm11" 14</t>
  </si>
  <si>
    <t>236</t>
  </si>
  <si>
    <t>2006396011</t>
  </si>
  <si>
    <t>237</t>
  </si>
  <si>
    <t>216717910</t>
  </si>
  <si>
    <t>238</t>
  </si>
  <si>
    <t>-1145845559</t>
  </si>
  <si>
    <t>95*0,01165 'Prepočítané koeficientom množstva</t>
  </si>
  <si>
    <t>239</t>
  </si>
  <si>
    <t>2128802120</t>
  </si>
  <si>
    <t>240</t>
  </si>
  <si>
    <t>-1362331033</t>
  </si>
  <si>
    <t>P1_2*2</t>
  </si>
  <si>
    <t>241</t>
  </si>
  <si>
    <t>1320845766</t>
  </si>
  <si>
    <t>242</t>
  </si>
  <si>
    <t>573961424</t>
  </si>
  <si>
    <t>P3_2*0,15</t>
  </si>
  <si>
    <t>243</t>
  </si>
  <si>
    <t>-453355558</t>
  </si>
  <si>
    <t>244</t>
  </si>
  <si>
    <t>-291384009</t>
  </si>
  <si>
    <t>245</t>
  </si>
  <si>
    <t>-1831720940</t>
  </si>
  <si>
    <t>246</t>
  </si>
  <si>
    <t>-516426355</t>
  </si>
  <si>
    <t>247</t>
  </si>
  <si>
    <t>1644507292</t>
  </si>
  <si>
    <t>248</t>
  </si>
  <si>
    <t>1541263693</t>
  </si>
  <si>
    <t>-1985014004</t>
  </si>
  <si>
    <t>250</t>
  </si>
  <si>
    <t>665497692</t>
  </si>
  <si>
    <t>402</t>
  </si>
  <si>
    <t>251</t>
  </si>
  <si>
    <t>1013128246</t>
  </si>
  <si>
    <t>252</t>
  </si>
  <si>
    <t>-1364207838</t>
  </si>
  <si>
    <t>"2 PP" 273*1,05</t>
  </si>
  <si>
    <t>253</t>
  </si>
  <si>
    <t>1557460841</t>
  </si>
  <si>
    <t>286,65*1,05 'Prepočítané koeficientom množstva</t>
  </si>
  <si>
    <t>254</t>
  </si>
  <si>
    <t>-1614744056</t>
  </si>
  <si>
    <t>286,65*0,017 'Prepočítané koeficientom množstva</t>
  </si>
  <si>
    <t>255</t>
  </si>
  <si>
    <t>-1851104945</t>
  </si>
  <si>
    <t>256</t>
  </si>
  <si>
    <t>1920319004</t>
  </si>
  <si>
    <t>"dve strany žľabu P2_2" P2_2*2</t>
  </si>
  <si>
    <t>257</t>
  </si>
  <si>
    <t>-1895567025</t>
  </si>
  <si>
    <t>258</t>
  </si>
  <si>
    <t>-1181959764</t>
  </si>
  <si>
    <t>P1_2*0,1</t>
  </si>
  <si>
    <t>Vyrovnanie_epox_2</t>
  </si>
  <si>
    <t>"rezerva 5%" P1_2*0,1*0,05</t>
  </si>
  <si>
    <t>259</t>
  </si>
  <si>
    <t>1719249219</t>
  </si>
  <si>
    <t>260</t>
  </si>
  <si>
    <t>-616280457</t>
  </si>
  <si>
    <t>261</t>
  </si>
  <si>
    <t>-1078877949</t>
  </si>
  <si>
    <t>1729*0,3</t>
  </si>
  <si>
    <t>"rezerva 5%" MurexinAG3_1*0,05</t>
  </si>
  <si>
    <t>262</t>
  </si>
  <si>
    <t>1725942219</t>
  </si>
  <si>
    <t>2000*0,7</t>
  </si>
  <si>
    <t>"rezerva 5%" Sten_1_strop_2*0,05</t>
  </si>
  <si>
    <t>263</t>
  </si>
  <si>
    <t>-637064806</t>
  </si>
  <si>
    <t>264</t>
  </si>
  <si>
    <t>977665618</t>
  </si>
  <si>
    <t>"rezerva 5%" (Sten_1_strop_2+P1_2)*0,05</t>
  </si>
  <si>
    <t>265</t>
  </si>
  <si>
    <t>-685709795</t>
  </si>
  <si>
    <t>"2 PP" 7*100</t>
  </si>
  <si>
    <t>266</t>
  </si>
  <si>
    <t>736532006</t>
  </si>
  <si>
    <t>P1_2+P2_2</t>
  </si>
  <si>
    <t>267</t>
  </si>
  <si>
    <t>-1896106752</t>
  </si>
  <si>
    <t>3 PP</t>
  </si>
  <si>
    <t>268</t>
  </si>
  <si>
    <t>113201111R1.1</t>
  </si>
  <si>
    <t>170075884</t>
  </si>
  <si>
    <t xml:space="preserve">"výmera je prebratá z projektovej dokumentácie" </t>
  </si>
  <si>
    <t>"B4" 6,5</t>
  </si>
  <si>
    <t>B4</t>
  </si>
  <si>
    <t>269</t>
  </si>
  <si>
    <t>-458803933</t>
  </si>
  <si>
    <t>"B1_3" 3534</t>
  </si>
  <si>
    <t>"B4" 6,5*0,23</t>
  </si>
  <si>
    <t>"B5" 0</t>
  </si>
  <si>
    <t>"B14" 140*0,4</t>
  </si>
  <si>
    <t>270</t>
  </si>
  <si>
    <t>1471846373</t>
  </si>
  <si>
    <t>"B11" 58,8</t>
  </si>
  <si>
    <t>"B12" 97,2</t>
  </si>
  <si>
    <t>"rezerva 5%" steny_vzduch*0,05</t>
  </si>
  <si>
    <t>-1273910641</t>
  </si>
  <si>
    <t xml:space="preserve">"B10+B13 - výmery prebraté z výkresu pasportizácia stropov" </t>
  </si>
  <si>
    <t>"rezerva 5%" B10_B13_2*0,05</t>
  </si>
  <si>
    <t>272</t>
  </si>
  <si>
    <t>-1843495856</t>
  </si>
  <si>
    <t>B1_3*0,1</t>
  </si>
  <si>
    <t>"rezerva 5%" B1_3*0,1*0,05</t>
  </si>
  <si>
    <t>273</t>
  </si>
  <si>
    <t>-407261753</t>
  </si>
  <si>
    <t>274</t>
  </si>
  <si>
    <t>-1526528123</t>
  </si>
  <si>
    <t>275</t>
  </si>
  <si>
    <t>-946377964</t>
  </si>
  <si>
    <t>"B6" 2139*0,4*2</t>
  </si>
  <si>
    <t>276</t>
  </si>
  <si>
    <t>-1944964709</t>
  </si>
  <si>
    <t>"B6" 2139</t>
  </si>
  <si>
    <t>277</t>
  </si>
  <si>
    <t>-1349843974</t>
  </si>
  <si>
    <t>"B11" 93,6</t>
  </si>
  <si>
    <t>"rezerva 5%" škr_trhl_st*0,05</t>
  </si>
  <si>
    <t>278</t>
  </si>
  <si>
    <t>-1069000595</t>
  </si>
  <si>
    <t>"B13" 357</t>
  </si>
  <si>
    <t>"rezerva 5%" škr_trh_strop_2*0,05</t>
  </si>
  <si>
    <t>279</t>
  </si>
  <si>
    <t>-795645179</t>
  </si>
  <si>
    <t>"B2" 0</t>
  </si>
  <si>
    <t>"B3" 249*2</t>
  </si>
  <si>
    <t>"B4" 6,5*2</t>
  </si>
  <si>
    <t>"B14" 140</t>
  </si>
  <si>
    <t>"B15" 164*2</t>
  </si>
  <si>
    <t>280</t>
  </si>
  <si>
    <t>-1029038738</t>
  </si>
  <si>
    <t>281</t>
  </si>
  <si>
    <t>-1474549985</t>
  </si>
  <si>
    <t>282</t>
  </si>
  <si>
    <t>961055111.S</t>
  </si>
  <si>
    <t>ČS_Búranie základov alebo vybúranie otvorov plochy nad 4 m2 v základoch železobetónových,  -2,40000t</t>
  </si>
  <si>
    <t>-129782007</t>
  </si>
  <si>
    <t>E.33_UPRAVA V MIETSTE OSADENIA ČERPACEJ ŠACHTY</t>
  </si>
  <si>
    <t>"obnaženie vystuže tj krytia bet hr. 80 mm" pi*(0,525)^2*0,08*3</t>
  </si>
  <si>
    <t>"vyburanie žb zakladu okolo existujúcej čs" pi*0,63*0,1*0,52*3</t>
  </si>
  <si>
    <t>"rezerva 5%" bur_zb_zaklad*0,05</t>
  </si>
  <si>
    <t>283</t>
  </si>
  <si>
    <t>-847464554</t>
  </si>
  <si>
    <t>284</t>
  </si>
  <si>
    <t>161526625</t>
  </si>
  <si>
    <t>285</t>
  </si>
  <si>
    <t>967041112.S</t>
  </si>
  <si>
    <t>ČS_Prikresanie rovných ostení bez odstupu, po hrubom vybúraní otvorov, v betóne,  -0,06600t</t>
  </si>
  <si>
    <t>-682068181</t>
  </si>
  <si>
    <t>vybur_zb_zaklad/0,1 "zdrsnenie povrchu vyburaných stien</t>
  </si>
  <si>
    <t>286</t>
  </si>
  <si>
    <t>971052231.S</t>
  </si>
  <si>
    <t>Vybúranie otvoru v želzobet. priečkach a stenách plochy do 0,0225 m2, do 150 mm,  -0,00800t</t>
  </si>
  <si>
    <t>1079312109</t>
  </si>
  <si>
    <t>"novy otvor DN150" 1</t>
  </si>
  <si>
    <t>287</t>
  </si>
  <si>
    <t>1854669676</t>
  </si>
  <si>
    <t>18*52*3</t>
  </si>
  <si>
    <t>"rezerva 5%" dl_jadr_vrt*0,05</t>
  </si>
  <si>
    <t>288</t>
  </si>
  <si>
    <t>972056029.S1</t>
  </si>
  <si>
    <t xml:space="preserve">ČS_Príplatok za náročnosť jadrového vŕtania v okolí ocel. výstuže a jej vyhnutie, podrobná spec vid PD </t>
  </si>
  <si>
    <t>-2055366604</t>
  </si>
  <si>
    <t>pi*105,5*3</t>
  </si>
  <si>
    <t>"rezerva 5%" obvod_vrtania*0,05</t>
  </si>
  <si>
    <t>-1328600407</t>
  </si>
  <si>
    <t>"B6" 2139*0,4</t>
  </si>
  <si>
    <t>290</t>
  </si>
  <si>
    <t>1321064823</t>
  </si>
  <si>
    <t>"B3"  249</t>
  </si>
  <si>
    <t>"B15"  164</t>
  </si>
  <si>
    <t>291</t>
  </si>
  <si>
    <t>-1709548314</t>
  </si>
  <si>
    <t>292</t>
  </si>
  <si>
    <t>-1325760918</t>
  </si>
  <si>
    <t>"rezerva 5%" kotvy_trhliny_2*0,05</t>
  </si>
  <si>
    <t>293</t>
  </si>
  <si>
    <t>976084111R1</t>
  </si>
  <si>
    <t>B14_Odstránenie pôvodného dilatačného profilu   -0,01000t</t>
  </si>
  <si>
    <t>-434977045</t>
  </si>
  <si>
    <t xml:space="preserve">"výmera prebratá z výkazu v projektovej dokumentácii" </t>
  </si>
  <si>
    <t>"B5" 140</t>
  </si>
  <si>
    <t>294</t>
  </si>
  <si>
    <t>-1522638735</t>
  </si>
  <si>
    <t xml:space="preserve">"B10+B13 " B10_B13_2  </t>
  </si>
  <si>
    <t>295</t>
  </si>
  <si>
    <t>-1997185763</t>
  </si>
  <si>
    <t>"rezerva 5%" B11_B12*0,05</t>
  </si>
  <si>
    <t>296</t>
  </si>
  <si>
    <t>1601736519</t>
  </si>
  <si>
    <t>"B17" 966,5</t>
  </si>
  <si>
    <t>"rezerva 5%" Osekanie_soklik_1*0,05</t>
  </si>
  <si>
    <t>297</t>
  </si>
  <si>
    <t>-1310144868</t>
  </si>
  <si>
    <t>298</t>
  </si>
  <si>
    <t>2060878547</t>
  </si>
  <si>
    <t>120,478*30</t>
  </si>
  <si>
    <t>299</t>
  </si>
  <si>
    <t>-544553005</t>
  </si>
  <si>
    <t>300</t>
  </si>
  <si>
    <t>-621230315</t>
  </si>
  <si>
    <t>120,478*3</t>
  </si>
  <si>
    <t>301</t>
  </si>
  <si>
    <t>2045855556</t>
  </si>
  <si>
    <t>302</t>
  </si>
  <si>
    <t>-2050189687</t>
  </si>
  <si>
    <t>303</t>
  </si>
  <si>
    <t>-1272102428</t>
  </si>
  <si>
    <t>"B10"  B10_B13_2*0,02</t>
  </si>
  <si>
    <t>"B11" 46,8*0,02</t>
  </si>
  <si>
    <t>304</t>
  </si>
  <si>
    <t>273362510.S</t>
  </si>
  <si>
    <t>ČS_Dodatočné vystužovanie betónových konštrukcií betonárskou oceľovou chemickou injektážnou kotvou VME, D 10 mm -0.00001t</t>
  </si>
  <si>
    <t>-1552036208</t>
  </si>
  <si>
    <t>"vlepovana vystuž vid PD priem. 10 mm" 1050</t>
  </si>
  <si>
    <t>305</t>
  </si>
  <si>
    <t>589510002300.S</t>
  </si>
  <si>
    <t>Výstuž do betónu z ocele 10 505 (B500) D 10 mm</t>
  </si>
  <si>
    <t>716875911</t>
  </si>
  <si>
    <t>6,48*0,0011 'Prepočítané koeficientom množstva</t>
  </si>
  <si>
    <t>306</t>
  </si>
  <si>
    <t>273362512.S</t>
  </si>
  <si>
    <t>ČS_Dodatočné vystužovanie betónových konštrukcií betonárskou oceľovou chemickou injektážnou kotvou VME, D 12 mm -0.00001t</t>
  </si>
  <si>
    <t>-1453199180</t>
  </si>
  <si>
    <t>"vlepovana vystuž vid PD priem. 12 mm" 2304</t>
  </si>
  <si>
    <t>307</t>
  </si>
  <si>
    <t>589510002400.S</t>
  </si>
  <si>
    <t>Výstuž do betónu z ocele 10 505 (B500) D 12 mm</t>
  </si>
  <si>
    <t>838910407</t>
  </si>
  <si>
    <t>20,46</t>
  </si>
  <si>
    <t>20,46*0,0011 'Prepočítané koeficientom množstva</t>
  </si>
  <si>
    <t>308</t>
  </si>
  <si>
    <t>274313612.S</t>
  </si>
  <si>
    <t>Betón základových pásov, prostý tr. C 20/25</t>
  </si>
  <si>
    <t>-1256183064</t>
  </si>
  <si>
    <t>"NOVY BETONOVY ZAKLAD" 1,71*0,65*0,1*2</t>
  </si>
  <si>
    <t>"NOVY BETONOVY ZAKLAD" 1,6*0,58*0,1</t>
  </si>
  <si>
    <t>"rezerva 5%" bet_zaklad*0,05</t>
  </si>
  <si>
    <t>309</t>
  </si>
  <si>
    <t>274351215.S</t>
  </si>
  <si>
    <t>Debnenie stien základových pásov, zhotovenie-dielce</t>
  </si>
  <si>
    <t>-1864589428</t>
  </si>
  <si>
    <t>"NOVY BETONOVY ZAKLAD" (1,71+0,65)*2*0,1*2</t>
  </si>
  <si>
    <t>"NOVY BETONOVY ZAKLAD" (1,6+0,58)*2*0,1</t>
  </si>
  <si>
    <t>"rezerva 5%" deb_zaklad*0,05</t>
  </si>
  <si>
    <t>310</t>
  </si>
  <si>
    <t>274351216.S</t>
  </si>
  <si>
    <t>Debnenie stien základových pásov, odstránenie-dielce</t>
  </si>
  <si>
    <t>-965993407</t>
  </si>
  <si>
    <t>311</t>
  </si>
  <si>
    <t>278311211.S</t>
  </si>
  <si>
    <t>ČS_Zálievka kotevných otvorov z betónu prostého, vodostavebného C 30/37, objem 1 otvoru do 0,02 m3</t>
  </si>
  <si>
    <t>799590538</t>
  </si>
  <si>
    <t>pi*(0,395)^2*0,02*3*1,05</t>
  </si>
  <si>
    <t>Zvislé a kompletné konštrukcie</t>
  </si>
  <si>
    <t>312</t>
  </si>
  <si>
    <t>389361001.S1</t>
  </si>
  <si>
    <t>ČS_Doplňujúca výstuž  z betonárskej ocele pre každý druh a stavebný diel</t>
  </si>
  <si>
    <t>-485803733</t>
  </si>
  <si>
    <t>"rura priem. 630mm/10mm" 0,123085*3*1,1 "+10% rezerva vid statika</t>
  </si>
  <si>
    <t>"P10-priem. 670mm" 0,0276*3*1,1"+10% rezerva vid statika</t>
  </si>
  <si>
    <t>313</t>
  </si>
  <si>
    <t>389381001.S1</t>
  </si>
  <si>
    <t>ČS_Dobetónovanie priestoru okolo novej čs vr. debnenia a podpor.  konštrukcií, tr. bet C30/37</t>
  </si>
  <si>
    <t>136718828</t>
  </si>
  <si>
    <t>pi*1,05*0,2*0,52*3*1,1 "+10% rezerva</t>
  </si>
  <si>
    <t>314</t>
  </si>
  <si>
    <t>765487776</t>
  </si>
  <si>
    <t>"rezerva 5%" SAT_TR_2*0,05</t>
  </si>
  <si>
    <t>315</t>
  </si>
  <si>
    <t>-509814417</t>
  </si>
  <si>
    <t>"Rezerva 5%" SAT_TR_2*0,05</t>
  </si>
  <si>
    <t>316</t>
  </si>
  <si>
    <t>445180238</t>
  </si>
  <si>
    <t>317</t>
  </si>
  <si>
    <t>381661682</t>
  </si>
  <si>
    <t>318</t>
  </si>
  <si>
    <t>-416462701</t>
  </si>
  <si>
    <t>319</t>
  </si>
  <si>
    <t>-1704443876</t>
  </si>
  <si>
    <t>"rezerva 5%" SAS_2*0,05</t>
  </si>
  <si>
    <t>320</t>
  </si>
  <si>
    <t>-808471693</t>
  </si>
  <si>
    <t>321</t>
  </si>
  <si>
    <t>674184827</t>
  </si>
  <si>
    <t>322</t>
  </si>
  <si>
    <t>1528390045</t>
  </si>
  <si>
    <t>323</t>
  </si>
  <si>
    <t>-2058443926</t>
  </si>
  <si>
    <t>"rezerva 5%" TR_2*0,05</t>
  </si>
  <si>
    <t>324</t>
  </si>
  <si>
    <t>619681958</t>
  </si>
  <si>
    <t>"rezerva 5%" ST1_2*0,05</t>
  </si>
  <si>
    <t>325</t>
  </si>
  <si>
    <t>107290991</t>
  </si>
  <si>
    <t>"rzerva 5%" ST2_2*0,05</t>
  </si>
  <si>
    <t>326</t>
  </si>
  <si>
    <t>-812458473</t>
  </si>
  <si>
    <t>"RS1" 2139*0,6</t>
  </si>
  <si>
    <t>"RS2_3" 2139*0,4</t>
  </si>
  <si>
    <t>"rezerva 5%" RS_3*0,05</t>
  </si>
  <si>
    <t>327</t>
  </si>
  <si>
    <t>-1607301660</t>
  </si>
  <si>
    <t>RS2_3*1,05</t>
  </si>
  <si>
    <t>898,38*0,00441 'Prepočítané koeficientom množstva</t>
  </si>
  <si>
    <t>328</t>
  </si>
  <si>
    <t>-790876252</t>
  </si>
  <si>
    <t>929737168</t>
  </si>
  <si>
    <t>330</t>
  </si>
  <si>
    <t>1758950610</t>
  </si>
  <si>
    <t>331</t>
  </si>
  <si>
    <t>-1078643360</t>
  </si>
  <si>
    <t>332</t>
  </si>
  <si>
    <t>-2044577022</t>
  </si>
  <si>
    <t>"Zp9" 7</t>
  </si>
  <si>
    <t>333</t>
  </si>
  <si>
    <t>863991547</t>
  </si>
  <si>
    <t>334</t>
  </si>
  <si>
    <t>-890976558</t>
  </si>
  <si>
    <t>335</t>
  </si>
  <si>
    <t>-1276541573</t>
  </si>
  <si>
    <t>7*0,00769 'Prepočítané koeficientom množstva</t>
  </si>
  <si>
    <t>336</t>
  </si>
  <si>
    <t>-2094162726</t>
  </si>
  <si>
    <t>"Zm12" 9</t>
  </si>
  <si>
    <t>"Zm13" 30</t>
  </si>
  <si>
    <t>"Zm14" 30</t>
  </si>
  <si>
    <t>"Zm15" 33</t>
  </si>
  <si>
    <t>"Zm16" 34</t>
  </si>
  <si>
    <t>"Zm17" 14</t>
  </si>
  <si>
    <t>"Zm18" 14</t>
  </si>
  <si>
    <t>337</t>
  </si>
  <si>
    <t>1084216758</t>
  </si>
  <si>
    <t>338</t>
  </si>
  <si>
    <t>1596871346</t>
  </si>
  <si>
    <t>339</t>
  </si>
  <si>
    <t>-1533817912</t>
  </si>
  <si>
    <t>164*0,01165 'Prepočítané koeficientom množstva</t>
  </si>
  <si>
    <t>340</t>
  </si>
  <si>
    <t>-2041377467</t>
  </si>
  <si>
    <t>341</t>
  </si>
  <si>
    <t>-1516086550</t>
  </si>
  <si>
    <t>P1_3*2</t>
  </si>
  <si>
    <t>342</t>
  </si>
  <si>
    <t>-1084825030</t>
  </si>
  <si>
    <t xml:space="preserve">"spotreba 1,5kg/m2" </t>
  </si>
  <si>
    <t>P1_3*2*1,5</t>
  </si>
  <si>
    <t>343</t>
  </si>
  <si>
    <t>-349668179</t>
  </si>
  <si>
    <t>P3_3*0,15</t>
  </si>
  <si>
    <t>344</t>
  </si>
  <si>
    <t>-1477412662</t>
  </si>
  <si>
    <t>P2_3*2,5</t>
  </si>
  <si>
    <t>P3_3*0,15*2,5</t>
  </si>
  <si>
    <t>345</t>
  </si>
  <si>
    <t>853871522</t>
  </si>
  <si>
    <t>346</t>
  </si>
  <si>
    <t>-1459179782</t>
  </si>
  <si>
    <t>347</t>
  </si>
  <si>
    <t>-1076999551</t>
  </si>
  <si>
    <t>348</t>
  </si>
  <si>
    <t>-1085713381</t>
  </si>
  <si>
    <t>349</t>
  </si>
  <si>
    <t>-864487541</t>
  </si>
  <si>
    <t>350</t>
  </si>
  <si>
    <t>1803622405</t>
  </si>
  <si>
    <t>"3 PP" 140*1,05</t>
  </si>
  <si>
    <t>351</t>
  </si>
  <si>
    <t>1867363382</t>
  </si>
  <si>
    <t>147*1,05 'Prepočítané koeficientom množstva</t>
  </si>
  <si>
    <t>352</t>
  </si>
  <si>
    <t>245650001200,2RS2</t>
  </si>
  <si>
    <t>RS2_Zálievka vysokopevnostná napr. Sikafloor-161 +karbid kremíka, spec vid PD</t>
  </si>
  <si>
    <t>-1014323456</t>
  </si>
  <si>
    <t>147*0,017 'Prepočítané koeficientom množstva</t>
  </si>
  <si>
    <t>-1223260061</t>
  </si>
  <si>
    <t>354</t>
  </si>
  <si>
    <t>-12525595</t>
  </si>
  <si>
    <t>"dve strany žľabu P2_3" P2_3*2</t>
  </si>
  <si>
    <t>355</t>
  </si>
  <si>
    <t>1234168081</t>
  </si>
  <si>
    <t>356</t>
  </si>
  <si>
    <t>1926306401</t>
  </si>
  <si>
    <t>P1_3*0,1</t>
  </si>
  <si>
    <t>Vyrovnanie_epox_3</t>
  </si>
  <si>
    <t>"rezerva 5%" P1_3*0,1*0,05</t>
  </si>
  <si>
    <t>1286816626</t>
  </si>
  <si>
    <t>358</t>
  </si>
  <si>
    <t>-1811911558</t>
  </si>
  <si>
    <t>359</t>
  </si>
  <si>
    <t>1922919267</t>
  </si>
  <si>
    <t>2292*0,3</t>
  </si>
  <si>
    <t>"rezerva 5%" MurexinAG3_2*0,05</t>
  </si>
  <si>
    <t>360</t>
  </si>
  <si>
    <t>1163958376</t>
  </si>
  <si>
    <t>2610*0,7</t>
  </si>
  <si>
    <t>"rezerva 5%" Sten_1_strop_3*0,05</t>
  </si>
  <si>
    <t>361</t>
  </si>
  <si>
    <t>431607462</t>
  </si>
  <si>
    <t>362</t>
  </si>
  <si>
    <t>310525661</t>
  </si>
  <si>
    <t>"rezerva 5%" (Sten_1_strop_3+P1_3)*0,05</t>
  </si>
  <si>
    <t>1943812235</t>
  </si>
  <si>
    <t>"3 PP" 7*100</t>
  </si>
  <si>
    <t>364</t>
  </si>
  <si>
    <t>270537917</t>
  </si>
  <si>
    <t>P1_3+P2_3</t>
  </si>
  <si>
    <t>365</t>
  </si>
  <si>
    <t>-1123202519</t>
  </si>
  <si>
    <t>POZ</t>
  </si>
  <si>
    <t>POZNÁMKY</t>
  </si>
  <si>
    <t>366</t>
  </si>
  <si>
    <t>POZNAMKA_2</t>
  </si>
  <si>
    <t>K správnemu naceneniu výkazu výmer je potrebné naštudovanie PD a obhliadka  stavby. Naceniť je potrebné jestvujúci výkaz výmer podľa pokynov tendrového  zadávateľa, resp. zmluvy o dielo. Rozdiely uviesť pod čiaru.</t>
  </si>
  <si>
    <t>512</t>
  </si>
  <si>
    <t>1270787974</t>
  </si>
  <si>
    <t xml:space="preserve">Poznámka k položke:_x000D_
Výkaz  výmer výberom položiek, priloženými výpočtami má napomôcť a urýchliť  dodávateľovi správne naceniť všetky práce podľa PD ku kompletnej realizácií,  skolaudovaní a užívateľnosti stav. diela._x000D_
Práce  a dodávky obsiahnuté v projektovej dokumentácii a neobsiahnuté vo výkaze  výmer je dodávateľ povinný položkovo rozšpecifikovať a naceniť pod čiaru,  mimo ponukového rozpočtu pre objektívne rozhodovanie._x000D_
Zmeny,  opravy VV a návrhy na možné zníženie stav. nákladov dodávateľ nacení rovnako  pod čiaru a priloží k ponukovému rozpočtu. Výmeny materiálov je potrebné  prekonzultovať s architektom a investorom. Pri materiáloch uvedených  všeobecne dodávateľ špecifikuje konkrétny uvažovaný druh. _x000D_
Dodávateľ  rozšpecifikuje pouzitie VRN-ov: napr. označenie staveniska, čistenie  komunikacií, opatrenia pre stav. v zimnom období, poistenie, geodet. merania  a dokumentáciu, skúšky, vzorky, dielenskú dokumentáciu, staveb. výťah, žeriav  v súčinnosti a položkami pre zvislý presun hmôt vo všetkých výkazoch,  vyčistenie všetkých dotknutých plôch od stavebného odpadu, aj ako príprava  pre sadové úpravy._x000D_
</t>
  </si>
  <si>
    <t>367</t>
  </si>
  <si>
    <t>POZNAMKA_3</t>
  </si>
  <si>
    <t>Hrúbky malty, špricu a omietky sa stanovia na stavbe podľa  odstraňovaného rozsahu poškodených omietok - v závislosti od tejto informácie je nutné upraviť aj cenu predmetných položiek</t>
  </si>
  <si>
    <t>-2144878485</t>
  </si>
  <si>
    <t xml:space="preserve">Poznámka k položke:_x000D_
_x000D_
</t>
  </si>
  <si>
    <t>368</t>
  </si>
  <si>
    <t>POZNAMKA_4</t>
  </si>
  <si>
    <t>V popise položky uvedený konkrétny výrobok, materiál alebo výrobca nie je záväzný;  je uvedený ako referenčný výrobok; materiál, výrobca.</t>
  </si>
  <si>
    <t>-1821364227</t>
  </si>
  <si>
    <t>369</t>
  </si>
  <si>
    <t>POZNAMKA_5</t>
  </si>
  <si>
    <t xml:space="preserve">Vzhľadom na súčasnú nepredvídateľnú zmenu cien stavebných materiálov, je možné tento rozpočet považovať za aktuálny iba v období približne 3 mesiace od jeho vyhotovenia. </t>
  </si>
  <si>
    <t>1588672841</t>
  </si>
  <si>
    <t>VP</t>
  </si>
  <si>
    <t xml:space="preserve">  Práce naviac</t>
  </si>
  <si>
    <t>PN</t>
  </si>
  <si>
    <t>02 - Bezpečnostné opatrenia na vstupe do garáží a hospodárskeho dvora</t>
  </si>
  <si>
    <t>Časť:</t>
  </si>
  <si>
    <t>SO 015 - Komunikácie</t>
  </si>
  <si>
    <t xml:space="preserve"> </t>
  </si>
  <si>
    <t>Ing. Július Vážny</t>
  </si>
  <si>
    <t xml:space="preserve">HSV - Práce a dodávky HSV   </t>
  </si>
  <si>
    <t xml:space="preserve">    1 - Zemné práce   </t>
  </si>
  <si>
    <t xml:space="preserve">    2 - Zakladanie   </t>
  </si>
  <si>
    <t xml:space="preserve">    5 - Komunikácie   </t>
  </si>
  <si>
    <t xml:space="preserve">    9 - Ostatné konštrukcie a práce-búranie   </t>
  </si>
  <si>
    <t xml:space="preserve">    99 - Presun hmôt HSV   </t>
  </si>
  <si>
    <t xml:space="preserve">M - Práce a dodávky M   </t>
  </si>
  <si>
    <t xml:space="preserve">    43-M - Montáž oceľových konštrukcií   </t>
  </si>
  <si>
    <t xml:space="preserve">Práce a dodávky HSV   </t>
  </si>
  <si>
    <t>113107143.S</t>
  </si>
  <si>
    <t>Odstránenie krytu asfaltového v ploche do 200 m2, hr. nad 100 do 150 mm,  -0,31600t</t>
  </si>
  <si>
    <t xml:space="preserve">36,95  "vybúranie asfaltového krytu hr. 120 mm (50 mm + 70 mm)   </t>
  </si>
  <si>
    <t>113307132.S</t>
  </si>
  <si>
    <t>Odstránenie podkladu v ploche do 200 m2 z betónu prostého, hr. vrstvy 150 do 300 mm,  -0,50000t</t>
  </si>
  <si>
    <t xml:space="preserve">10  "vybúranie podkladového betónu hr. 200 mm   </t>
  </si>
  <si>
    <t>132201201.S</t>
  </si>
  <si>
    <t>Výkop ryhy šírky 600-2000mm horn.3 do 100m3</t>
  </si>
  <si>
    <t xml:space="preserve">1,35*1,17*7,35  "hĺbenie výkopu š. 1,35 m, hĺbka 1,17 m, dĺžka 7,35 m   </t>
  </si>
  <si>
    <t>132201209.S</t>
  </si>
  <si>
    <t>Príplatok k cenám za lepivosť pri hĺbení rýh š. nad 600 do 2 000 mm zapaž. i nezapažených, s urovnaním dna v hornine 3</t>
  </si>
  <si>
    <t xml:space="preserve">11,609*0,5   </t>
  </si>
  <si>
    <t>162501102.S</t>
  </si>
  <si>
    <t>Vodorovné premiestnenie výkopku po spevnenej ceste z horniny tr.1-4, do 100 m3 na vzdialenosť do 3000 m</t>
  </si>
  <si>
    <t xml:space="preserve">11,609  "odvoz vykopanej zeminy   </t>
  </si>
  <si>
    <t>162501105.S</t>
  </si>
  <si>
    <t>Vodorovné premiestnenie výkopku po spevnenej ceste z horniny tr.1-4, do 100 m3, príplatok k cene za každých ďalšich a začatých 1000 m</t>
  </si>
  <si>
    <t xml:space="preserve">11,609*17  "predpoklad odvoz zeminy celkom do 20 km   </t>
  </si>
  <si>
    <t>171209002.S</t>
  </si>
  <si>
    <t>Poplatok za skladovanie - zemina a kamenivo (17 05) ostatné</t>
  </si>
  <si>
    <t xml:space="preserve">11,609*1,8  "skladné vykopaná zemina   </t>
  </si>
  <si>
    <t xml:space="preserve">Zakladanie   </t>
  </si>
  <si>
    <t>271571111.S</t>
  </si>
  <si>
    <t>Vankúše zhutnené pod základy zo štrkopiesku</t>
  </si>
  <si>
    <t xml:space="preserve">"Štrkopiesok fr. 8-20   </t>
  </si>
  <si>
    <t xml:space="preserve">10*0,1  "hr. 100 mm   </t>
  </si>
  <si>
    <t xml:space="preserve">10*0,24  "hr. 240 mm   </t>
  </si>
  <si>
    <t>275313811.S</t>
  </si>
  <si>
    <t>Betón základových pätiek, prostý tr. C 30/37</t>
  </si>
  <si>
    <t xml:space="preserve">1,03*1,35*1,48*5  "základy pre 5 ks PILOMATov   </t>
  </si>
  <si>
    <t>275351217.S</t>
  </si>
  <si>
    <t>Debnenie stien základových pätiek, zhotovenie-tradičné</t>
  </si>
  <si>
    <t xml:space="preserve">1,03*1,35*4  "debnenie medzi jednotlivými základovými pätkami   </t>
  </si>
  <si>
    <t>275351218.S</t>
  </si>
  <si>
    <t>Debnenie stien základových pätiek, odstránenie-tradičné</t>
  </si>
  <si>
    <t xml:space="preserve">Komunikácie   </t>
  </si>
  <si>
    <t>573211107.S</t>
  </si>
  <si>
    <t>Postrek asfaltový spojovací bez posypu kamenivom z asfaltu cestného v množstve 0,40 kg/m2</t>
  </si>
  <si>
    <t xml:space="preserve">14,50  "ložná vrstva   </t>
  </si>
  <si>
    <t xml:space="preserve">21,20  "obrusná vrstva   </t>
  </si>
  <si>
    <t>577144211.S</t>
  </si>
  <si>
    <t>Asfaltový betón vrstva obrusná AC 11 O v pruhu š. do 3 m z nemodifik. asfaltu tr. I, po zhutnení hr. 50 mm</t>
  </si>
  <si>
    <t xml:space="preserve">"Asfaltový betón ACo 11-I 40/80-75   </t>
  </si>
  <si>
    <t xml:space="preserve">21,20  "KONŠTRUKCIA KRYTU VOZOVKY V mieste ÚPRAVY (obrusná vrstva)   </t>
  </si>
  <si>
    <t>577164311.S</t>
  </si>
  <si>
    <t>Asfaltový betón vrstva obrusná alebo ložná AC 16 v pruhu š. do 3 m z nemodifik. asfaltu tr. I, po zhutnení hr. 70 mm</t>
  </si>
  <si>
    <t xml:space="preserve">"Asfaltový betón ACL 16-I 70/100   </t>
  </si>
  <si>
    <t xml:space="preserve">14,50  "KONŠTRUKCIA KRYTU VOZOVKY V mieste ÚPRAVY (ložná vrstva)   </t>
  </si>
  <si>
    <t xml:space="preserve">Ostatné konštrukcie a práce-búranie   </t>
  </si>
  <si>
    <t>914811112.S</t>
  </si>
  <si>
    <t>Montáž gumeného podstavca dočasnej dopravnej značky</t>
  </si>
  <si>
    <t xml:space="preserve">16  "I.ETAPA   </t>
  </si>
  <si>
    <t xml:space="preserve">11  "II.ETAPA   </t>
  </si>
  <si>
    <t>404490008900.S</t>
  </si>
  <si>
    <t>Podstavec gumený, dxš 900x450 mm, pre stĺpiky dopravného značenia</t>
  </si>
  <si>
    <t>914811113.S</t>
  </si>
  <si>
    <t>Montáž stĺpika dĺžky do 2 m dočasnej dopravnej značky</t>
  </si>
  <si>
    <t>404490008500.S</t>
  </si>
  <si>
    <t>Stĺpik Zn, rozmer 40x40 mm, dĺžka 2 m, (červeno - biely reflexný polep), pre dopravné značky</t>
  </si>
  <si>
    <t>914812111.S</t>
  </si>
  <si>
    <t>Montáž dočasnej dopravnej značky samostatnej základnej</t>
  </si>
  <si>
    <t xml:space="preserve">2  "I.ETAPA (114-10, 131), zostáva aj pre II.ETAPU   </t>
  </si>
  <si>
    <t xml:space="preserve">4  "I.ETAPA (212-10, 212-20, 233-60, 509-81-20)   </t>
  </si>
  <si>
    <t xml:space="preserve">4  "II.ETAPA (2 ks 212-20, 233-60, 509-81-20)   </t>
  </si>
  <si>
    <t>404410000220</t>
  </si>
  <si>
    <t>Výstražná značka ZDZ 114-10 "Zúžená vozovka (sprava)", Zn lisovaná, V2-900 mm, RA1, P3, E2, SP1</t>
  </si>
  <si>
    <t>404410000410</t>
  </si>
  <si>
    <t>Výstražná značka ZDZ 131 "Práca", Zn lisovaná, V2-900 mm, RA1, P3, E2, SP1</t>
  </si>
  <si>
    <t>404410034310</t>
  </si>
  <si>
    <t>Regulačná značka ZDZ 212-10 "Prikázaný smer obchádzania (vľavo)", Zn lisovaná, V2 - kruh 600 mm, RA1, P3, E2, SP1</t>
  </si>
  <si>
    <t>404410034325</t>
  </si>
  <si>
    <t>Regulačná značka ZDZ 212-20 "Prikázaný smer obchádzania (vpravo)", Zn lisovaná, V2 - kruh 600 mm, RA1, P3, E2, SP1</t>
  </si>
  <si>
    <t>404410035479</t>
  </si>
  <si>
    <t>Regulačná značka ZDZ 233-60 "Zákaz vstupu pre chodcov", Zn lisovaná, V2 - kruh 600 mm, RA1, P3, E2, SP1</t>
  </si>
  <si>
    <t>404410179236</t>
  </si>
  <si>
    <t>Všeobecná dodatková tabuľa ZDZ 509-81-20 V2RA1 "Spresňujúce informácie (k značke 233-60 príp. 225: smer pohybu chodcov, vpravo)", rozmer 330x600 mm, Zn lisovaná, P3, E2, SP1</t>
  </si>
  <si>
    <t>915911111.S2</t>
  </si>
  <si>
    <t>Montáž dočasnej dopravnej zábrany 701 reflexnej šírky 2 m</t>
  </si>
  <si>
    <t xml:space="preserve">6  "I.ETAPA   </t>
  </si>
  <si>
    <t xml:space="preserve">4  "II.ETAPA   </t>
  </si>
  <si>
    <t>404450003620</t>
  </si>
  <si>
    <t>Zariadenie dopravné 701 Zábrana na označenie uzávierky (100x2000 mm)</t>
  </si>
  <si>
    <t>919726541.S</t>
  </si>
  <si>
    <t>Tesnenie dilatačných škár zálievkou za studena pre komôrku bez tesniaceho profilu š. 10 mm hl. 15 mm</t>
  </si>
  <si>
    <t xml:space="preserve">20,90  "asfaltová zálievka a úprava škár   </t>
  </si>
  <si>
    <t>919731114.S</t>
  </si>
  <si>
    <t>Zarovnanie styčnej plochy pozdĺž vybúranej časti komunikácie z betónu prostého hr. nad 150 do 250 mm</t>
  </si>
  <si>
    <t xml:space="preserve">20,4  "zarovnanie styčných hrán podkladového betónu hr. 200 mm   </t>
  </si>
  <si>
    <t>919735112.S</t>
  </si>
  <si>
    <t>Rezanie existujúceho asfaltového krytu alebo podkladu hĺbky nad 50 do 100 mm</t>
  </si>
  <si>
    <t xml:space="preserve">42  "zarezanie škáry (asfalt hr. 2 x 60 mm)   </t>
  </si>
  <si>
    <t>931961115.S</t>
  </si>
  <si>
    <t>Vložky do dilatačných škár zvislé, z polystyrénovej dosky hr. 30 mm</t>
  </si>
  <si>
    <t xml:space="preserve">5,60  "dilatačná škára z polystyrénu XPS hr. 20 mm   </t>
  </si>
  <si>
    <t>966811112.S</t>
  </si>
  <si>
    <t>Demontáž gumeného podstavca dočasnej dopravnej značky</t>
  </si>
  <si>
    <t>966811113.S</t>
  </si>
  <si>
    <t>Demontáž stĺpika dĺžky do 2 m dočasnej dopravnej značky</t>
  </si>
  <si>
    <t>966812111.S</t>
  </si>
  <si>
    <t>Demontáž dočasnej dopravnej značky samostatnej základnej</t>
  </si>
  <si>
    <t>966821111.S2</t>
  </si>
  <si>
    <t>Demontáž dočasnej dopravnej zábrany 701 reflexnej šírky 2 m</t>
  </si>
  <si>
    <t>979082213.S</t>
  </si>
  <si>
    <t>Vodorovná doprava sutiny so zložením a hrubým urovnaním na vzdialenosť do 1 km</t>
  </si>
  <si>
    <t>979082219.S</t>
  </si>
  <si>
    <t>Príplatok k cene za každý ďalší aj začatý 1 km nad 1 km pre vodorovnú dopravu sutiny</t>
  </si>
  <si>
    <t xml:space="preserve">16,676*19  "predpoklad odvoz sute celkom do 20 km   </t>
  </si>
  <si>
    <t>979087212.S</t>
  </si>
  <si>
    <t>Nakladanie na dopravné prostriedky pre vodorovnú dopravu sutiny</t>
  </si>
  <si>
    <t xml:space="preserve">5,0  "suť betónová z výpočtu   </t>
  </si>
  <si>
    <t>979089212.S</t>
  </si>
  <si>
    <t>Poplatok za skladovanie - bitúmenové zmesi, uholný decht, dechtové výrobky (17 03 ), ostatné</t>
  </si>
  <si>
    <t xml:space="preserve">11,676  "suť asfaltová z výpočtu   </t>
  </si>
  <si>
    <t xml:space="preserve">Presun hmôt HSV   </t>
  </si>
  <si>
    <t>998225111.S</t>
  </si>
  <si>
    <t>Presun hmôt pre pozemnú komunikáciu a letisko s krytom asfaltovým akejkoľvek dĺžky objektu</t>
  </si>
  <si>
    <t xml:space="preserve">Práce a dodávky M   </t>
  </si>
  <si>
    <t>43-M</t>
  </si>
  <si>
    <t xml:space="preserve">Montáž oceľových konštrukcií   </t>
  </si>
  <si>
    <t>430864002.S</t>
  </si>
  <si>
    <t>Montáž rôznych dielov OK - štvrtá cenová krivka do 2 500 kg vrátane</t>
  </si>
  <si>
    <t xml:space="preserve">1650  "prekrytie ryhy oceľovým plechom 3,5x2x0,03 m   </t>
  </si>
  <si>
    <t>136110018800.S</t>
  </si>
  <si>
    <t>Plech oceľový hrubý 30x2000x4000 mm, plech ozn. 11 364.1</t>
  </si>
  <si>
    <t>430864002.SD</t>
  </si>
  <si>
    <t>Demontáž rôznych dielov OK - štvrtá cenová krivka do 2 500 kg vrátane</t>
  </si>
  <si>
    <t xml:space="preserve">1650  "demontáž prekrytia ryhy oceľovým plechom 3,5x2x0,03 m   </t>
  </si>
  <si>
    <t>SO 016 - Budova NBS</t>
  </si>
  <si>
    <t>Úroveň 3:</t>
  </si>
  <si>
    <t>E 1.18 - Odvod vody zo skenerov</t>
  </si>
  <si>
    <t>PSV - Práce a dodávky PSV</t>
  </si>
  <si>
    <t xml:space="preserve">    713 - Izolácie tepelné</t>
  </si>
  <si>
    <t xml:space="preserve">    721 - Zdravotechnika - vnútorná kanalizácia</t>
  </si>
  <si>
    <t>713</t>
  </si>
  <si>
    <t>Izolácie tepelné</t>
  </si>
  <si>
    <t>713530805.S</t>
  </si>
  <si>
    <t>Montáž protipožiarnej manžety na prestup potrubia d 65-91 mm, EI120, z jednej strany</t>
  </si>
  <si>
    <t>449410001706.S</t>
  </si>
  <si>
    <t>Protipožiarna manžeta 75/2.5, pre tesnenie potrubia D 75 mm v prestupoch</t>
  </si>
  <si>
    <t>998713201.S</t>
  </si>
  <si>
    <t>Presun hmôt pre izolácie tepelné v objektoch výšky do 6 m</t>
  </si>
  <si>
    <t>Zdravotechnika - vnútorná kanalizácia</t>
  </si>
  <si>
    <t>721171258</t>
  </si>
  <si>
    <t>Potrubie z rúr PE-HD d 110 odpadové zavesené pod stropom v korýtku, vrátane tvaroviek, upevňovacieho systému, utesnenia prestupov, čistenia a skúšky vodotesnosti</t>
  </si>
  <si>
    <t>7212510550</t>
  </si>
  <si>
    <t>Zápachová uzávierka kolenová d 75</t>
  </si>
  <si>
    <t>721271510</t>
  </si>
  <si>
    <t>Balkónový a terasový vtok so zvislým odtokom HL 3100T d 75</t>
  </si>
  <si>
    <t>998721201.S</t>
  </si>
  <si>
    <t>Presun hmôt pre vnútornú kanalizáciu v objektoch výšky do 6 m</t>
  </si>
  <si>
    <t>PS 06 - Silnoprúdové rozvody a osvetlenie</t>
  </si>
  <si>
    <t xml:space="preserve">    3 - Zvislé a kompletné konštrukcie   </t>
  </si>
  <si>
    <t xml:space="preserve">    21-M - Elektromontáže   </t>
  </si>
  <si>
    <t xml:space="preserve">    95-M - Revízie   </t>
  </si>
  <si>
    <t xml:space="preserve">VRN - Investičné náklady neobsiahnuté v cenách   </t>
  </si>
  <si>
    <t xml:space="preserve">Zvislé a kompletné konštrukcie   </t>
  </si>
  <si>
    <t>310236241.S</t>
  </si>
  <si>
    <t>Zamurovanie otvoru s plochou do 0,09 m2 v murive nadzákladného tehlami do 300 mm</t>
  </si>
  <si>
    <t>971052331.S</t>
  </si>
  <si>
    <t>Vybúranie otvoru v želzobet. priečkach a stenách plochy do 0,09 m2, do 150 mm,  -0,03400t</t>
  </si>
  <si>
    <t>971052341.S</t>
  </si>
  <si>
    <t>Vybúranie otvoru v želzobet. priečkach a stenách plochy do 0,09 m2, do 300 mm,  -0,05900t</t>
  </si>
  <si>
    <t>21-M</t>
  </si>
  <si>
    <t xml:space="preserve">Elektromontáže   </t>
  </si>
  <si>
    <t>210010593.S</t>
  </si>
  <si>
    <t>Rúrka tuhá elektroinštalačná UV stabilná bezhalogénová z PC ABS, D 25 uložená pevne</t>
  </si>
  <si>
    <t>286120018300.S</t>
  </si>
  <si>
    <t>Rúra tuhá PVC D 25 mm bezhalogénová hrdlová, s vysokou mechanickou odolnosťou 1250 N, čierna</t>
  </si>
  <si>
    <t>345710019330.S</t>
  </si>
  <si>
    <t>Spojka 0225 z PC-ABS pre bezhalogénové elektroinštal. rúrky, D 25 mm</t>
  </si>
  <si>
    <t>210020312.S</t>
  </si>
  <si>
    <t>Káblový žľab - káblový nosný systém, pozink., vrátane príslušenstva, 100/35mm bez veka s podperami a závesmi</t>
  </si>
  <si>
    <t>345750010700.S</t>
  </si>
  <si>
    <t>Žľab káblový, šxv 100x35 mm, z pozinkovanej ocele OBO</t>
  </si>
  <si>
    <t>345750014600.S</t>
  </si>
  <si>
    <t>Koleno 90° pre káblový žľab šxv 100X35 mm, z pozinkovanej ocele</t>
  </si>
  <si>
    <t>210020811.S</t>
  </si>
  <si>
    <t>Prepážka v priechodnom káblovom kanáli, lignátová vrátane dverí</t>
  </si>
  <si>
    <t>210020813.S</t>
  </si>
  <si>
    <t>Prepážka v priechode káblov stropom, lignátová</t>
  </si>
  <si>
    <t>210020922.S</t>
  </si>
  <si>
    <t>Protipožiarna upchávka, priechod stenou - okraja orámovaný uhol t 30 cm</t>
  </si>
  <si>
    <t>210100001.S</t>
  </si>
  <si>
    <t>Ukončenie vodičov v rozvádzač. vrátane zapojenia a vodičovej koncovky do 2,5 mm2</t>
  </si>
  <si>
    <t>354310017700.S</t>
  </si>
  <si>
    <t>Káblové oko medené lisovacie CU 2,5x4 KU-L</t>
  </si>
  <si>
    <t>210100002.S</t>
  </si>
  <si>
    <t>Ukončenie vodičov v rozvádzač. vrátane zapojenia a vodičovej koncovky do 6 mm2</t>
  </si>
  <si>
    <t>354310018300.S</t>
  </si>
  <si>
    <t>Káblové oko medené lisovacie CU 6x6 KU-L</t>
  </si>
  <si>
    <t>210100003.S</t>
  </si>
  <si>
    <t>Ukončenie vodičov v rozvádzač. vrátane zapojenia a vodičovej koncovky do 16 mm2</t>
  </si>
  <si>
    <t>345720003900.S</t>
  </si>
  <si>
    <t>Dutinka lisovacia DI 16-18 izolovaná</t>
  </si>
  <si>
    <t>210100004.S</t>
  </si>
  <si>
    <t>Ukončenie vodičov v rozvádzač. vrátane zapojenia a vodičovej koncovky do 25 mm2</t>
  </si>
  <si>
    <t>345720004100.S</t>
  </si>
  <si>
    <t>Dutinka lisovacia DI 25-16 izolovaná</t>
  </si>
  <si>
    <t>354310020500.S</t>
  </si>
  <si>
    <t>Káblové oko medené lisovacie CU 25x6 KU</t>
  </si>
  <si>
    <t>210100251.S</t>
  </si>
  <si>
    <t>Ukončenie celoplastových káblov zmrašť. záklopkou alebo páskou do 4 x 10 mm2</t>
  </si>
  <si>
    <t>343430001600.S</t>
  </si>
  <si>
    <t>Teplom zmraštiteľná stredne hrubá trubica z polyolefinu MWTM bez lepidla, na cievkach 16/5-A/U 5,5-14,5, dĺ. 1000 mm</t>
  </si>
  <si>
    <t>343430004100.S</t>
  </si>
  <si>
    <t>Bužírka zmrašťovacia 4,8x2,4 mm, dĺžka 1 m</t>
  </si>
  <si>
    <t>345840000716.S</t>
  </si>
  <si>
    <t>Teplom zmraštiteľný káblový uzáver TZUKG 35/11 s lepidlom</t>
  </si>
  <si>
    <t>210100252.S</t>
  </si>
  <si>
    <t>Ukončenie celoplastových káblov zmrašť. záklopkou alebo páskou do 4 x 25 mm2</t>
  </si>
  <si>
    <t>343430004400.S</t>
  </si>
  <si>
    <t>Bužírka zmrašťovacia 6,4x3,2 mm, dĺžka 1 m</t>
  </si>
  <si>
    <t>345840000719.S</t>
  </si>
  <si>
    <t>Teplom zmraštiteľný káblový uzáver TZUKG 55/25 s lepidlom</t>
  </si>
  <si>
    <t>210120102.S</t>
  </si>
  <si>
    <t>Poistka nožová veľkost 00 do 160 A 500 V</t>
  </si>
  <si>
    <t>345290004250.S</t>
  </si>
  <si>
    <t>Poistková vložka nožová PNA00 63A gG, veľkosť 00</t>
  </si>
  <si>
    <t>210192593.S</t>
  </si>
  <si>
    <t>Zemniaca radová svorkovnica s prepoj. na lištu vrátane zapojenia na jednej strane pre vodič do 16 mm2</t>
  </si>
  <si>
    <t>345610010210.S</t>
  </si>
  <si>
    <t>Svorkovnica pre vyrovnanie potencialu OBO 1801</t>
  </si>
  <si>
    <t>210192722.S</t>
  </si>
  <si>
    <t>Označovací štítok pre prístroje - nadpis v rozvádzačoch vrátane popisu lepený</t>
  </si>
  <si>
    <t>210193272.S</t>
  </si>
  <si>
    <t>Rozvádzač oceľoplechový povrchová montáž IP 43, výška575x900x175 mm</t>
  </si>
  <si>
    <t>384490002500.S</t>
  </si>
  <si>
    <t>Zálohový zdroj napájania UPS,10kVA,3/3,10min. vratane montaže a oživenia</t>
  </si>
  <si>
    <t>357140008015.S</t>
  </si>
  <si>
    <t>Rozvodnicová skriňa oceľoplechová nástenná, počet radov 6, modulov v rade 24, modulov celkom 144, PE+N, IP 30</t>
  </si>
  <si>
    <t>210800043.S</t>
  </si>
  <si>
    <t>Kábel medený uložený pevne CYYp 450/750 V 3x2,5</t>
  </si>
  <si>
    <t>341110000800.S</t>
  </si>
  <si>
    <t>Kábel medený CYKY 3x2,5 mm2</t>
  </si>
  <si>
    <t>210800047.S</t>
  </si>
  <si>
    <t>Kábel medený uložený v rúrke CYYp 450/750 V 3x2,5</t>
  </si>
  <si>
    <t>210800121.S</t>
  </si>
  <si>
    <t>Kábel medený uložený voľne CYKY 450/750 V 5x4</t>
  </si>
  <si>
    <t>341110002100.S</t>
  </si>
  <si>
    <t>Kábel medený CYKY 5x4 mm2</t>
  </si>
  <si>
    <t>210800616.S</t>
  </si>
  <si>
    <t>Vodič medený uložený voľne H07V-K (CYA)  450/750 V 25</t>
  </si>
  <si>
    <t>341110006900.S</t>
  </si>
  <si>
    <t>Kábel zemný medený 1-YY 1x25 mm2</t>
  </si>
  <si>
    <t>210800628.S</t>
  </si>
  <si>
    <t>Vodič medený uložený pevne H07V-K (CYA)  450/750 V 6</t>
  </si>
  <si>
    <t>341110010800.S</t>
  </si>
  <si>
    <t>Vodič medený CYY 6 mm2</t>
  </si>
  <si>
    <t>210802439.S</t>
  </si>
  <si>
    <t>Kábel medený uložený voľne H07RN-F (CGSG) 450/750 V  5x4</t>
  </si>
  <si>
    <t>341310035800.S</t>
  </si>
  <si>
    <t>Kábel medený flexibilný gumený H07RN-F 5x4 mm2</t>
  </si>
  <si>
    <t>210812163.S</t>
  </si>
  <si>
    <t>Kábel medený silový uložený pevne NYY 0,6/1 kV 5x16</t>
  </si>
  <si>
    <t>341110002400.S</t>
  </si>
  <si>
    <t>Kábel medený CYKY 5x16 mm2</t>
  </si>
  <si>
    <t>95-M</t>
  </si>
  <si>
    <t xml:space="preserve">Revízie   </t>
  </si>
  <si>
    <t>950102002.S</t>
  </si>
  <si>
    <t>Rozvody nízkeho napätia kontrola stavu</t>
  </si>
  <si>
    <t xml:space="preserve">Investičné náklady neobsiahnuté v cenách   </t>
  </si>
  <si>
    <t>000400022.S</t>
  </si>
  <si>
    <t>Projektové práce - stavebná časť (stavebné objekty vrátane ich technického vybavenia). náklady na dokumentáciu skutočného zhotovenia stavby</t>
  </si>
  <si>
    <t>KOMPL</t>
  </si>
  <si>
    <t>PS 32 - Protiteroristické opatrenia</t>
  </si>
  <si>
    <t>00 - Investičné náklady neobsiahnuté v cenách</t>
  </si>
  <si>
    <t xml:space="preserve">    0004 - Projektové práce</t>
  </si>
  <si>
    <t>HSV - Práce a dodávky HSV</t>
  </si>
  <si>
    <t xml:space="preserve">    6 - Úpravy povrchov, podlahy, osadenie</t>
  </si>
  <si>
    <t xml:space="preserve">    9 - Ostatné konštrukcie a práce-búranie</t>
  </si>
  <si>
    <t xml:space="preserve">    99 - Presun hmôt HSV</t>
  </si>
  <si>
    <t xml:space="preserve">    763 - Konštrukcie - drevostavby</t>
  </si>
  <si>
    <t>M - Práce a dodávky M</t>
  </si>
  <si>
    <t xml:space="preserve">    21-M - Elektromontáže</t>
  </si>
  <si>
    <t xml:space="preserve">    22-M - Montáže oznamovacích a zabezpečovacích zariadení</t>
  </si>
  <si>
    <t>HZS - Hodinové zúčtovacie sadzby</t>
  </si>
  <si>
    <t>00</t>
  </si>
  <si>
    <t>0004</t>
  </si>
  <si>
    <t>Projektové práce</t>
  </si>
  <si>
    <t>00040332004032.S</t>
  </si>
  <si>
    <t>Projektové práce - dokumentácia skutočného vyhotovenia v elektronickej verzii (originály-doc, xls, dwg) a papierovej verzii so zakreslením vyhotovenia diela - 1x</t>
  </si>
  <si>
    <t>eur</t>
  </si>
  <si>
    <t>1995405116</t>
  </si>
  <si>
    <t>612401191.S</t>
  </si>
  <si>
    <t>Omietka jednotlivých malých plôch vnútorných stien akoukoľvek maltou do 0, 09 m2, protipožiarnym tmelom</t>
  </si>
  <si>
    <t>-341364311</t>
  </si>
  <si>
    <t>413365</t>
  </si>
  <si>
    <t>Doska Knauf SILENTBOARD GKF - hr 12,5 mm s hranou HRAK, zvukovo izolačná sadrokartónová doska pre akusticky náročné priestory š 625x2000 mm, pre VZT potrubie po znova namontovaní</t>
  </si>
  <si>
    <t>-254986585</t>
  </si>
  <si>
    <t>473217011</t>
  </si>
  <si>
    <t>943955031.S</t>
  </si>
  <si>
    <t>Montáž lešeňovej podlahy bez priečnikov výšky do 10 m</t>
  </si>
  <si>
    <t>-511657451</t>
  </si>
  <si>
    <t>971033141.S</t>
  </si>
  <si>
    <t>Vybúranie otvoru v murive tehl. priemeru profilu do 60 mm hr. do 300 mm,  -0,00100t</t>
  </si>
  <si>
    <t>-590481019</t>
  </si>
  <si>
    <t>páska antikoro</t>
  </si>
  <si>
    <t>Pásky sťahovacie, 7,9x680mm,oceľové,20ks/bal,Dedra</t>
  </si>
  <si>
    <t>bal</t>
  </si>
  <si>
    <t>941484806</t>
  </si>
  <si>
    <t>Poznámka k položke:_x000D_
Sťahovacia (viazacia) páska 750x7,8mm, čierna</t>
  </si>
  <si>
    <t>tekutý plast</t>
  </si>
  <si>
    <t>ALFEMA, ALF FLEX Floor II.gen 5 kg, šedý, náter niky pre skener proti navĺhaniu</t>
  </si>
  <si>
    <t>-1073933999</t>
  </si>
  <si>
    <t>971046012.S</t>
  </si>
  <si>
    <t>Jadrové vrty diamantovými korunkami do D 130 mm do stien - betónových, obkladov -0,00029t</t>
  </si>
  <si>
    <t>1031638569</t>
  </si>
  <si>
    <t>972046005.S</t>
  </si>
  <si>
    <t>Jadrové vrty diamantovými korunkami do D 60 mm do stropov - betónových, dlažieb -0,00006t</t>
  </si>
  <si>
    <t>-1958164372</t>
  </si>
  <si>
    <t>974031122.S</t>
  </si>
  <si>
    <t>Vysekanie rýh v akomkoľvek murive tehlovom na akúkoľvek maltu do hĺbky 30 mm a š. do 70 mm,  -0,00400 t</t>
  </si>
  <si>
    <t>-1332038674</t>
  </si>
  <si>
    <t>974031142.S</t>
  </si>
  <si>
    <t>Vysekávanie rýh v akomkoľvek murive tehlovom na akúkoľvek maltu do hĺbky 70 mm a š. do 70 mm,  -0,00900t</t>
  </si>
  <si>
    <t>-1119745828</t>
  </si>
  <si>
    <t>974031165.S</t>
  </si>
  <si>
    <t>Vysekávanie alebo frézovanie rýh v akomkoľvek murive tehlovom na akúkoľvek maltu do hĺbky 150 mm a š. do 200 mm,  -0,05400t; niky pre skenery</t>
  </si>
  <si>
    <t>1680812147</t>
  </si>
  <si>
    <t>HILTI</t>
  </si>
  <si>
    <t>Spevňujúci protipožiarny tmel CFS-IS</t>
  </si>
  <si>
    <t>-1551783330</t>
  </si>
  <si>
    <t>998289011.S</t>
  </si>
  <si>
    <t>Presun hmôt zvlášť koše, zvlášť stĺpiky, akéhokoľvek rozsahu</t>
  </si>
  <si>
    <t>1720552484</t>
  </si>
  <si>
    <t>998289095.S</t>
  </si>
  <si>
    <t>Príplatok k cene za zväčšený presun nad vymedzenú najväčšiu dopravnú vzdialenosť do 5000 m</t>
  </si>
  <si>
    <t>1034351905</t>
  </si>
  <si>
    <t>998289099.S</t>
  </si>
  <si>
    <t>Príplatok za každých ďalších i začatých 5000 m nad 5000 m</t>
  </si>
  <si>
    <t>-931180148</t>
  </si>
  <si>
    <t>763131282.S</t>
  </si>
  <si>
    <t>Montáž SDK dosiek jednoduché opláštenie pre podhľad KNAUF D111,montáž obkladu na VZT potrubie</t>
  </si>
  <si>
    <t>702681597</t>
  </si>
  <si>
    <t>Práce a dodávky M</t>
  </si>
  <si>
    <t>Elektromontáže</t>
  </si>
  <si>
    <t>210010067.S</t>
  </si>
  <si>
    <t>Rúrka tuhá elektroinštalačná z PVC typ 1540, uložená pevne</t>
  </si>
  <si>
    <t>-831639463</t>
  </si>
  <si>
    <t>345710000500</t>
  </si>
  <si>
    <t>Rúrka tuhá hrdlová PVC 1540 KA, D 40, KOPOS</t>
  </si>
  <si>
    <t>-7118190</t>
  </si>
  <si>
    <t>Poznámka k položke:_x000D_
Balenie: 30 m</t>
  </si>
  <si>
    <t>345710037600</t>
  </si>
  <si>
    <t>Príchytka pre rúrku z PVC CL 40</t>
  </si>
  <si>
    <t>-1850093830</t>
  </si>
  <si>
    <t>210010085.S</t>
  </si>
  <si>
    <t>Rúrka ohybná elektroinštalačná z HDPE, D 50 uložená pod omietkou</t>
  </si>
  <si>
    <t>-1534520486</t>
  </si>
  <si>
    <t>345710005600.S</t>
  </si>
  <si>
    <t>Rúrka ohybná 09050 dvojplášťová korugovaná z HDPE, bezhalogénová, D 50 mm</t>
  </si>
  <si>
    <t>-1344898904</t>
  </si>
  <si>
    <t>310700549</t>
  </si>
  <si>
    <t>210010582.S</t>
  </si>
  <si>
    <t>Rúrka tuhá elektroinštalačná z PVC, D 20 uložená pevne</t>
  </si>
  <si>
    <t>1661089225</t>
  </si>
  <si>
    <t>345710000200.S</t>
  </si>
  <si>
    <t>Rúrka tuhá hrdlová 1520 s nízkou mechanickou odolnosťou z PVC, samozhášavá, D 20 mm</t>
  </si>
  <si>
    <t>-1527259393</t>
  </si>
  <si>
    <t>345710038512.S</t>
  </si>
  <si>
    <t>Príchytka 5320 z PVC pre tuhé elektroinštal. rúrky D 20 mm, samozhášavé</t>
  </si>
  <si>
    <t>-1430947648</t>
  </si>
  <si>
    <t>210011309.S</t>
  </si>
  <si>
    <t>Osadenie polyamidovej príchytky (hmoždinky) HM 6 do tvrdého kameňa, jednoduchého betónu a železobetónu</t>
  </si>
  <si>
    <t>347301936</t>
  </si>
  <si>
    <t>311310008390</t>
  </si>
  <si>
    <t>Hmoždinka KOPOS HM 6x30 mm PE, pre tvrdé podklady na elektroinštaláciu</t>
  </si>
  <si>
    <t>-1901782700</t>
  </si>
  <si>
    <t>210011310.S</t>
  </si>
  <si>
    <t>Osadenie polyamidovej príchytky (hmoždinky) HM 8 do tvrdého kameňa, jednoduchého betónu a železobetónu</t>
  </si>
  <si>
    <t>-946667301</t>
  </si>
  <si>
    <t>311310008410</t>
  </si>
  <si>
    <t>Hmoždinka KOPOS HM 8x40 mm PE, pre tvrdé podklady na elektroinštaláciu</t>
  </si>
  <si>
    <t>605080</t>
  </si>
  <si>
    <t>210011311.S</t>
  </si>
  <si>
    <t>Osadenie polyamidovej príchytky (hmoždinky) HM 10 do tvrdého kameňa, jednoduchého betónu a železobetónu (RPI, RSK)</t>
  </si>
  <si>
    <t>-401826413</t>
  </si>
  <si>
    <t>311310008430.S</t>
  </si>
  <si>
    <t>Hmoždinka pre tvrdé podklady na elektroinštaláciu 10x50 mm, PE</t>
  </si>
  <si>
    <t>-1018742626</t>
  </si>
  <si>
    <t>-1244156656</t>
  </si>
  <si>
    <t>210190055.S</t>
  </si>
  <si>
    <t>Montáž vnútornej časti hydraulického stĺpika (Pilomat) do v zemi zabetónovanej konštrukcie, do váhy 600 kg</t>
  </si>
  <si>
    <t>788798651</t>
  </si>
  <si>
    <t>357/PD152012</t>
  </si>
  <si>
    <t xml:space="preserve">Riadiaca jednotka stlpikov so systémom rýchleho zdvihu E.F.O. PILOMAT 275/K4 700AIXS pre nezávislé riadenie dvoch stlpikov v jednom momente-synchrónne, osadenie s programovaním   </t>
  </si>
  <si>
    <t>408219580</t>
  </si>
  <si>
    <t>357/PD152001</t>
  </si>
  <si>
    <t xml:space="preserve">Riadiaca jednotka stlpika PILOMAT 275/K4 700AIXS pre nezávislé riadenie iba jedného stredového stĺpika, osadenie s programovaním   </t>
  </si>
  <si>
    <t>-1177225098</t>
  </si>
  <si>
    <t>357/AA100041</t>
  </si>
  <si>
    <t>Vyhrievanie telesa stlpika 80W proti zamrzaniu do - 40°C s nastavitelným termostatom   Vyhrievanie telesa stlpika 80W proti zamrzaniu do - 40°C s nastavitelným termostatom   Vyhrievanie telesa stlpika 80W proti zamrzaniu do - 40°C s nastavitelným termosta</t>
  </si>
  <si>
    <t>1426894850</t>
  </si>
  <si>
    <t>357/AA101051</t>
  </si>
  <si>
    <t>BUZZER - zvuková signalizácia pri pohybe stĺpika</t>
  </si>
  <si>
    <t>865119008</t>
  </si>
  <si>
    <t>Rozvádzač oceľoplechový KMFire, povrchová montáž, EI60, uchytenie k podlahe, osadenia montážnej dosky, namontovanie riadiacich jednotiek, pripojenie káblov, naprogramovanie všetkých jednotiek, odskúšanie funkcií</t>
  </si>
  <si>
    <t>1780621431</t>
  </si>
  <si>
    <t>357/SR12104-EI60 DP1</t>
  </si>
  <si>
    <t>RPI - skriňa rozvádzača KMFire,typ SR12104-EI60 DP1,  požiarna odolnosť - EI60, rozmery 1070*1250*400 mm, vetracie mriežky 2 ks, káblové upchávky 2 ks, s podstavou.</t>
  </si>
  <si>
    <t>-1775623074</t>
  </si>
  <si>
    <t>357/PD124072</t>
  </si>
  <si>
    <t>PILOMAT 275/K4 700AIXS ANTITERORIST Hydraulický výsuvný stlpik šírka 275mm, výška 700mm, prevedenie kartáčovo brúsená nerez. Manuálne zasúvanie stlpika pri výpadku elektriky, multi LED blikajúce svetlo pri vysunutom stlpiku. E.F.O. CIRCIUT vysokorýchlostn</t>
  </si>
  <si>
    <t>-272455505</t>
  </si>
  <si>
    <t>357/PD115072</t>
  </si>
  <si>
    <t>PILOMAT 275/K4 700AIXS ANTITERORIST Hydraulický výsuvný stlpik šírka 275mm, výška 700mm, prevedenie kartáčovo brúsená nerez. Manuálne zasúvanie stlpika pri výpadku elektriky, multi LED blikajúce svetlo pri vysunutom stlpiku. Vysoká odolnosť voči korózii.</t>
  </si>
  <si>
    <t>602925179</t>
  </si>
  <si>
    <t>357/PD151003</t>
  </si>
  <si>
    <t>Ocelový pozinkovaný nerezový kôš pre uloženie stlpika PILOMAT 275/K4 700AIXS do zeme montáž v projekte doprava</t>
  </si>
  <si>
    <t>-1249770192</t>
  </si>
  <si>
    <t>210451001.S</t>
  </si>
  <si>
    <t>Montáž vykurovacieho telieska 80W do konštrukcie stĺpika</t>
  </si>
  <si>
    <t>-515397408</t>
  </si>
  <si>
    <t>210452203.S</t>
  </si>
  <si>
    <t>Montáž a zapojenie termostatu s káblovým snímačom pre teplotný limit do koša stĺpika</t>
  </si>
  <si>
    <t>1342155328</t>
  </si>
  <si>
    <t>22-M</t>
  </si>
  <si>
    <t>Montáže oznamovacích a zabezpečovacích zariadení</t>
  </si>
  <si>
    <t>220260721</t>
  </si>
  <si>
    <t>Žľab káblový MARS 62x50, montáž na vopred pripravené body,uzavretie veka</t>
  </si>
  <si>
    <t>-1004600803</t>
  </si>
  <si>
    <t>345750008600</t>
  </si>
  <si>
    <t>Žlab káblový MARS 62x50 mm</t>
  </si>
  <si>
    <t>-480835959</t>
  </si>
  <si>
    <t>345750050900</t>
  </si>
  <si>
    <t>Zakončenie žľabu MARS 62x50 mm</t>
  </si>
  <si>
    <t>-609257314</t>
  </si>
  <si>
    <t>220320221.S</t>
  </si>
  <si>
    <t>Montáž bzučiaka do stĺpika, zapojenie na vopred pripravené prívody, nastavenie, preskúšanie</t>
  </si>
  <si>
    <t>-1524522745</t>
  </si>
  <si>
    <t>220320332.S</t>
  </si>
  <si>
    <t>Montáž tlačidlového pultíku do 18 tlačidiel, ukončenie káblov na tlačítkach, odskúšanie funkcií</t>
  </si>
  <si>
    <t>860180133</t>
  </si>
  <si>
    <t>383/HW ovl a EFO</t>
  </si>
  <si>
    <t>ATYP HW tlačidlové ovl. v miestn. BP, metalické vedenie od od riad. jedn. stĺpikov a vyhlasovania. Ovl.každej dvojičky stlpikov samostatne a samostatne ovládaný stredový stĺpik; 3 tlačidlá; HW E.F.O. NÚDZOVÉ tl. ovl. + 8 tl. hlas. povelov</t>
  </si>
  <si>
    <t>1931722177</t>
  </si>
  <si>
    <t>220321748.S</t>
  </si>
  <si>
    <t>Montáž infrazávory MAP 101 P-V, zapojenie a nastavenie optickej osi,kontrola funkcie,</t>
  </si>
  <si>
    <t>861407941</t>
  </si>
  <si>
    <t>383/IR Barrier</t>
  </si>
  <si>
    <t>Infra bariéra s konzolou pre zabezpečenie ŠTART/STOP skenovania podvozku vozidla. Pre hospodársky dvor sa použije iba jeden pár a to pre prípad STOP. Prípad štart sa bude zadávať ručne.</t>
  </si>
  <si>
    <t>827993790</t>
  </si>
  <si>
    <t>220330172.S</t>
  </si>
  <si>
    <t>Semafór jednokomorový, na budovu, zapojenie, preskúšanie</t>
  </si>
  <si>
    <t>1542290779</t>
  </si>
  <si>
    <t>383/N L1RV230</t>
  </si>
  <si>
    <t>Jednokomorový semafor, prevedenie hliník+nylon, LED doska z dvomi sadami LED červená/zelená, Ø120mm, napájanie 24V, IP65, Rozmery: v250xš180xh190mmJednokomorový semafor, prevedenie hliník+nylon, LED doska z dvomi sadami LED červená/zelená, Ø120mm</t>
  </si>
  <si>
    <t>87052174</t>
  </si>
  <si>
    <t>220370043.S</t>
  </si>
  <si>
    <t>Montáž stĺpika pre hovorovú súpravu,osadenie stĺpika,zhot.rozvodu</t>
  </si>
  <si>
    <t>-1268465608</t>
  </si>
  <si>
    <t>383/stojan</t>
  </si>
  <si>
    <t>Oceľový stojan oranžovej farby s úložnou skrinkou pre vonkajšiu jednotku videovrátnika</t>
  </si>
  <si>
    <t>-1939383243</t>
  </si>
  <si>
    <t>220370417.S</t>
  </si>
  <si>
    <t>Montáž pultu diaľkového ovládania, znelky</t>
  </si>
  <si>
    <t>-222556129</t>
  </si>
  <si>
    <t>220370426.S</t>
  </si>
  <si>
    <t>Montáž prenosného zosilňovača stereo do 2x50 W,upevnenie,zapojenie,nastavenie,odskúšanie</t>
  </si>
  <si>
    <t>457611686</t>
  </si>
  <si>
    <t>220370436.S</t>
  </si>
  <si>
    <t>Montáž mixážneho pultu,upevnenie,zapojenie modulačných vedení vstupu a výstupu,nastavenie,odskúšanie</t>
  </si>
  <si>
    <t>1493910184</t>
  </si>
  <si>
    <t>220370450.S</t>
  </si>
  <si>
    <t>Montáž reproduktora válcového do 20 W,upevnenie,pripojenie k vedeniu a zapojenie nastav.optim.hlasnosti</t>
  </si>
  <si>
    <t>-494354787</t>
  </si>
  <si>
    <t>384NP-5 INOUT</t>
  </si>
  <si>
    <t>IN OUT NP-5 - prehrávač a zosilňovač pre hlásenie, parametre pozri prílohu TS</t>
  </si>
  <si>
    <t>-1560471763</t>
  </si>
  <si>
    <t>384430002700.S</t>
  </si>
  <si>
    <t>Reproduktor tlakový H20G, RMS 20W/8Ohm, citliovosť 105dB/W/m, 280-9500 Hz</t>
  </si>
  <si>
    <t>-1434613583</t>
  </si>
  <si>
    <t>220511025.S</t>
  </si>
  <si>
    <t>Montáž konektoru RJ45 (zástrčky) CAT6A</t>
  </si>
  <si>
    <t>512012039</t>
  </si>
  <si>
    <t>220511025.S1</t>
  </si>
  <si>
    <t>Montáž konektoru RJ45 (zástrčky) CAT5E</t>
  </si>
  <si>
    <t>655025719</t>
  </si>
  <si>
    <t>383150009000.S</t>
  </si>
  <si>
    <t>Konektor RJ45 FTP - Cat.5e</t>
  </si>
  <si>
    <t>724016126</t>
  </si>
  <si>
    <t>383150009100.S</t>
  </si>
  <si>
    <t>Konektor RJ45 FTP - Cat.6A</t>
  </si>
  <si>
    <t>-666121265</t>
  </si>
  <si>
    <t>220511026.S</t>
  </si>
  <si>
    <t>Montáž gumovej kábelovej prechodky</t>
  </si>
  <si>
    <t>-97968012</t>
  </si>
  <si>
    <t>383150028600</t>
  </si>
  <si>
    <t>Prechodka gumová kábelová na konektor RJ45/čierna, modrá, červená, zelená, šedá, MP-SR-G4, KELine</t>
  </si>
  <si>
    <t>-1203034303</t>
  </si>
  <si>
    <t>220511031.S</t>
  </si>
  <si>
    <t>Kábel v rúrkach, včítane systémových káblov PILOMAT (12x1,5, 3x2,5, CY6 zž; cena káblov v cene stĺpikov)</t>
  </si>
  <si>
    <t>1876356838</t>
  </si>
  <si>
    <t>341230000800.S</t>
  </si>
  <si>
    <t>Kábel medený dátový FTP CAT5E (kamery)</t>
  </si>
  <si>
    <t>-280064239</t>
  </si>
  <si>
    <t>341230001200.S</t>
  </si>
  <si>
    <t>Kábel medený dátový FTP-CAT6A STP</t>
  </si>
  <si>
    <t>1559647634</t>
  </si>
  <si>
    <t>341230001800.S</t>
  </si>
  <si>
    <t>Kábel medený dátový FTP-CAT5E zemný</t>
  </si>
  <si>
    <t>-462573309</t>
  </si>
  <si>
    <t>341310004700.S</t>
  </si>
  <si>
    <t>Kábel medený flexibilný H03VV-F 2x0,75 mm2 (kamery)</t>
  </si>
  <si>
    <t>1824205669</t>
  </si>
  <si>
    <t>044679</t>
  </si>
  <si>
    <t>CYA  4 H07V-K    červený (skener)</t>
  </si>
  <si>
    <t>-17124241</t>
  </si>
  <si>
    <t>Poznámka k položke:_x000D_
Kód tovaru: 044679, číslo tovaru: CYA, H07V-K 4 CE</t>
  </si>
  <si>
    <t>044683</t>
  </si>
  <si>
    <t>CYA  4 H07V-K    tm.modrý (skener)</t>
  </si>
  <si>
    <t>-2113632533</t>
  </si>
  <si>
    <t>Poznámka k položke:_x000D_
Kód tovaru: 044683, číslo tovaru: CYA, H07V-K 4 TM</t>
  </si>
  <si>
    <t>KOH000000636</t>
  </si>
  <si>
    <t>Kábel ohybný H05VV-F 2x1,5 pvc biely</t>
  </si>
  <si>
    <t>408378475</t>
  </si>
  <si>
    <t>Poznámka k položke:_x000D_
Medené jadro - lankové, PVC izolácia, PVC plášť.</t>
  </si>
  <si>
    <t>341110011400.S</t>
  </si>
  <si>
    <t>Vodič medený CY 6 mm2</t>
  </si>
  <si>
    <t>-940803884</t>
  </si>
  <si>
    <t>341110011300.S</t>
  </si>
  <si>
    <t>Vodič medený CY 4 mm2</t>
  </si>
  <si>
    <t>1896427879</t>
  </si>
  <si>
    <t>KPE000000706</t>
  </si>
  <si>
    <t>Kábel pevný J-Y(ST)Y 3x2x0,8 pvc sivý</t>
  </si>
  <si>
    <t>-427148895</t>
  </si>
  <si>
    <t>XC170253--</t>
  </si>
  <si>
    <t>Flex.kábel pre mer.a regul.pocínovaný LiYCY 16x0,34 šedý</t>
  </si>
  <si>
    <t>-1953549707</t>
  </si>
  <si>
    <t>XC170246--</t>
  </si>
  <si>
    <t>Flex.kábel pre mer.a regul.pocínovaný LiYCY 5x0,34 šedý</t>
  </si>
  <si>
    <t>1943804642</t>
  </si>
  <si>
    <t>XC170251--</t>
  </si>
  <si>
    <t>Flex.kábel pre mer.a regul.pocínovaný LiYCY 10x0,34 šedý</t>
  </si>
  <si>
    <t>-1311676776</t>
  </si>
  <si>
    <t>220511034.S</t>
  </si>
  <si>
    <t>Kábel volne uložený na  kabelovú lávku, alebo do žľabu</t>
  </si>
  <si>
    <t>-1427557304</t>
  </si>
  <si>
    <t>220511041.S</t>
  </si>
  <si>
    <t>Kábel uložený na rošt</t>
  </si>
  <si>
    <t>1510197167</t>
  </si>
  <si>
    <t>220512020.S</t>
  </si>
  <si>
    <t>Montáž stojanového rozvadzača RACK 19", výšky do 1080 mm, hĺbky 600-800 mm</t>
  </si>
  <si>
    <t>-1692247308</t>
  </si>
  <si>
    <t>383180002700</t>
  </si>
  <si>
    <t>Rozvádzač stojanový 15U, 770x600x600 mm (vxšxh), RMA-15-A66-CAY-A1, KELine</t>
  </si>
  <si>
    <t>967321861</t>
  </si>
  <si>
    <t>383180013200</t>
  </si>
  <si>
    <t>Polica výsuvná 19”, 450 mm, 1U (so zadnými podperami), nosnosť 30 kg, RAB-UP-X31-A1, KELine</t>
  </si>
  <si>
    <t>1054828174</t>
  </si>
  <si>
    <t>383180011500</t>
  </si>
  <si>
    <t>Montážna sada 19", skrutky M6 (4 ks skrutka, 4 ks podložka, 4 ks matica), RAX-MS-X19-X1, KELine</t>
  </si>
  <si>
    <t>-67317255</t>
  </si>
  <si>
    <t>383180013500</t>
  </si>
  <si>
    <t>Rozvodný panel 19", 7x250V, prepäťová ochrana, 1U, 2,5 m, 620050, KELine, montáž do racku</t>
  </si>
  <si>
    <t>-343029011</t>
  </si>
  <si>
    <t>220512040.S</t>
  </si>
  <si>
    <t>Montáž police do rozvadzača, so zadnými podperami</t>
  </si>
  <si>
    <t>793080983</t>
  </si>
  <si>
    <t>220512046.S</t>
  </si>
  <si>
    <t>Montáž rozvodného panelu s prepäťovou ochranou</t>
  </si>
  <si>
    <t>-2144790150</t>
  </si>
  <si>
    <t>220512133.S</t>
  </si>
  <si>
    <t>Meranie certifikácie cat.5e, vystavenie protokolu</t>
  </si>
  <si>
    <t>540073495</t>
  </si>
  <si>
    <t>220512135.S</t>
  </si>
  <si>
    <t>Meranie certifikácie cat.6A, vystavenie protokolu</t>
  </si>
  <si>
    <t>-455698352</t>
  </si>
  <si>
    <t>220521098.S</t>
  </si>
  <si>
    <t>Montáž displeja pomocou pásikov na stĺp</t>
  </si>
  <si>
    <t>1621440566</t>
  </si>
  <si>
    <t>220731022.S</t>
  </si>
  <si>
    <t>Montáž kamery v kryte, na konzolu,priskrutkovanie,pripojenie,mechanické nastavenie</t>
  </si>
  <si>
    <t>1725162646</t>
  </si>
  <si>
    <t>383/DJ 1TF ID</t>
  </si>
  <si>
    <t>Vonkajšia jednotka videovrátnika, video, 1 tlačidlo a RFID EM 125 kHz, antivandal, podsvietená menovka, prevedenie antikor, kamera uhol záberu 170°, krytie IP 43, 12 V DC / 300 mA alebo NO/NC relé ovládanie pre 1 zámok, nastaviteľná dĺžka otvorenia 1-99 s</t>
  </si>
  <si>
    <t>-187627905</t>
  </si>
  <si>
    <t>220731061.S</t>
  </si>
  <si>
    <t>Uved.rozvodu do chodu, prepoj.zariadenia,preverenie a premeranie,nastavenie-kamera pevná vnútorná</t>
  </si>
  <si>
    <t>-927713162</t>
  </si>
  <si>
    <t>220731091.S</t>
  </si>
  <si>
    <t>Montáž monitora, pripevnenie a uloženie monitora,pripojenie sieťového a koax.kábla,nastavewnie param.</t>
  </si>
  <si>
    <t>-154996238</t>
  </si>
  <si>
    <t>383/VM 47TM</t>
  </si>
  <si>
    <t xml:space="preserve">Handsfree videomonitor videovrátnika, slim dizajn, prevedenie biely plast, 7" farebný dotykový LCD displej, grafické menu, interná pamäť 118 snímkov pri zazvonení (možnosť doplnenia MicroSD karty pre rozšírenie kapacity pamäte pre videozáznam), nezávislé </t>
  </si>
  <si>
    <t>-587250183</t>
  </si>
  <si>
    <t>383/držiak mon</t>
  </si>
  <si>
    <t>Držiak monitora na stenu(lišta, príchytka, držiak) 13"-27", natočenie 180 st, naklopenie ±45 st, VESA 75x75, 100x100</t>
  </si>
  <si>
    <t>-276786024</t>
  </si>
  <si>
    <t>383/VD 04</t>
  </si>
  <si>
    <t>Video distribútor zbernice videovrátnikov, 4x výstup pre odbočenie zbernice a zapojenie monitorov do hviezdy, rozmery 69x93x45mm, inštalácia na DIN lištu (5 pozícií), vnútorné použitie , inšt. do RACK-u na policu</t>
  </si>
  <si>
    <t>1069046967</t>
  </si>
  <si>
    <t>383/LRS-100-24</t>
  </si>
  <si>
    <t>Napájací spínaný zdroj 24 V DC / 4,5 A, bez krytia (potrebná inšt. krabica), rozmery 129 x 97 x 30 mm, určený pre systém vonkajších jednotiek videovrátniky, plynulá regulácia trimrom.</t>
  </si>
  <si>
    <t>1567975636</t>
  </si>
  <si>
    <t>383/TDU122-16/1Z.H54</t>
  </si>
  <si>
    <t xml:space="preserve">Textový programovateľný LED panel pre zobrazovanie statických a pohyblivých textových informácií. Vysokosvietivé AllNGaP smd LED diódy. Vrátane programového PC softvéru. Komunikačné rozhranie LAN/RS232 alebo RS485. Výška znakov 122mm, počet riadkov 1, </t>
  </si>
  <si>
    <t>1822571092</t>
  </si>
  <si>
    <t>383/pokračovanie</t>
  </si>
  <si>
    <t>možnosť rozdelenia pomocou softvéru na 2 textové riadky s menším fontom. Čitateľnosť cca 50m. Farba znakov žltá. Antikorózne hliníkové prevedenie, šedá farba IP54. Napájanie 230V. Prevádzková teplota -30°C +50°C. Rozmery 900x200x92 (uchyt páskami na stĺp)</t>
  </si>
  <si>
    <t>417965269</t>
  </si>
  <si>
    <t>221522051.S</t>
  </si>
  <si>
    <t>Testovanie spojovacieho pracoviska, kontrola funkcií displeja</t>
  </si>
  <si>
    <t>1820737675</t>
  </si>
  <si>
    <t>383/SU A1501</t>
  </si>
  <si>
    <t>Kompletný skener UVIScan vrátane fotoaparátu, podsvietenie vľavo a vpravo, rám ,, DPS, sklopné zrkadlo, vyhrievací panel a termostat (vo vnútri), kabeláž, tesnenie vane skenera, zatváracie veko skenera s rebier vrátane plexiskla a tesnenia.</t>
  </si>
  <si>
    <t>-2129229463</t>
  </si>
  <si>
    <t>383/HU AHD1401</t>
  </si>
  <si>
    <t>Vysokoodolné puzdro vrátane krytu, krabice a vodiace koľajnice</t>
  </si>
  <si>
    <t>950739950</t>
  </si>
  <si>
    <t>383/UVI WS PRO2020</t>
  </si>
  <si>
    <t>UVIscan PRO pracovná stanica  s pasívnym chladením; 19“ prevedenie; Intel i7 9700, 3GHz T4, 7GHz, 8 jadier; DDR4 16 GB PC 2666 CL 19 CSR; Priemyselný SSD SATA 860; Celkom 1 TB; Intel PCI-Express I350T4V2, 4 porty; Je možné pripojiť až 4 skenovacie jednotk</t>
  </si>
  <si>
    <t>538459412</t>
  </si>
  <si>
    <t>383/WS SP 1701</t>
  </si>
  <si>
    <t>UVIScan Monitor, klávesnica, myš; vrátane originálných a predlžovacích káblov</t>
  </si>
  <si>
    <t>-936889125</t>
  </si>
  <si>
    <t>383/CU SP 1799</t>
  </si>
  <si>
    <t>Kompletná riadiaca jednotka UVIScan v skrini. V našom prípade sa montážna doska s kompletnou elektronikou premontuje do rozvádzača s EI60</t>
  </si>
  <si>
    <t>-1399438382</t>
  </si>
  <si>
    <t>383/RO KMFIRE</t>
  </si>
  <si>
    <t>RSK1, 2 - Rozvádzačová skriňa KMFire, atypický rozmer, požiarna odolnosť EI60, pre riadiace jednotky UVIScan, pozri výkres</t>
  </si>
  <si>
    <t>-865118972</t>
  </si>
  <si>
    <t>383/ANPR CAM</t>
  </si>
  <si>
    <t>ANPR kamera pre rozpoznávanie EČV vozidiel</t>
  </si>
  <si>
    <t>-1775012469</t>
  </si>
  <si>
    <t>383/LPR SP A1701</t>
  </si>
  <si>
    <t>UVIScan Automatic Number Plate Recognition, Camera integrated into UVIScan system (excluding UVIScan software license)</t>
  </si>
  <si>
    <t>-1482273391</t>
  </si>
  <si>
    <t>383/UVI SL PRO2020</t>
  </si>
  <si>
    <t>Licencia softvéru UVIScan PRO s OS Linux: Schopnosť skenovania akýchkoľvek vozidiel. Kompletný statický obrázok v odtieňoch šedej. Kontrola digitálnym zoomom na identifikáciu podozrivých predmetov. Funkcia vylepšenia obrazu, ako je kontrast, jas</t>
  </si>
  <si>
    <t>655266550</t>
  </si>
  <si>
    <t>383/pokračovanie uvi</t>
  </si>
  <si>
    <t>čiernobiela funkcia invertovania</t>
  </si>
  <si>
    <t>-527115585</t>
  </si>
  <si>
    <t>HZS</t>
  </si>
  <si>
    <t>Hodinové zúčtovacie sadzby</t>
  </si>
  <si>
    <t>HZS000113.S</t>
  </si>
  <si>
    <t>Stavebno montážne práce náročné ucelené - odborné, tvorivé remeselné (Tr. 3) v rozsahu viac ako 8 hodín; príprava stĺpikov na prevezenie na stavbu, rozmontovanie na konštrukciu do betónu a ostatné, zabalenie k prevezeniu</t>
  </si>
  <si>
    <t>hod</t>
  </si>
  <si>
    <t>-460940255</t>
  </si>
  <si>
    <t>HZS000113.S1</t>
  </si>
  <si>
    <t>Stavebno montážne práce náročné ucelené - odborné, tvorivé remeselné (Tr. 3); demontáž a montáž VZT 2 ks potrubia</t>
  </si>
  <si>
    <t>-267263053</t>
  </si>
  <si>
    <t>HZS000213.S</t>
  </si>
  <si>
    <t>Stavebno montážne práce náročné ucelené - odborné, tvorivé remeselné (Tr. 3) v rozsahu viac ako 4 a menej ako 8 hodín; kompletácia RACK-u</t>
  </si>
  <si>
    <t>-1582891390</t>
  </si>
  <si>
    <t>03 - Dočasné dopravné značenie</t>
  </si>
  <si>
    <t xml:space="preserve">DS-projekt s.r.o.   </t>
  </si>
  <si>
    <t>Ing. Peter Steiner</t>
  </si>
  <si>
    <t xml:space="preserve">2  "1.NP - ETAPA 3a   </t>
  </si>
  <si>
    <t xml:space="preserve">1  "1.NP - ETAPA 4a (1 ks zostáva z ETAPY 3a)   </t>
  </si>
  <si>
    <t xml:space="preserve">1  "1.NP - ETAPA 3a/3b (zostáva aj pre ETAPU 4a/4b)   </t>
  </si>
  <si>
    <t xml:space="preserve">1  "1.PP - ETAPA 3a/3b   </t>
  </si>
  <si>
    <t xml:space="preserve">2  "1.PP - ETAPA 5b   </t>
  </si>
  <si>
    <t xml:space="preserve">1  "1.PP - ETAPA 5b/7 (zostáva aj pre ETAPU 6a/8)   </t>
  </si>
  <si>
    <t xml:space="preserve">2  "1.PP - ETAPA 1a   </t>
  </si>
  <si>
    <t xml:space="preserve">2  "1.PP - ETAPA 5a   </t>
  </si>
  <si>
    <t xml:space="preserve">2  "1.PP - ETAPA 4b   </t>
  </si>
  <si>
    <t xml:space="preserve">2  "1.PP - ETAPA 6a+6b   </t>
  </si>
  <si>
    <t xml:space="preserve">1  "2.PP - ETAPA 7   </t>
  </si>
  <si>
    <t xml:space="preserve">2  "2.PP - ETAPA 10a   </t>
  </si>
  <si>
    <t xml:space="preserve">1  "2.pp - ETAPA 9b/11 (zostáva aj pre ETAPU 10a/10b)   </t>
  </si>
  <si>
    <t xml:space="preserve">2  "2.PP - ETAPA 1b   </t>
  </si>
  <si>
    <t xml:space="preserve">2  "2.PP - ETAPA 7 (druhá časť)   </t>
  </si>
  <si>
    <t xml:space="preserve">2  "2.PP - ETAPA 8   </t>
  </si>
  <si>
    <t xml:space="preserve">1  "2.PP - ETAPA 9b   </t>
  </si>
  <si>
    <t xml:space="preserve">2  "2.PP - ETAPA 9a   </t>
  </si>
  <si>
    <t xml:space="preserve">2  "3.PP - ETAPA 9b/11+2a   </t>
  </si>
  <si>
    <t xml:space="preserve">2  "3.PP - ETAPA 10b   </t>
  </si>
  <si>
    <t xml:space="preserve">1  "3.PP - ETAPA 10b (druhá časť)   </t>
  </si>
  <si>
    <t xml:space="preserve">1  "3.PP - ETAPA 12   </t>
  </si>
  <si>
    <t xml:space="preserve">2  "3.PP - ETAPA 11   </t>
  </si>
  <si>
    <t xml:space="preserve">1  "3.PP - ETAPA 2b   </t>
  </si>
  <si>
    <t xml:space="preserve">2  "3.PP - ETAPA 11 (druhá časť)   </t>
  </si>
  <si>
    <t xml:space="preserve">5  "1.NP - ETAPA 3a (114-10, 114-20, 2 ks 135, 503-20)   </t>
  </si>
  <si>
    <t xml:space="preserve">1  "1.NP - ETAPA 4a (114-20, 135 a 503-20 zostáva z ETAPY 3a)   </t>
  </si>
  <si>
    <t xml:space="preserve">2  "1.NP - ETAPA 3a/3b (114-10, 135, 135 zostáva aj pre ETAPU 4a/4b)   </t>
  </si>
  <si>
    <t xml:space="preserve">1  "1.NP - ETAPA 4a/4b (114-20)   </t>
  </si>
  <si>
    <t xml:space="preserve">2  "1.PP - ETAPA 3a/3b (114-20, 135)   </t>
  </si>
  <si>
    <t xml:space="preserve">4  "1.PP - ETAPA 5b (114-10. 114-20, 2 ks 135)   </t>
  </si>
  <si>
    <t xml:space="preserve">2  "1.PP - ETAPA 5b/7 (114-10, 135, 135 zostáva aj pre ETAPU 6a/8)   </t>
  </si>
  <si>
    <t xml:space="preserve">1  "1.PP - ETAPA 5b/7 (114-20)   </t>
  </si>
  <si>
    <t xml:space="preserve">2  "1.PP - ETAPA 4a/4b (114-10, 135)   </t>
  </si>
  <si>
    <t xml:space="preserve">2  "1.PP - ETAPA 1a (231, 509)   </t>
  </si>
  <si>
    <t xml:space="preserve">4  "1.PP - ETAPA 5a (114-10, 114-20, 2 ks 135)   </t>
  </si>
  <si>
    <t xml:space="preserve">4  "1.PP - ETAPA 4b (114-10, 114-20, 2 ks 135)   </t>
  </si>
  <si>
    <t xml:space="preserve">4  "1.PP - ETAPA 6a+6b (114-10, 114-20, 2 ks 135)   </t>
  </si>
  <si>
    <t xml:space="preserve">2  "2.PP - ETAPA 7 (114-20, 135)   </t>
  </si>
  <si>
    <t xml:space="preserve">4  "2.PP - ETAPA 10a (114-10, 114-20, 2 ks 135)   </t>
  </si>
  <si>
    <t xml:space="preserve">2  "2.pp - ETAPA 9b/11 (114-20, 135, 135 zostáva aj pre ETAPU 10a/10b)   </t>
  </si>
  <si>
    <t xml:space="preserve">1  "2.PP - ETAPA 10a/10b (114-10)   </t>
  </si>
  <si>
    <t xml:space="preserve">2  "2.PP - ETAPA 6a/8 (114-10, 135)   </t>
  </si>
  <si>
    <t xml:space="preserve">2  "2.PP - ETAPA 1b (231, 509)   </t>
  </si>
  <si>
    <t xml:space="preserve">2  "2.PP - ETAPA 7 (druhá časť), (114-10, 114-20, 2 ks 135)   </t>
  </si>
  <si>
    <t xml:space="preserve">2  "2.PP - ETAPA 8 (114-10, 114-20, 2 ks 135)   </t>
  </si>
  <si>
    <t xml:space="preserve">2  "2.PP - ETAPA 9b (114-20, 135)   </t>
  </si>
  <si>
    <t xml:space="preserve">4  "2.PP - ETAPA 9a (114-10, 114-20, 2 ks 135)   </t>
  </si>
  <si>
    <t xml:space="preserve">2  "3.PP - ETAPA 9b/11 (114-10, 135)   </t>
  </si>
  <si>
    <t xml:space="preserve">2  "3.PP - ETAPA 2a (231, 509)   </t>
  </si>
  <si>
    <t xml:space="preserve">4  "3.PP - ETAPA 10b (114-10, 114-20, 2 ks 135)   </t>
  </si>
  <si>
    <t xml:space="preserve">2  "3.PP - ETAPA 10b (druhá časť), (114-20, 135)   </t>
  </si>
  <si>
    <t xml:space="preserve">2  "3.PP - ETAPA 12 (231, 509)   </t>
  </si>
  <si>
    <t xml:space="preserve">4  "3.PP - ETAPA 11 (114-10, 114-20, 2 ks 135)   </t>
  </si>
  <si>
    <t xml:space="preserve">2  "3.PP - ETAPA 2b (231, 509)   </t>
  </si>
  <si>
    <t xml:space="preserve">2  "3.PP - ETAPA 11 (druhá časť), (114-10, 114-20, 2 ks 135)   </t>
  </si>
  <si>
    <t>404410000215</t>
  </si>
  <si>
    <t>Výstražná značka ZDZ 114-10 "Zúžená vozovka (sprava)", Zn lisovaná, V1-630 mm, RA1, P3, E2, SP1</t>
  </si>
  <si>
    <t>404410000230</t>
  </si>
  <si>
    <t>Výstražná značka ZDZ 114-20 "Zúžená vozovka (zľava)", Zn lisovaná, V1-630 mm, RA1, P3, E2, SP1</t>
  </si>
  <si>
    <t>404410000435</t>
  </si>
  <si>
    <t>Výstražná značka ZDZ 135 "Svetelné signály", Zn lisovaná, V1-630 mm, RA1, P3, E2, SP1</t>
  </si>
  <si>
    <t>404410035295</t>
  </si>
  <si>
    <t>Regulačná značka ZDZ 231 "Zákaz vjazdu v oboch smeroch", Zn lisovaná, V1 - kruh 420 mm, RA1, P3, E2, SP1</t>
  </si>
  <si>
    <t>404410178744</t>
  </si>
  <si>
    <t>Všeobecná dodatková tabuľa ZDZ 503-20V1RA1 "Smerová šípka (doprava)", rozmer 231x420 mm, Zn lisovaná,P3, E2, SP1</t>
  </si>
  <si>
    <t>404410179013</t>
  </si>
  <si>
    <t>Všeobecná dodatková tabuľa ZDZ 509-100.r3 V1RA1 "Spresňujúce informácie (iné ako uvedené v ostatných VL - 3 riadky)", rozmer 315x420 mm, Zn lisovaná,P3, E2, SP1</t>
  </si>
  <si>
    <t xml:space="preserve">1  "(OKREM VOZIDIEL STAVBY)   </t>
  </si>
  <si>
    <t>915913111.S</t>
  </si>
  <si>
    <t>Montáž prenosnej semafórovej súpravy s 2 semaformi</t>
  </si>
  <si>
    <t xml:space="preserve">1  "1.NP - ETAPA 3a   </t>
  </si>
  <si>
    <t xml:space="preserve">1  "1.NP - ETAPA 4a   </t>
  </si>
  <si>
    <t xml:space="preserve">1  "1.NP - ETAPA 3a/3b   </t>
  </si>
  <si>
    <t xml:space="preserve">"Montáž prenosnej semaforovej súpravy BEZ ZAPOJENIA NA ZDROJ ELEKTRICKEJ ENERGIE !   </t>
  </si>
  <si>
    <t xml:space="preserve">1  "1.NP - ETAPA 4a/4b   </t>
  </si>
  <si>
    <t xml:space="preserve">1  "2.NP - ETAPA 5b   </t>
  </si>
  <si>
    <t xml:space="preserve">1  "2.NP - ETAPA 5b/7   </t>
  </si>
  <si>
    <t xml:space="preserve">1  "2.NP - ETAPA 6a/8   </t>
  </si>
  <si>
    <t xml:space="preserve">1  "2.NP - ETAPA 5a   </t>
  </si>
  <si>
    <t xml:space="preserve">1  "2.NP - ETAPA 4b   </t>
  </si>
  <si>
    <t xml:space="preserve">1  "2.NP - ETAPA 6a+6b   </t>
  </si>
  <si>
    <t xml:space="preserve">1  "2.NP - ETAPA 10a   </t>
  </si>
  <si>
    <t xml:space="preserve">1  "2.NP - ETAPA 7 (druhá časť)   </t>
  </si>
  <si>
    <t xml:space="preserve">1  "2.NP - ETAPA 8   </t>
  </si>
  <si>
    <t xml:space="preserve">1  "2.NP - ETAPA 9b   </t>
  </si>
  <si>
    <t xml:space="preserve">1  "2.NP - ETAPA 9a   </t>
  </si>
  <si>
    <t xml:space="preserve">1  "2.NP - ETAPA 9b/11   </t>
  </si>
  <si>
    <t xml:space="preserve">1  "2.NP - ETAPA 10a/10b   </t>
  </si>
  <si>
    <t xml:space="preserve">1  "3.NP - ETAPA 10b   </t>
  </si>
  <si>
    <t xml:space="preserve">1  "3.NP - ETAPA 11   </t>
  </si>
  <si>
    <t xml:space="preserve">1  "3.NP - ETAPA 11 (druhá časť)   </t>
  </si>
  <si>
    <t xml:space="preserve">1  "3.NP - ETAPA 10b+12   </t>
  </si>
  <si>
    <t>404420000101.S</t>
  </si>
  <si>
    <t>LED - diódová prenosná semafórová súprava s priemerom svetiel 200 mm, s odpočtom času bez batérií</t>
  </si>
  <si>
    <t>966823111.S</t>
  </si>
  <si>
    <t>Demontáž prenosnej semafórovej súpravy s 2 semaformi</t>
  </si>
  <si>
    <t>998224111.S</t>
  </si>
  <si>
    <t>Presun hmôt pre pozemné komunikácie s krytom monolitickým betónovým akejkoľvek dĺžky objektu</t>
  </si>
  <si>
    <t>04 - Obnova trvalého dopravného značenia</t>
  </si>
  <si>
    <t xml:space="preserve">PSV - Práce a dodávky PSV   </t>
  </si>
  <si>
    <t xml:space="preserve">    783 - Nátery   </t>
  </si>
  <si>
    <t>914001111.S</t>
  </si>
  <si>
    <t>Osadenie a montáž cestnej zvislej dopravnej značky na stĺpik, stĺp, konzolu alebo objekt</t>
  </si>
  <si>
    <t xml:space="preserve">6+7+4+9  "nové značky podľa špecifikácie   </t>
  </si>
  <si>
    <t xml:space="preserve">220  "spätná montáž zdemontovaných jestvujúcich značiek   </t>
  </si>
  <si>
    <t>404410037571</t>
  </si>
  <si>
    <t>Regulačná značka ZDZ 272-10 "Parkovanie (šikmo/pozdĺžne,vpravo-začiatok,vľavo-koniec)", Zn lisovaná, V1 -420x420 mm, RA2, P3, E2, SP1</t>
  </si>
  <si>
    <t>404410037572</t>
  </si>
  <si>
    <t>Regulačná značka ZDZ 272-20 "Parkovanie (šikmo/pozdĺžne,vpravo-koniec,vľavo-začiatok)", Zn lisovaná, V1 -420x420 mm, RA2, P3, E2, SP1</t>
  </si>
  <si>
    <t>404410179894</t>
  </si>
  <si>
    <t>Všeobecná dodatková tabuľa ZDZ 506-56 V1RA2 "Platí pre (motocykle)", rozmer 231x420 mm, Zn lisovaná, P3, E2, SP1</t>
  </si>
  <si>
    <t>404410179908</t>
  </si>
  <si>
    <t>Všeobecná dodatková tabuľa ZDZ 506-67 V1RA2 "Platí pre (elektromobily)", rozmer 231x420 mm, Zn lisovaná, P3, E2, SP1</t>
  </si>
  <si>
    <t>914431111.S</t>
  </si>
  <si>
    <t>Osadenie a montáž dopravného zrkadla na stĺpik alebo nosnú konštrukciu</t>
  </si>
  <si>
    <t xml:space="preserve">1  "spätná montáž demontovaného jestvujúceho dopravného zrkadla   </t>
  </si>
  <si>
    <t>915711612.S</t>
  </si>
  <si>
    <t>Vodorovné dopravné značenie dvojzložkovým studeným plastom deliacich čiar súvislých šírky 125 mm biela retroreflexná</t>
  </si>
  <si>
    <t xml:space="preserve">"Čiary šírky 0,12 m   </t>
  </si>
  <si>
    <t xml:space="preserve">1861,47+54  "obnova pôvodného značenia 601, 622   </t>
  </si>
  <si>
    <t xml:space="preserve">94,4  "doplnenie značenia 601   </t>
  </si>
  <si>
    <t>915711712.S</t>
  </si>
  <si>
    <t>Vodorovné dopravné značenie dvojzložkovým studeným plastom deliacich čiar prerušovaných šírky 125 mm biela retroreflexná</t>
  </si>
  <si>
    <t xml:space="preserve">511,65  "obnova pôvodného značenia 602 (0,5/0,5)   </t>
  </si>
  <si>
    <t>915711812.S</t>
  </si>
  <si>
    <t>Vodorovné dopravné značenie dvojzložkovým studeným plastom vodiacich čiar súvislých šírky 250 mm biela retroreflexná</t>
  </si>
  <si>
    <t xml:space="preserve">"Čiary šírky 0,25 m   </t>
  </si>
  <si>
    <t xml:space="preserve">418,31  "obnova pôvodného značenia 601   </t>
  </si>
  <si>
    <t>915711912.S</t>
  </si>
  <si>
    <t>Vodorovné dopravné značenie dvojzložkovým studeným plastom vodiacich čiar prerušovaných šírky 250 mm biela retroreflexná</t>
  </si>
  <si>
    <t xml:space="preserve">716,16  "obnova pôvodného značenia 602   </t>
  </si>
  <si>
    <t xml:space="preserve">23  "doplnenie značenia 602   </t>
  </si>
  <si>
    <t>915721312.S</t>
  </si>
  <si>
    <t>Vodorovné dopravné značenie dvojzložkovým studeným plastom prechodov pre chodcov, šípky, symboly a pod., biela retroreflexná</t>
  </si>
  <si>
    <t xml:space="preserve">42  "obnova pôvodného značenia 630 a nápisy na vozovke   </t>
  </si>
  <si>
    <t xml:space="preserve">0,34*10  "doplnenie 10 ks symbol nabíjanie   </t>
  </si>
  <si>
    <t xml:space="preserve">0,28*5  "doplnenie 5 ks symbol motocykel   </t>
  </si>
  <si>
    <t>915791111.S</t>
  </si>
  <si>
    <t>Predznačenie pre značenie striekané farbou z náterových hmôt deliace čiary, vodiace prúžky</t>
  </si>
  <si>
    <t>915791112.S</t>
  </si>
  <si>
    <t>Predznačenie pre vodorovné značenie striekané farbou alebo vykonávané z náterových hmôt</t>
  </si>
  <si>
    <t>915940002.S</t>
  </si>
  <si>
    <t>Osadenie jednej časti spomaľovacieho prahu, výšky 50 mm</t>
  </si>
  <si>
    <t xml:space="preserve">92/0,5  "spätná montáž demontovaného jestvujúceho dopravného prahu   </t>
  </si>
  <si>
    <t>966006211.S</t>
  </si>
  <si>
    <t>Odstránenie (demontáž) zvislej dopravnej značky zo stĺpov, stĺpikov alebo konzol,  -0,00400t</t>
  </si>
  <si>
    <t xml:space="preserve">220  "demontáž jestvujúcich dopravných začiek, spätne sa namontujú   </t>
  </si>
  <si>
    <t>966641111.S</t>
  </si>
  <si>
    <t>Odstránenie dopravného zrkadla a demontáž zrkadlovej časti, vrátane stĺpika alebo konzoly,  -0,18700t</t>
  </si>
  <si>
    <t xml:space="preserve">1  "demontáž dopravného zrkadla, spätne sa namontuje   </t>
  </si>
  <si>
    <t>96694000PC1</t>
  </si>
  <si>
    <t>Odstránenie jednej časti spomaľovacieho prahu, výšky 50 mm</t>
  </si>
  <si>
    <t xml:space="preserve">92/0,5  "demontáž spomaľovacieho prahu, spätne sa namontuje   </t>
  </si>
  <si>
    <t>979084212.S</t>
  </si>
  <si>
    <t>Vodorovná doprava vybúraných hmôt po suchu s naložením a so zložením na vzdialenosť do 50 m</t>
  </si>
  <si>
    <t xml:space="preserve">2,171  "po demontáži   </t>
  </si>
  <si>
    <t xml:space="preserve">2,171  "pre spätnú montáž   </t>
  </si>
  <si>
    <t xml:space="preserve">Práce a dodávky PSV   </t>
  </si>
  <si>
    <t xml:space="preserve">Nátery   </t>
  </si>
  <si>
    <t>783824221.S</t>
  </si>
  <si>
    <t>Nátery syntetické farby žltá/čierna betónových povrchov stien dvojnásobné 1x s emailovaním</t>
  </si>
  <si>
    <t xml:space="preserve">214,12*0,25  "obnova značenia 707 na obrubníkoch   </t>
  </si>
  <si>
    <t xml:space="preserve">248*1,2*0,25  "obnova značenia 707 na označenie pevných prekážok (kruhové stĺpy, rohy)   </t>
  </si>
  <si>
    <t>05 - Stabilné hasiace zariadenia</t>
  </si>
  <si>
    <t>Tordaji Ľubomír</t>
  </si>
  <si>
    <t xml:space="preserve">    713 - Izolácie tepelné - ochrana rozvodov a  zariadení SHZ   </t>
  </si>
  <si>
    <t xml:space="preserve">Izolácie tepelné - ochrana rozvodov a  zariadení SHZ   </t>
  </si>
  <si>
    <t>713191221R1</t>
  </si>
  <si>
    <t>Ochranná izolácia - folia potrubia rozvodov S - SHZ s príslušenstvom počas rekonštrukcie 1.pp,2.pp,3.pp</t>
  </si>
  <si>
    <t>713300831R1</t>
  </si>
  <si>
    <t>Odstránenie ochrannéj folie z potrubia , -0,00005t</t>
  </si>
  <si>
    <t xml:space="preserve">3600   </t>
  </si>
  <si>
    <t>HZS0002141</t>
  </si>
  <si>
    <t>Stavebno montážne práce najnáročnejšie na odbornosť - školenie pred začiatkon zhotovenia diela (Tr 4) v rozsahu viac ako 4 a menej ako 8 hodín</t>
  </si>
  <si>
    <t>998713202</t>
  </si>
  <si>
    <t>Presun hmôt pre izolácie tepelné v objektoch výšky nad 6 m do 12 m</t>
  </si>
  <si>
    <t>06 - Zdravotechnika</t>
  </si>
  <si>
    <t xml:space="preserve">    724 - Zdravotechnika - strojné vybavenie</t>
  </si>
  <si>
    <t>941955001.S</t>
  </si>
  <si>
    <t>Lešenie ľahké pracovné pomocné, s výškou lešeňovej podlahy do 1,20 m</t>
  </si>
  <si>
    <t>713530887.S</t>
  </si>
  <si>
    <t>Montáž protipožiarneho uzáveru na potrubie plastové do D 56 mm</t>
  </si>
  <si>
    <t>449180000040</t>
  </si>
  <si>
    <t>Uzáver protipožiarny pre utesnenie potrubia, zostava P_01_D, horľavé potrubie D40, strop</t>
  </si>
  <si>
    <t>449180000041</t>
  </si>
  <si>
    <t>Uzáver protipožiarny pre utesnenie potrubia, zostava P_01_W, horľavé potrubie D40, stena</t>
  </si>
  <si>
    <t>449180000042</t>
  </si>
  <si>
    <t>Uzáver protipožiarny pre utesnenie potrubia, zostava P_02_D, horľavé potrubie D50, strop</t>
  </si>
  <si>
    <t>449180000043</t>
  </si>
  <si>
    <t>Uzáver protipožiarny pre utesnenie potrubia, zostava P_02_W, horľavé potrubie D50, stena</t>
  </si>
  <si>
    <t>449180000044</t>
  </si>
  <si>
    <t>Uzáver protipožiarny pre utesnenie potrubia, zostava P_03_D, horľavé potrubie D56, strop</t>
  </si>
  <si>
    <t>713530889.S</t>
  </si>
  <si>
    <t>Montáž protipožiarneho uzáveru na potrubie plastové D 63-75 mm</t>
  </si>
  <si>
    <t>449180000045</t>
  </si>
  <si>
    <t>Uzáver protipožiarny pre utesnenie potrubia, zostava P_04_D, horľavé potrubie D63, strop</t>
  </si>
  <si>
    <t>449180000046</t>
  </si>
  <si>
    <t>Uzáver protipožiarny pre utesnenie potrubia, zostava P_04_W, horľavé potrubie D63, stena</t>
  </si>
  <si>
    <t>449180000047</t>
  </si>
  <si>
    <t>Uzáver protipožiarny pre utesnenie potrubia, zostava P_05_D, horľavé potrubie D75, strop</t>
  </si>
  <si>
    <t>449180000048</t>
  </si>
  <si>
    <t>Uzáver protipožiarny pre utesnenie potrubia, zostava P_05_W, horľavé potrubie D75, stena</t>
  </si>
  <si>
    <t>713530891.S</t>
  </si>
  <si>
    <t>Montáž protipožiarneho uzáveru na potrubie plastové D 90 mm</t>
  </si>
  <si>
    <t>449180000149</t>
  </si>
  <si>
    <t>Uzáver protipožiarny pre utesnenie potrubia, zostava P_11_D, nehorľavé potrubie D80, strop</t>
  </si>
  <si>
    <t>449180000150</t>
  </si>
  <si>
    <t>Uzáver protipožiarny pre utesnenie potrubia, zostava P_11_W, nehorľavé potrubie D80, stena</t>
  </si>
  <si>
    <t>449180000050</t>
  </si>
  <si>
    <t>Uzáver protipožiarny pre utesnenie potrubia, zostava P_06_D, horľavé potrubie D90, strop</t>
  </si>
  <si>
    <t>713530893.S</t>
  </si>
  <si>
    <t>Montáž protipožiarneho uzáveru na potrubie plastové D 110 mm</t>
  </si>
  <si>
    <t>449180000051</t>
  </si>
  <si>
    <t>Uzáver protipožiarny pre utesnenie potrubia, zostava P_07_D, horľavé potrubie D110, strop</t>
  </si>
  <si>
    <t>449180000052</t>
  </si>
  <si>
    <t>Uzáver protipožiarny pre utesnenie potrubia, zostava P_07_W, horľavé potrubie D110, stena</t>
  </si>
  <si>
    <t>713530895.S</t>
  </si>
  <si>
    <t>Montáž protipožiarneho uzáveru na potrubie plastové D 125 mm</t>
  </si>
  <si>
    <t>449180000053</t>
  </si>
  <si>
    <t>Uzáver protipožiarny pre utesnenie potrubia, zostava P_08_D, horľavé potrubie D125, strop</t>
  </si>
  <si>
    <t>449180000054</t>
  </si>
  <si>
    <t>Uzáver protipožiarny pre utesnenie potrubia, zostava P_08_W, horľavé potrubie D125, stena</t>
  </si>
  <si>
    <t>713530897.S</t>
  </si>
  <si>
    <t>Montáž protipožiarneho uzáveru na potrubie plastové D 160 mm</t>
  </si>
  <si>
    <t>449180000055</t>
  </si>
  <si>
    <t>Uzáver protipožiarny pre utesnenie potrubia, zostava P_09_D, horľavé potrubie D160, strop</t>
  </si>
  <si>
    <t>449180000056</t>
  </si>
  <si>
    <t>Uzáver protipožiarny pre utesnenie potrubia, zostava P_09_W, horľavé potrubie D160, stena</t>
  </si>
  <si>
    <t>713530899.S</t>
  </si>
  <si>
    <t>Montáž protipožiarneho uzáveru na potrubie plastové D 200 mm</t>
  </si>
  <si>
    <t>449180000058</t>
  </si>
  <si>
    <t>Uzáver protipožiarny pre utesnenie potrubia, zostava P_10_W, horľavé potrubie D200, stena</t>
  </si>
  <si>
    <t>449180000057</t>
  </si>
  <si>
    <t>Uzáver protipožiarny pre utesnenie potrubia, zostava P_10_D, horľavé potrubie D200, strop</t>
  </si>
  <si>
    <t>713531100.S</t>
  </si>
  <si>
    <t>Montáž flexibilnej manžety</t>
  </si>
  <si>
    <t>449180000178</t>
  </si>
  <si>
    <t>Flexibilná manžeta CFS-C EL</t>
  </si>
  <si>
    <t>721171201</t>
  </si>
  <si>
    <t>Potrubie z rúr PE-HD d 40 odpadové pripojovacie, vrátane tvaroviek, upevňovacieho systému, utesnenia prestupov, čistenia a skúšky vodotesnosti</t>
  </si>
  <si>
    <t>721171202</t>
  </si>
  <si>
    <t>Potrubie z rúr PE-HD d 50 odpadové pripojovacie, vrátane tvaroviek, upevňovacieho systému, utesnenia prestupov, čistenia a skúšky vodotesnosti</t>
  </si>
  <si>
    <t>721171203</t>
  </si>
  <si>
    <t>Potrubie z rúr PE-HD d 56 odpadové pripojovacie, vrátane tvaroviek, upevňovacieho systému, utesnenia prestupov, čistenia a skúšky vodotesnosti</t>
  </si>
  <si>
    <t>721171200</t>
  </si>
  <si>
    <t>Potrubie z rúr PE-HD d 75 odpadové pripojovacie, vrátane tvaroviek, upevňovacieho systému, utesnenia prestupov, čistenia a skúšky vodotesnosti</t>
  </si>
  <si>
    <t>721171211</t>
  </si>
  <si>
    <t>Potrubie z rúr PE-HD d 110 odpadové pripojovacie, vrátane tvaroviek, upevňovacieho systému, utesnenia prestupov, čistenia a skúšky vodotesnosti</t>
  </si>
  <si>
    <t>721171234</t>
  </si>
  <si>
    <t>Potrubie z rúr PE-HD d 50 odpadové zvislé, vrátane tvaroviek, upevňovacieho systému, utesnenia prestupov, čistenia a skúšky vodotesnosti</t>
  </si>
  <si>
    <t>721171235</t>
  </si>
  <si>
    <t>Potrubie z rúr PE-HD d 56 odpadové zvislé, vrátane tvaroviek, upevňovacieho systému, utesnenia prestupov, čistenia a skúšky vodotesnosti</t>
  </si>
  <si>
    <t>721171238</t>
  </si>
  <si>
    <t>Potrubie z rúr PE-HD d 110 odpadové zvislé, vrátane tvaroviek, upevňovacieho systému, utesnenia prestupov, čistenia a skúšky vodotesnosti</t>
  </si>
  <si>
    <t>721171254</t>
  </si>
  <si>
    <t>Potrubie z rúr PE-HD d 50 odpadové zavesené pod stropom v korýtku, vrátane tvaroviek, upevňovacieho systému, utesnenia prestupov, čistenia a skúšky vodotesnosti</t>
  </si>
  <si>
    <t>721171255</t>
  </si>
  <si>
    <t>Potrubie z rúr PE-HD d 56 odpadové zavesené pod stropom v korýtku, vrátane tvaroviek, upevňovacieho systému, utesnenia prestupov, čistenia a skúšky vodotesnosti</t>
  </si>
  <si>
    <t>721171803.S</t>
  </si>
  <si>
    <t>Demontáž potrubia z PVC-U rúr odpadového alebo pripojovacieho do D 75 mm,  -0,00156 t</t>
  </si>
  <si>
    <t>724</t>
  </si>
  <si>
    <t>Zdravotechnika - strojné vybavenie</t>
  </si>
  <si>
    <t>724400001.S</t>
  </si>
  <si>
    <t>Čerpacia stanica fy GRUNDFOS - kalové čerpadlo Unilift AP12.40.08.A3, 3X400V, kábel 10m - vrátane montáže</t>
  </si>
  <si>
    <t>724990001</t>
  </si>
  <si>
    <t>ORL 1 -nádrž ACO Oleolift P SN3 Mono 5-10m polyetylen+2-cestný privzdušňovací ventil s aktív.uhlím DN100 - montáž, dodávka</t>
  </si>
  <si>
    <t>724990002</t>
  </si>
  <si>
    <t>ORL 2 -nádrž ACO Coalisator P NS3, bez SF, DN100, PE, na podlahu+kalova jímka 300 l, na podlahu+odsavacia prípojka DN65 (2ks)+2-cestny privzduš.ventil DN70 s aktiv. uhlím (2ks) - montáž, dodávka</t>
  </si>
  <si>
    <t>724990003</t>
  </si>
  <si>
    <t>ORL 3 -nádrž ACO Coalisator P NS3, bez SF, DN100, PE, na podlahu+kalova jímka 300 l, na podlahu+odsavacia prípojka DN65 (2ks)+2-cestny privzduš.ventil DN70 s aktiv. uhlím (2ks) - montáž, dodávka</t>
  </si>
  <si>
    <t>724999801</t>
  </si>
  <si>
    <t>Demontáž ČS1 - čerpadla kalového 1ks+pozinkovanej nádrže</t>
  </si>
  <si>
    <t>súb.</t>
  </si>
  <si>
    <t>724999802</t>
  </si>
  <si>
    <t>Demontáž ČS1 - čerpadla kalového 2ks+pozinkovanej nádrže</t>
  </si>
  <si>
    <t>724999803</t>
  </si>
  <si>
    <t>Demontáž ČS1 - čerpadla kalového 1ks</t>
  </si>
  <si>
    <t>998724201.S</t>
  </si>
  <si>
    <t>Presun hmôt pre strojné vybavenie v objektoch výšky do 6 m</t>
  </si>
  <si>
    <t>07 - Vzduchotechnika</t>
  </si>
  <si>
    <t>A  B.K.P.Š. spol. s r.o.</t>
  </si>
  <si>
    <t>Ing. Marian Klepáč</t>
  </si>
  <si>
    <t>D1 - Práce a dodávky M</t>
  </si>
  <si>
    <t xml:space="preserve">    D2 - 1.PP - Z1a</t>
  </si>
  <si>
    <t xml:space="preserve">      D3 - Demontáž jestvujúcich rozvodov</t>
  </si>
  <si>
    <t xml:space="preserve">      D4 - Dodávka  a montáž dočasných rozvodov</t>
  </si>
  <si>
    <t xml:space="preserve">      D5 - Demontáž dočasných rozvodov</t>
  </si>
  <si>
    <t xml:space="preserve">      D6 - Montáž jestvujúcich rozvodov</t>
  </si>
  <si>
    <t xml:space="preserve">      D7 - Ostatné náklady</t>
  </si>
  <si>
    <t xml:space="preserve">    D8 - 1.PP - Z1b</t>
  </si>
  <si>
    <t xml:space="preserve">    D9 - 3.PP - Z2b</t>
  </si>
  <si>
    <t xml:space="preserve">    D10 - 1.PP - Z3b</t>
  </si>
  <si>
    <t xml:space="preserve">    D11 - 1.PP - Z4b</t>
  </si>
  <si>
    <t xml:space="preserve">    D12 - 1.PP - Z5a</t>
  </si>
  <si>
    <t xml:space="preserve">      D13 - Opakovaná demontáž a montáž rozvodov požiarneho vetrania</t>
  </si>
  <si>
    <t xml:space="preserve">    D14 - 1.PP - Z5b</t>
  </si>
  <si>
    <t xml:space="preserve">    D15 - 1.PP - Z6a</t>
  </si>
  <si>
    <t xml:space="preserve">    D16 - 1.PP - Z6b</t>
  </si>
  <si>
    <t xml:space="preserve">    D17 - 2.PP - Z7</t>
  </si>
  <si>
    <t xml:space="preserve">    D18 - 2.PP - Z8</t>
  </si>
  <si>
    <t xml:space="preserve">    D19 - 2.PP - Z9a</t>
  </si>
  <si>
    <t xml:space="preserve">    D20 - 2.PP - Z9b</t>
  </si>
  <si>
    <t xml:space="preserve">    D21 - 2.PP - Z10a</t>
  </si>
  <si>
    <t xml:space="preserve">    D22 - 3.PP - Z10b</t>
  </si>
  <si>
    <t xml:space="preserve">    D23 - 3.PP - Z11</t>
  </si>
  <si>
    <t xml:space="preserve">    D24 - 3.PP - Z12</t>
  </si>
  <si>
    <t>D25 - Dodávka zariadení a komponentov</t>
  </si>
  <si>
    <t>Mimostaven. doprava</t>
  </si>
  <si>
    <t>Klimatické vplyvy</t>
  </si>
  <si>
    <t>D1</t>
  </si>
  <si>
    <t>D2</t>
  </si>
  <si>
    <t>1.PP - Z1a</t>
  </si>
  <si>
    <t>D3</t>
  </si>
  <si>
    <t>Demontáž jestvujúcich rozvodov</t>
  </si>
  <si>
    <t>1.01</t>
  </si>
  <si>
    <t>4-hranné VZT potrubie do obvodu 1260 mm, 8% tvarovky</t>
  </si>
  <si>
    <t>2020924871</t>
  </si>
  <si>
    <t>D4</t>
  </si>
  <si>
    <t>Dodávka  a montáž dočasných rozvodov</t>
  </si>
  <si>
    <t>1.02</t>
  </si>
  <si>
    <t>Filtračná jednotka KS BK 4 U</t>
  </si>
  <si>
    <t>-1335881653</t>
  </si>
  <si>
    <t>1.03</t>
  </si>
  <si>
    <t>Kapsový filter KS PAK 35 G4, 592x592x360mm</t>
  </si>
  <si>
    <t>-1313490006</t>
  </si>
  <si>
    <t>1.04</t>
  </si>
  <si>
    <t>Krycie sito KS 615 x 615</t>
  </si>
  <si>
    <t>977719522</t>
  </si>
  <si>
    <t>1.05</t>
  </si>
  <si>
    <t>4-hranné VZT potrubie do obvodu 2520 mm, 100% tvarovky</t>
  </si>
  <si>
    <t>-1036565170</t>
  </si>
  <si>
    <t>1.06</t>
  </si>
  <si>
    <t>Záslep potrubia 315 x 250</t>
  </si>
  <si>
    <t>578669994</t>
  </si>
  <si>
    <t>1.07</t>
  </si>
  <si>
    <t>Prelepenie vetracej mriežky 400 x 200</t>
  </si>
  <si>
    <t>2002712399</t>
  </si>
  <si>
    <t>D5</t>
  </si>
  <si>
    <t>Demontáž dočasných rozvodov</t>
  </si>
  <si>
    <t>1.08</t>
  </si>
  <si>
    <t>-299643633</t>
  </si>
  <si>
    <t>1.09</t>
  </si>
  <si>
    <t>-1398363611</t>
  </si>
  <si>
    <t>1.10</t>
  </si>
  <si>
    <t>461973549</t>
  </si>
  <si>
    <t>1.11</t>
  </si>
  <si>
    <t>-307843372</t>
  </si>
  <si>
    <t>1.12</t>
  </si>
  <si>
    <t>1712416809</t>
  </si>
  <si>
    <t>1.13</t>
  </si>
  <si>
    <t>Odlepenie vetracej mriežky 400 x 200</t>
  </si>
  <si>
    <t>2022986612</t>
  </si>
  <si>
    <t>D6</t>
  </si>
  <si>
    <t>Montáž jestvujúcich rozvodov</t>
  </si>
  <si>
    <t>1.14</t>
  </si>
  <si>
    <t>-540632324</t>
  </si>
  <si>
    <t>1.15</t>
  </si>
  <si>
    <t>Náter potrubia (predpoklad 15% z celého rozsahu)</t>
  </si>
  <si>
    <t>-450442422</t>
  </si>
  <si>
    <t>D7</t>
  </si>
  <si>
    <t>1.16</t>
  </si>
  <si>
    <t>Zaregulovanie množstiev vzduchu dočasných rozvodov a po skončení prác</t>
  </si>
  <si>
    <t>kpl.</t>
  </si>
  <si>
    <t>456057782</t>
  </si>
  <si>
    <t>1.17</t>
  </si>
  <si>
    <t>Spojovací, tesniaci a montážny materiál</t>
  </si>
  <si>
    <t>930530926</t>
  </si>
  <si>
    <t>1.18</t>
  </si>
  <si>
    <t>Označovanie a uloženie potrubia</t>
  </si>
  <si>
    <t>1539810931</t>
  </si>
  <si>
    <t>1.19</t>
  </si>
  <si>
    <t>Presun hmôt</t>
  </si>
  <si>
    <t>-1381386585</t>
  </si>
  <si>
    <t>1.20</t>
  </si>
  <si>
    <t>Doprava</t>
  </si>
  <si>
    <t>1754531592</t>
  </si>
  <si>
    <t>0014.PPV</t>
  </si>
  <si>
    <t>PPV - podiel pridružených výkonov</t>
  </si>
  <si>
    <t>-1348294145</t>
  </si>
  <si>
    <t>D8</t>
  </si>
  <si>
    <t>1.PP - Z1b</t>
  </si>
  <si>
    <t>2.01</t>
  </si>
  <si>
    <t>4-hranné VZT potrubie do obvodu 1420 mm, 100% tvarovky</t>
  </si>
  <si>
    <t>-1164914991</t>
  </si>
  <si>
    <t>2.02</t>
  </si>
  <si>
    <t>4-hranné VZT potrubie do obvodu 1600 mm, 18% tvarovky</t>
  </si>
  <si>
    <t>-1809621144</t>
  </si>
  <si>
    <t>2.03</t>
  </si>
  <si>
    <t>4-hranné VZT potrubie do obvodu 1800 mm, 15% tvarovky</t>
  </si>
  <si>
    <t>-1292378650</t>
  </si>
  <si>
    <t>2.04</t>
  </si>
  <si>
    <t>Krycie sito KS 1500 x 1000</t>
  </si>
  <si>
    <t>-481127402</t>
  </si>
  <si>
    <t>2.05</t>
  </si>
  <si>
    <t>Fltračná tkanina triedy G3 G4 filter KS B/290 1x1m</t>
  </si>
  <si>
    <t>498785283</t>
  </si>
  <si>
    <t>2.06</t>
  </si>
  <si>
    <t>4-hranné VZT potrubie do obvodu 5600 mm, 100% tvarovky</t>
  </si>
  <si>
    <t>62967220</t>
  </si>
  <si>
    <t>2.07</t>
  </si>
  <si>
    <t>Záslep potrubia 400 x 250</t>
  </si>
  <si>
    <t>549532529</t>
  </si>
  <si>
    <t>2.08</t>
  </si>
  <si>
    <t>Prelepenie vetracej mriežky 560 x 200</t>
  </si>
  <si>
    <t>-1553910306</t>
  </si>
  <si>
    <t>2.09</t>
  </si>
  <si>
    <t>-1552063698</t>
  </si>
  <si>
    <t>2.10</t>
  </si>
  <si>
    <t>-1484321923</t>
  </si>
  <si>
    <t>2.11</t>
  </si>
  <si>
    <t>321317855</t>
  </si>
  <si>
    <t>2.12</t>
  </si>
  <si>
    <t>-2111041831</t>
  </si>
  <si>
    <t>2.13</t>
  </si>
  <si>
    <t>Odlepenie vetracej mriežky 560 x 200</t>
  </si>
  <si>
    <t>-975805029</t>
  </si>
  <si>
    <t>2.14</t>
  </si>
  <si>
    <t>-1853839934</t>
  </si>
  <si>
    <t>2.15</t>
  </si>
  <si>
    <t>62046954</t>
  </si>
  <si>
    <t>2.16</t>
  </si>
  <si>
    <t>-424709530</t>
  </si>
  <si>
    <t>2.17</t>
  </si>
  <si>
    <t>-777906889</t>
  </si>
  <si>
    <t>2.18</t>
  </si>
  <si>
    <t>-2139225426</t>
  </si>
  <si>
    <t>2.19</t>
  </si>
  <si>
    <t>718813914</t>
  </si>
  <si>
    <t>2.20</t>
  </si>
  <si>
    <t>1423327804</t>
  </si>
  <si>
    <t>2.21</t>
  </si>
  <si>
    <t>1769696700</t>
  </si>
  <si>
    <t>2.22</t>
  </si>
  <si>
    <t>1112735240</t>
  </si>
  <si>
    <t>1714045043</t>
  </si>
  <si>
    <t>D9</t>
  </si>
  <si>
    <t>3.PP - Z2b</t>
  </si>
  <si>
    <t>3.01</t>
  </si>
  <si>
    <t>Krycia mriežka 2800 x 1160</t>
  </si>
  <si>
    <t>-1073725916</t>
  </si>
  <si>
    <t>3.02</t>
  </si>
  <si>
    <t>-1105188176</t>
  </si>
  <si>
    <t>3.03</t>
  </si>
  <si>
    <t>-1536549307</t>
  </si>
  <si>
    <t>3.04</t>
  </si>
  <si>
    <t>1862050633</t>
  </si>
  <si>
    <t>3.05</t>
  </si>
  <si>
    <t>1609545241</t>
  </si>
  <si>
    <t>3.06</t>
  </si>
  <si>
    <t>1070285768</t>
  </si>
  <si>
    <t>521516472</t>
  </si>
  <si>
    <t>D10</t>
  </si>
  <si>
    <t>1.PP - Z3b</t>
  </si>
  <si>
    <t>4.01</t>
  </si>
  <si>
    <t>4-hranné VZT potrubie do obvodu 3200 mm, 0% tvarovky</t>
  </si>
  <si>
    <t>-1052565888</t>
  </si>
  <si>
    <t>4.02</t>
  </si>
  <si>
    <t>881604789</t>
  </si>
  <si>
    <t>4.03</t>
  </si>
  <si>
    <t>4-hranné VZT potrubie do obvodu 2840 mm, 100% tvarovky</t>
  </si>
  <si>
    <t>-1912010762</t>
  </si>
  <si>
    <t>4.04</t>
  </si>
  <si>
    <t>-104973877</t>
  </si>
  <si>
    <t>4.05</t>
  </si>
  <si>
    <t>4-hranné VZT potrubie do obvodu 4000 mm, 48% tvarovky</t>
  </si>
  <si>
    <t>1030167599</t>
  </si>
  <si>
    <t>4.06</t>
  </si>
  <si>
    <t>-1930154272</t>
  </si>
  <si>
    <t>4.07</t>
  </si>
  <si>
    <t>Záslep potrubia 1000 x 500</t>
  </si>
  <si>
    <t>-270359674</t>
  </si>
  <si>
    <t>4.08</t>
  </si>
  <si>
    <t>-1851300395</t>
  </si>
  <si>
    <t>4.09</t>
  </si>
  <si>
    <t>516403323</t>
  </si>
  <si>
    <t>4.10</t>
  </si>
  <si>
    <t>-959245509</t>
  </si>
  <si>
    <t>4.11</t>
  </si>
  <si>
    <t>1481004907</t>
  </si>
  <si>
    <t>4.12</t>
  </si>
  <si>
    <t>2086353064</t>
  </si>
  <si>
    <t>4.13</t>
  </si>
  <si>
    <t>993435230</t>
  </si>
  <si>
    <t>4.14</t>
  </si>
  <si>
    <t>-1037456216</t>
  </si>
  <si>
    <t>4.15</t>
  </si>
  <si>
    <t>1416182503</t>
  </si>
  <si>
    <t>4.16</t>
  </si>
  <si>
    <t>-1995325353</t>
  </si>
  <si>
    <t>4.17</t>
  </si>
  <si>
    <t>1525637992</t>
  </si>
  <si>
    <t>4.18</t>
  </si>
  <si>
    <t>1189164429</t>
  </si>
  <si>
    <t>4.19</t>
  </si>
  <si>
    <t>1331484073</t>
  </si>
  <si>
    <t>4.20</t>
  </si>
  <si>
    <t>-1115864675</t>
  </si>
  <si>
    <t>-1239216724</t>
  </si>
  <si>
    <t>D11</t>
  </si>
  <si>
    <t>1.PP - Z4b</t>
  </si>
  <si>
    <t>5.01</t>
  </si>
  <si>
    <t>4-hranné VZT potrubie do obvodu 1600 mm, 15% tvarovky</t>
  </si>
  <si>
    <t>777765502</t>
  </si>
  <si>
    <t>5.02</t>
  </si>
  <si>
    <t>4-hranné VZT potrubie do obvodu 2000 mm, 11% tvarovky</t>
  </si>
  <si>
    <t>1226462541</t>
  </si>
  <si>
    <t>5.03</t>
  </si>
  <si>
    <t>4-hranné VZT potrubie do obvodu. 2520 mm, 24% tvarovky</t>
  </si>
  <si>
    <t>-2056960261</t>
  </si>
  <si>
    <t>5.04</t>
  </si>
  <si>
    <t>4-hranné VZT potrubie do obvodu. 3200 mm, 0% tvarovky</t>
  </si>
  <si>
    <t>-1633588910</t>
  </si>
  <si>
    <t>5.05</t>
  </si>
  <si>
    <t>4-hranné VZT potrubie do obvodu. 5600 mm, 95% tvarovky</t>
  </si>
  <si>
    <t>1381205006</t>
  </si>
  <si>
    <t>5.06</t>
  </si>
  <si>
    <t>4-hranné VZT potrubie do obvodu. 6000 mm, 85% tvarovky</t>
  </si>
  <si>
    <t>996325459</t>
  </si>
  <si>
    <t>5.07</t>
  </si>
  <si>
    <t>4-hranné VZT do obvodu 1600 mm, 27% tvarovky</t>
  </si>
  <si>
    <t>1749259838</t>
  </si>
  <si>
    <t>5.08</t>
  </si>
  <si>
    <t>4-hranné VZT do obvodu 2000 mm, 42% tvarovky</t>
  </si>
  <si>
    <t>369310203</t>
  </si>
  <si>
    <t>5.09</t>
  </si>
  <si>
    <t>4-hranné VZT do obvodu 2000 mm, 0% tvarovky</t>
  </si>
  <si>
    <t>-2083083993</t>
  </si>
  <si>
    <t>5.10</t>
  </si>
  <si>
    <t>4-hranné VZT do obvodu. 2520 mm, 41% tvarovky</t>
  </si>
  <si>
    <t>117076530</t>
  </si>
  <si>
    <t>5.11</t>
  </si>
  <si>
    <t>4-hranné VZT do obvodu. 2520 mm, 12% tvarovky</t>
  </si>
  <si>
    <t>830277321</t>
  </si>
  <si>
    <t>5.12</t>
  </si>
  <si>
    <t>4-hranné VZT do obvodu. 3200 mm, 56% tvarovky</t>
  </si>
  <si>
    <t>1585479217</t>
  </si>
  <si>
    <t>5.13</t>
  </si>
  <si>
    <t>4-hranné VZT do obvodu 5600 mm, 33% tvarovky</t>
  </si>
  <si>
    <t>608056594</t>
  </si>
  <si>
    <t>5.14</t>
  </si>
  <si>
    <t>4-hranné VZT do obvodu 6000 mm, 100% tvarovky</t>
  </si>
  <si>
    <t>374583465</t>
  </si>
  <si>
    <t>5.15</t>
  </si>
  <si>
    <t>Krycie sito KS 1000 x 200</t>
  </si>
  <si>
    <t>-92772888</t>
  </si>
  <si>
    <t>5.16</t>
  </si>
  <si>
    <t>795777761</t>
  </si>
  <si>
    <t>5.17</t>
  </si>
  <si>
    <t>Záslep potrubia 1000 x 200</t>
  </si>
  <si>
    <t>-795316710</t>
  </si>
  <si>
    <t>5.18</t>
  </si>
  <si>
    <t>Záslep potrubia 500 x 250</t>
  </si>
  <si>
    <t>-144791900</t>
  </si>
  <si>
    <t>5.19</t>
  </si>
  <si>
    <t>Prelepenie mriežok potrubia 640 x 125</t>
  </si>
  <si>
    <t>1674111526</t>
  </si>
  <si>
    <t>5.20</t>
  </si>
  <si>
    <t>1485745300</t>
  </si>
  <si>
    <t>5.21</t>
  </si>
  <si>
    <t>-1075803445</t>
  </si>
  <si>
    <t>5.22</t>
  </si>
  <si>
    <t>4-hranné VZT do obvodu 2000 mm, 0% tvarovky (M)</t>
  </si>
  <si>
    <t>-1591155687</t>
  </si>
  <si>
    <t>5.23</t>
  </si>
  <si>
    <t>-1174092355</t>
  </si>
  <si>
    <t>5.24</t>
  </si>
  <si>
    <t>4-hranné VZT do obvodu. 2520 mm, 12% tvarovky (M)</t>
  </si>
  <si>
    <t>1062796987</t>
  </si>
  <si>
    <t>5.25</t>
  </si>
  <si>
    <t>641726534</t>
  </si>
  <si>
    <t>5.26</t>
  </si>
  <si>
    <t>93297945</t>
  </si>
  <si>
    <t>5.27</t>
  </si>
  <si>
    <t>-1537769086</t>
  </si>
  <si>
    <t>5.28</t>
  </si>
  <si>
    <t>-757041387</t>
  </si>
  <si>
    <t>5.29</t>
  </si>
  <si>
    <t>-1780680946</t>
  </si>
  <si>
    <t>5.30</t>
  </si>
  <si>
    <t>105521199</t>
  </si>
  <si>
    <t>5.31</t>
  </si>
  <si>
    <t>-699394243</t>
  </si>
  <si>
    <t>5.32</t>
  </si>
  <si>
    <t>Odlepenie mriežok potrubia 640 x 125</t>
  </si>
  <si>
    <t>-2046329642</t>
  </si>
  <si>
    <t>5.33</t>
  </si>
  <si>
    <t>40559817</t>
  </si>
  <si>
    <t>5.34</t>
  </si>
  <si>
    <t>-277608020</t>
  </si>
  <si>
    <t>5.35</t>
  </si>
  <si>
    <t>556375439</t>
  </si>
  <si>
    <t>5.36</t>
  </si>
  <si>
    <t>-1041343792</t>
  </si>
  <si>
    <t>5.37</t>
  </si>
  <si>
    <t>-2020601246</t>
  </si>
  <si>
    <t>5.38</t>
  </si>
  <si>
    <t>2123964953</t>
  </si>
  <si>
    <t>5.39</t>
  </si>
  <si>
    <t>1373815668</t>
  </si>
  <si>
    <t>5.40</t>
  </si>
  <si>
    <t>1014395386</t>
  </si>
  <si>
    <t>5.41</t>
  </si>
  <si>
    <t>-1517410364</t>
  </si>
  <si>
    <t>5.42</t>
  </si>
  <si>
    <t>147263779</t>
  </si>
  <si>
    <t>5.43</t>
  </si>
  <si>
    <t>292280390</t>
  </si>
  <si>
    <t>5.44</t>
  </si>
  <si>
    <t>1600030226</t>
  </si>
  <si>
    <t>-1546901536</t>
  </si>
  <si>
    <t>D12</t>
  </si>
  <si>
    <t>1.PP - Z5a</t>
  </si>
  <si>
    <t>6.01</t>
  </si>
  <si>
    <t>4-hranné VZT potrubie do obvodu 1250 mm, 9% tvarovky</t>
  </si>
  <si>
    <t>1176100850</t>
  </si>
  <si>
    <t>6.02</t>
  </si>
  <si>
    <t>4-hranné VZT potrubie do obvodu 1600 mm, 20% tvarovky</t>
  </si>
  <si>
    <t>-1487411191</t>
  </si>
  <si>
    <t>6.03</t>
  </si>
  <si>
    <t>4-hranné VZT potrubie do obvodu 1800 mm, 11% tvarovky</t>
  </si>
  <si>
    <t>246195457</t>
  </si>
  <si>
    <t>6.04</t>
  </si>
  <si>
    <t>4-hranné VZT potrubie do obvodu 2000 mm, 10% tvarovky</t>
  </si>
  <si>
    <t>-490661412</t>
  </si>
  <si>
    <t>6.05</t>
  </si>
  <si>
    <t>4-hranné VZT potrubie do obvodu 2240 mm, 26% tvarovky</t>
  </si>
  <si>
    <t>-1648273962</t>
  </si>
  <si>
    <t>6.06</t>
  </si>
  <si>
    <t>146860995</t>
  </si>
  <si>
    <t>6.07</t>
  </si>
  <si>
    <t>Požiarna izolácia</t>
  </si>
  <si>
    <t>-1370260711</t>
  </si>
  <si>
    <t>6.08</t>
  </si>
  <si>
    <t>Oplechovanie</t>
  </si>
  <si>
    <t>-810862797</t>
  </si>
  <si>
    <t>6.09</t>
  </si>
  <si>
    <t>Filtračná jednotka KS BK 8,5 l</t>
  </si>
  <si>
    <t>-1834076607</t>
  </si>
  <si>
    <t>6.10</t>
  </si>
  <si>
    <t>529927247</t>
  </si>
  <si>
    <t>6.11</t>
  </si>
  <si>
    <t>Krycie sito KS 1225 x 615</t>
  </si>
  <si>
    <t>1225413430</t>
  </si>
  <si>
    <t>6.12</t>
  </si>
  <si>
    <t>4-hranné VZT potrubie do obvodu 2520 mm, 56% tvarovky</t>
  </si>
  <si>
    <t>-1241334418</t>
  </si>
  <si>
    <t>6.13</t>
  </si>
  <si>
    <t>4-hranné VZT potrubie do obvodu 4000 mm, 100% tvarovky</t>
  </si>
  <si>
    <t>-746698803</t>
  </si>
  <si>
    <t>6.14</t>
  </si>
  <si>
    <t>Záslep potrubia 630 x 250</t>
  </si>
  <si>
    <t>-531339448</t>
  </si>
  <si>
    <t>D13</t>
  </si>
  <si>
    <t>Opakovaná demontáž a montáž rozvodov požiarneho vetrania</t>
  </si>
  <si>
    <t>6.15</t>
  </si>
  <si>
    <t>do obvodu 1800 mm, 8% tvarovky</t>
  </si>
  <si>
    <t>1336538162</t>
  </si>
  <si>
    <t>6.16</t>
  </si>
  <si>
    <t>Požiarna izolácia [m2]</t>
  </si>
  <si>
    <t>-374321534</t>
  </si>
  <si>
    <t>6.17</t>
  </si>
  <si>
    <t>-610593558</t>
  </si>
  <si>
    <t>6.18</t>
  </si>
  <si>
    <t>1078806239</t>
  </si>
  <si>
    <t>6.19</t>
  </si>
  <si>
    <t>-1509918865</t>
  </si>
  <si>
    <t>6.20</t>
  </si>
  <si>
    <t>-1110795351</t>
  </si>
  <si>
    <t>6.21</t>
  </si>
  <si>
    <t>703154176</t>
  </si>
  <si>
    <t>6.22</t>
  </si>
  <si>
    <t>-1561533305</t>
  </si>
  <si>
    <t>6.23</t>
  </si>
  <si>
    <t>-1242197461</t>
  </si>
  <si>
    <t>6.24</t>
  </si>
  <si>
    <t>-152958644</t>
  </si>
  <si>
    <t>6.25</t>
  </si>
  <si>
    <t>-1190530049</t>
  </si>
  <si>
    <t>6.26</t>
  </si>
  <si>
    <t>-876515527</t>
  </si>
  <si>
    <t>6.27</t>
  </si>
  <si>
    <t>-970614141</t>
  </si>
  <si>
    <t>6.28</t>
  </si>
  <si>
    <t>2123869324</t>
  </si>
  <si>
    <t>6.29</t>
  </si>
  <si>
    <t>-109422161</t>
  </si>
  <si>
    <t>6.30</t>
  </si>
  <si>
    <t>276594196</t>
  </si>
  <si>
    <t>6.31</t>
  </si>
  <si>
    <t>193814085</t>
  </si>
  <si>
    <t>6.32</t>
  </si>
  <si>
    <t>-74510846</t>
  </si>
  <si>
    <t>6.33</t>
  </si>
  <si>
    <t>9029104</t>
  </si>
  <si>
    <t>6.34</t>
  </si>
  <si>
    <t>1135696589</t>
  </si>
  <si>
    <t>6.35</t>
  </si>
  <si>
    <t>-1722849734</t>
  </si>
  <si>
    <t>6.36</t>
  </si>
  <si>
    <t>-1638163754</t>
  </si>
  <si>
    <t>6.37</t>
  </si>
  <si>
    <t>1327649133</t>
  </si>
  <si>
    <t>-1394091750</t>
  </si>
  <si>
    <t>D14</t>
  </si>
  <si>
    <t>1.PP - Z5b</t>
  </si>
  <si>
    <t>7.01</t>
  </si>
  <si>
    <t>4-hranné VZT potrubie do obvodu 1600 mm, 35% tvarovky</t>
  </si>
  <si>
    <t>-3650598</t>
  </si>
  <si>
    <t>7.02</t>
  </si>
  <si>
    <t>4-hranné VZT potrubie do obvodu 1800 mm, 7% tvarovky</t>
  </si>
  <si>
    <t>1447406771</t>
  </si>
  <si>
    <t>7.03</t>
  </si>
  <si>
    <t>4-hranné VZT potrubie do obvodu 2840 mm, 43% tvarovky</t>
  </si>
  <si>
    <t>234151845</t>
  </si>
  <si>
    <t>7.04</t>
  </si>
  <si>
    <t>4-hranné VZT potrubie do obvodu 3200 mm, 10% tvarovky</t>
  </si>
  <si>
    <t>-446910936</t>
  </si>
  <si>
    <t>7.05</t>
  </si>
  <si>
    <t>4-hranné VZT potrubie do obvodu 4000 mm, 30% tvarovky</t>
  </si>
  <si>
    <t>2121060351</t>
  </si>
  <si>
    <t>7.06</t>
  </si>
  <si>
    <t>892682082</t>
  </si>
  <si>
    <t>7.07</t>
  </si>
  <si>
    <t>-349147447</t>
  </si>
  <si>
    <t>7.08</t>
  </si>
  <si>
    <t>Ručná regulačná klapka 630 x 200</t>
  </si>
  <si>
    <t>-229138770</t>
  </si>
  <si>
    <t>7.09</t>
  </si>
  <si>
    <t>Ventilátor REMAK RE 100-50/56-SD</t>
  </si>
  <si>
    <t>1600151055</t>
  </si>
  <si>
    <t>7.10</t>
  </si>
  <si>
    <t>Regulátor REMAK ORP (IP 54)</t>
  </si>
  <si>
    <t>-1163269315</t>
  </si>
  <si>
    <t>7.11</t>
  </si>
  <si>
    <t>Ozatváracia klapka so servom REMAK LKSF 100-50/230</t>
  </si>
  <si>
    <t>696442006</t>
  </si>
  <si>
    <t>7.12</t>
  </si>
  <si>
    <t>Pružná manžeta REMAK DV 100-50</t>
  </si>
  <si>
    <t>721342093</t>
  </si>
  <si>
    <t>7.13</t>
  </si>
  <si>
    <t>Ručná regulačná klapka RK 1000 x 315 R</t>
  </si>
  <si>
    <t>-1438682012</t>
  </si>
  <si>
    <t>7.14</t>
  </si>
  <si>
    <t>Ručná regulačná klapka RK 1000 x 500 R</t>
  </si>
  <si>
    <t>-5084488</t>
  </si>
  <si>
    <t>7.15</t>
  </si>
  <si>
    <t>Ručná regulačná klapka RK 1250 x 400 R</t>
  </si>
  <si>
    <t>-109305760</t>
  </si>
  <si>
    <t>7.16</t>
  </si>
  <si>
    <t>584785784</t>
  </si>
  <si>
    <t>7.17</t>
  </si>
  <si>
    <t>-1232328659</t>
  </si>
  <si>
    <t>7.18</t>
  </si>
  <si>
    <t>501343823</t>
  </si>
  <si>
    <t>7.19</t>
  </si>
  <si>
    <t>4-hranné VZT potrubie do obvodu 2840 mm, 47% tvarovky</t>
  </si>
  <si>
    <t>-1791689389</t>
  </si>
  <si>
    <t>7.20</t>
  </si>
  <si>
    <t>-193938142</t>
  </si>
  <si>
    <t>7.21</t>
  </si>
  <si>
    <t>VZT potrubie do obvodu 3200 mm, 52% tvarovky</t>
  </si>
  <si>
    <t>-1436491724</t>
  </si>
  <si>
    <t>7.22</t>
  </si>
  <si>
    <t>VZT potrubie do obvodu 4000 mm, 100% tvarovky</t>
  </si>
  <si>
    <t>1527129193</t>
  </si>
  <si>
    <t>7.23</t>
  </si>
  <si>
    <t>Záslep potrubia 1250 x 400</t>
  </si>
  <si>
    <t>488553232</t>
  </si>
  <si>
    <t>7.24</t>
  </si>
  <si>
    <t>-1715234563</t>
  </si>
  <si>
    <t>7.25</t>
  </si>
  <si>
    <t>Záslep potrubia 630 x 200</t>
  </si>
  <si>
    <t>-1099709642</t>
  </si>
  <si>
    <t>7.26</t>
  </si>
  <si>
    <t>4-hranné VZT potrubie do obvodu 1800 mm, 9% tvarovky</t>
  </si>
  <si>
    <t>1425417606</t>
  </si>
  <si>
    <t>7.27</t>
  </si>
  <si>
    <t>1923199334</t>
  </si>
  <si>
    <t>7.28</t>
  </si>
  <si>
    <t>185985927</t>
  </si>
  <si>
    <t>7.29</t>
  </si>
  <si>
    <t>-78474461</t>
  </si>
  <si>
    <t>7.30</t>
  </si>
  <si>
    <t>949312740</t>
  </si>
  <si>
    <t>7.31</t>
  </si>
  <si>
    <t>-2018428661</t>
  </si>
  <si>
    <t>7.32</t>
  </si>
  <si>
    <t>-450018708</t>
  </si>
  <si>
    <t>7.33</t>
  </si>
  <si>
    <t>-2011246674</t>
  </si>
  <si>
    <t>7.34</t>
  </si>
  <si>
    <t>-1171927026</t>
  </si>
  <si>
    <t>7.35</t>
  </si>
  <si>
    <t>1103188188</t>
  </si>
  <si>
    <t>7.36</t>
  </si>
  <si>
    <t>367310880</t>
  </si>
  <si>
    <t>7.37</t>
  </si>
  <si>
    <t>-682758944</t>
  </si>
  <si>
    <t>7.38</t>
  </si>
  <si>
    <t>1112335192</t>
  </si>
  <si>
    <t>7.39</t>
  </si>
  <si>
    <t>VZT potrubie do obvodu 2840 mm, 47% tvarovky</t>
  </si>
  <si>
    <t>-1620086778</t>
  </si>
  <si>
    <t>7.40</t>
  </si>
  <si>
    <t>VZT potrubie do obvodu 2840 mm, 100% tvarovky</t>
  </si>
  <si>
    <t>-1286297547</t>
  </si>
  <si>
    <t>7.41</t>
  </si>
  <si>
    <t>-1330049459</t>
  </si>
  <si>
    <t>7.42</t>
  </si>
  <si>
    <t>-1136567945</t>
  </si>
  <si>
    <t>7.43</t>
  </si>
  <si>
    <t>27374367</t>
  </si>
  <si>
    <t>7.44</t>
  </si>
  <si>
    <t>1959109738</t>
  </si>
  <si>
    <t>7.45</t>
  </si>
  <si>
    <t>1546550708</t>
  </si>
  <si>
    <t>7.46</t>
  </si>
  <si>
    <t>1736658620</t>
  </si>
  <si>
    <t>7.47</t>
  </si>
  <si>
    <t>1317758027</t>
  </si>
  <si>
    <t>7.48</t>
  </si>
  <si>
    <t>-488118624</t>
  </si>
  <si>
    <t>7.49</t>
  </si>
  <si>
    <t>-9725641</t>
  </si>
  <si>
    <t>7.50</t>
  </si>
  <si>
    <t>106509065</t>
  </si>
  <si>
    <t>7.51</t>
  </si>
  <si>
    <t>-313809032</t>
  </si>
  <si>
    <t>7.52</t>
  </si>
  <si>
    <t>-331861546</t>
  </si>
  <si>
    <t>7.53</t>
  </si>
  <si>
    <t>1015097236</t>
  </si>
  <si>
    <t>7.54</t>
  </si>
  <si>
    <t>-532544655</t>
  </si>
  <si>
    <t>7.55</t>
  </si>
  <si>
    <t>-818466660</t>
  </si>
  <si>
    <t>7.56</t>
  </si>
  <si>
    <t>412525284</t>
  </si>
  <si>
    <t>7.57</t>
  </si>
  <si>
    <t>1971510347</t>
  </si>
  <si>
    <t>7.58</t>
  </si>
  <si>
    <t>1411796700</t>
  </si>
  <si>
    <t>7.59</t>
  </si>
  <si>
    <t>1458703545</t>
  </si>
  <si>
    <t>-2092889270</t>
  </si>
  <si>
    <t>D15</t>
  </si>
  <si>
    <t>1.PP - Z6a</t>
  </si>
  <si>
    <t>8.01</t>
  </si>
  <si>
    <t>987534332</t>
  </si>
  <si>
    <t>8.02</t>
  </si>
  <si>
    <t>4-hranné VZT potrubie do obvodu 2000 mm, 25% tvarovky</t>
  </si>
  <si>
    <t>2023034891</t>
  </si>
  <si>
    <t>8.03</t>
  </si>
  <si>
    <t>-1946649650</t>
  </si>
  <si>
    <t>8.04</t>
  </si>
  <si>
    <t>Oplechovanie [m2]</t>
  </si>
  <si>
    <t>1962307734</t>
  </si>
  <si>
    <t>8.05</t>
  </si>
  <si>
    <t>842598720</t>
  </si>
  <si>
    <t>8.06</t>
  </si>
  <si>
    <t>-1744282139</t>
  </si>
  <si>
    <t>8.07</t>
  </si>
  <si>
    <t>1470519370</t>
  </si>
  <si>
    <t>8.08</t>
  </si>
  <si>
    <t>VZT potrubie do obvodu 2000 mm, 0% tvarovky (D+M)</t>
  </si>
  <si>
    <t>-29420519</t>
  </si>
  <si>
    <t>8.09</t>
  </si>
  <si>
    <t>VZT potrubie do obvodu 2000 mm, 0% tvarovky (M)</t>
  </si>
  <si>
    <t>2005333974</t>
  </si>
  <si>
    <t>8.10</t>
  </si>
  <si>
    <t>1224983805</t>
  </si>
  <si>
    <t>8.11</t>
  </si>
  <si>
    <t>Záslep potrubia 800 x 200</t>
  </si>
  <si>
    <t>-1725801336</t>
  </si>
  <si>
    <t>8.12</t>
  </si>
  <si>
    <t>1864083150</t>
  </si>
  <si>
    <t>8.13</t>
  </si>
  <si>
    <t>-216448122</t>
  </si>
  <si>
    <t>8.14</t>
  </si>
  <si>
    <t>-2082231369</t>
  </si>
  <si>
    <t>8.15</t>
  </si>
  <si>
    <t>-92055504</t>
  </si>
  <si>
    <t>8.16</t>
  </si>
  <si>
    <t>1326768328</t>
  </si>
  <si>
    <t>8.17</t>
  </si>
  <si>
    <t>818022581</t>
  </si>
  <si>
    <t>8.18</t>
  </si>
  <si>
    <t>-1621575137</t>
  </si>
  <si>
    <t>8.19</t>
  </si>
  <si>
    <t>977373963</t>
  </si>
  <si>
    <t>8.20</t>
  </si>
  <si>
    <t>VZT potrubie do obvodu 2000 mm, 0% tvarovky</t>
  </si>
  <si>
    <t>1820118937</t>
  </si>
  <si>
    <t>8.21</t>
  </si>
  <si>
    <t>-174891248</t>
  </si>
  <si>
    <t>8.22</t>
  </si>
  <si>
    <t>-1330864855</t>
  </si>
  <si>
    <t>8.23</t>
  </si>
  <si>
    <t>-317841767</t>
  </si>
  <si>
    <t>8.24</t>
  </si>
  <si>
    <t>-32319887</t>
  </si>
  <si>
    <t>8.25</t>
  </si>
  <si>
    <t>-1675738141</t>
  </si>
  <si>
    <t>8.26</t>
  </si>
  <si>
    <t>853481284</t>
  </si>
  <si>
    <t>8.27</t>
  </si>
  <si>
    <t>-1706819781</t>
  </si>
  <si>
    <t>8.28</t>
  </si>
  <si>
    <t>2091354148</t>
  </si>
  <si>
    <t>8.29</t>
  </si>
  <si>
    <t>1799722928</t>
  </si>
  <si>
    <t>8.30</t>
  </si>
  <si>
    <t>1966890950</t>
  </si>
  <si>
    <t>8.31</t>
  </si>
  <si>
    <t>878163792</t>
  </si>
  <si>
    <t>8.32</t>
  </si>
  <si>
    <t>-190957449</t>
  </si>
  <si>
    <t>8.33</t>
  </si>
  <si>
    <t>-533964891</t>
  </si>
  <si>
    <t>8.34</t>
  </si>
  <si>
    <t>859852366</t>
  </si>
  <si>
    <t>1323443715</t>
  </si>
  <si>
    <t>D16</t>
  </si>
  <si>
    <t>1.PP - Z6b</t>
  </si>
  <si>
    <t>9.01</t>
  </si>
  <si>
    <t>VZT potrubie do obvodu 3200 mm, 0% tvarovky</t>
  </si>
  <si>
    <t>-144077030</t>
  </si>
  <si>
    <t>9.02</t>
  </si>
  <si>
    <t>VZT potrubie do obvodu 4000 mm, 17% tvarovky</t>
  </si>
  <si>
    <t>995632049</t>
  </si>
  <si>
    <t>9.03</t>
  </si>
  <si>
    <t>VZT potrubie do obvodu 3200 mm, 0% tvarovky (M)</t>
  </si>
  <si>
    <t>1344163405</t>
  </si>
  <si>
    <t>9.04</t>
  </si>
  <si>
    <t>VZT potrubie do obvodu 4000 mm, 21% tvarovky (M)</t>
  </si>
  <si>
    <t>1230019350</t>
  </si>
  <si>
    <t>9.05</t>
  </si>
  <si>
    <t>VZT potrubie do obvodu 3200 mm, 42% tvarovky (D+M)</t>
  </si>
  <si>
    <t>390324748</t>
  </si>
  <si>
    <t>9.06</t>
  </si>
  <si>
    <t>VZT potrubie do obvodu 4000 mm, 37% tvarovky (D+M)</t>
  </si>
  <si>
    <t>1947351102</t>
  </si>
  <si>
    <t>9.07</t>
  </si>
  <si>
    <t>VZT potrubie do obvodu 3200 mm, 19% tvarovky (M)</t>
  </si>
  <si>
    <t>1016127083</t>
  </si>
  <si>
    <t>9.08</t>
  </si>
  <si>
    <t>VZT potrubie do obvodu 4000 mm, 26% tvarovky (M)</t>
  </si>
  <si>
    <t>1910706780</t>
  </si>
  <si>
    <t>9.09</t>
  </si>
  <si>
    <t>-1960246213</t>
  </si>
  <si>
    <t>9.10</t>
  </si>
  <si>
    <t>561941400</t>
  </si>
  <si>
    <t>9.11</t>
  </si>
  <si>
    <t>229160070</t>
  </si>
  <si>
    <t>9.12</t>
  </si>
  <si>
    <t>-1626898730</t>
  </si>
  <si>
    <t>9.13</t>
  </si>
  <si>
    <t>-390589820</t>
  </si>
  <si>
    <t>9.14</t>
  </si>
  <si>
    <t>156827505</t>
  </si>
  <si>
    <t>9.15</t>
  </si>
  <si>
    <t>-1877503083</t>
  </si>
  <si>
    <t>9.16</t>
  </si>
  <si>
    <t>1158415826</t>
  </si>
  <si>
    <t>-1559708828</t>
  </si>
  <si>
    <t>D17</t>
  </si>
  <si>
    <t>2.PP - Z7</t>
  </si>
  <si>
    <t>10.01</t>
  </si>
  <si>
    <t>VZT potrubie do obvodu 1250 mm, 10% tvarovky</t>
  </si>
  <si>
    <t>35546713</t>
  </si>
  <si>
    <t>10.02</t>
  </si>
  <si>
    <t>VZT potrubie do obvodu 1600 mm, 21% tvarovky</t>
  </si>
  <si>
    <t>1003719126</t>
  </si>
  <si>
    <t>10.03</t>
  </si>
  <si>
    <t>VZT potrubie do obvodu 1800 mm, 12% tvarovky</t>
  </si>
  <si>
    <t>-2147076455</t>
  </si>
  <si>
    <t>10.04</t>
  </si>
  <si>
    <t>VZT potrubie do obvodu 2000 mm, 5% tvarovky</t>
  </si>
  <si>
    <t>1650253067</t>
  </si>
  <si>
    <t>10.05</t>
  </si>
  <si>
    <t>VZT potrubie do obvodu 2240 mm, 24% tvarovky</t>
  </si>
  <si>
    <t>2065627300</t>
  </si>
  <si>
    <t>10.06</t>
  </si>
  <si>
    <t>934850383</t>
  </si>
  <si>
    <t>10.07</t>
  </si>
  <si>
    <t>1816506532</t>
  </si>
  <si>
    <t>10.08</t>
  </si>
  <si>
    <t>518201314</t>
  </si>
  <si>
    <t>10.09</t>
  </si>
  <si>
    <t>-464276099</t>
  </si>
  <si>
    <t>10.10</t>
  </si>
  <si>
    <t>-2004793720</t>
  </si>
  <si>
    <t>10.11</t>
  </si>
  <si>
    <t>Záslep potrubia 630 x 125</t>
  </si>
  <si>
    <t>840243920</t>
  </si>
  <si>
    <t>10.12</t>
  </si>
  <si>
    <t>Prelepenie mriežok potrubia 640 x 140</t>
  </si>
  <si>
    <t>-1227958403</t>
  </si>
  <si>
    <t>10.13</t>
  </si>
  <si>
    <t>2079789877</t>
  </si>
  <si>
    <t>10.14</t>
  </si>
  <si>
    <t>717160664</t>
  </si>
  <si>
    <t>10.15</t>
  </si>
  <si>
    <t>-1012952185</t>
  </si>
  <si>
    <t>10.16</t>
  </si>
  <si>
    <t>-1611299959</t>
  </si>
  <si>
    <t>10.17</t>
  </si>
  <si>
    <t>1323383621</t>
  </si>
  <si>
    <t>10.18</t>
  </si>
  <si>
    <t>1866292027</t>
  </si>
  <si>
    <t>10.19</t>
  </si>
  <si>
    <t>Odlepenie mriežok potrubia 640 x 140</t>
  </si>
  <si>
    <t>2039533457</t>
  </si>
  <si>
    <t>10.20</t>
  </si>
  <si>
    <t>-266077308</t>
  </si>
  <si>
    <t>10.21</t>
  </si>
  <si>
    <t>-86383942</t>
  </si>
  <si>
    <t>10.22</t>
  </si>
  <si>
    <t>-1489975748</t>
  </si>
  <si>
    <t>10.23</t>
  </si>
  <si>
    <t>-1851974134</t>
  </si>
  <si>
    <t>10.24</t>
  </si>
  <si>
    <t>1130915362</t>
  </si>
  <si>
    <t>10.25</t>
  </si>
  <si>
    <t>596149131</t>
  </si>
  <si>
    <t>10.26</t>
  </si>
  <si>
    <t>377195424</t>
  </si>
  <si>
    <t>10.27</t>
  </si>
  <si>
    <t>668892800</t>
  </si>
  <si>
    <t>10.28</t>
  </si>
  <si>
    <t>111562947</t>
  </si>
  <si>
    <t>10.29</t>
  </si>
  <si>
    <t>-97361448</t>
  </si>
  <si>
    <t>10.30</t>
  </si>
  <si>
    <t>1313220087</t>
  </si>
  <si>
    <t>1601584932</t>
  </si>
  <si>
    <t>D18</t>
  </si>
  <si>
    <t>2.PP - Z8</t>
  </si>
  <si>
    <t>11.01</t>
  </si>
  <si>
    <t>VZT potrubie do obvodu 1600 mm, 100% tvarovky</t>
  </si>
  <si>
    <t>1479076846</t>
  </si>
  <si>
    <t>11.02</t>
  </si>
  <si>
    <t>VZT potrubie do obvodu 1800 mm, 0% tvarovky</t>
  </si>
  <si>
    <t>-543199731</t>
  </si>
  <si>
    <t>11.03</t>
  </si>
  <si>
    <t>VZT potrubie do obvodu 2000 mm, 33% tvarovky</t>
  </si>
  <si>
    <t>-1332101939</t>
  </si>
  <si>
    <t>11.04</t>
  </si>
  <si>
    <t>VZT potrubie do obvodu 2240 mm, 0% tvarovky</t>
  </si>
  <si>
    <t>1244048169</t>
  </si>
  <si>
    <t>11.05</t>
  </si>
  <si>
    <t>VZT potrubie do obvodu 2240 mm, 50% tvarovky</t>
  </si>
  <si>
    <t>362470915</t>
  </si>
  <si>
    <t>11.06</t>
  </si>
  <si>
    <t>Ručná regulačná klapka RK 800 x 200 R</t>
  </si>
  <si>
    <t>1340226549</t>
  </si>
  <si>
    <t>11.07</t>
  </si>
  <si>
    <t>Ručná regulačná klapka RK 900 x 200 R</t>
  </si>
  <si>
    <t>710619570</t>
  </si>
  <si>
    <t>11.08</t>
  </si>
  <si>
    <t>Krycie sito KS 800 x 200</t>
  </si>
  <si>
    <t>-1774955977</t>
  </si>
  <si>
    <t>11.09</t>
  </si>
  <si>
    <t>Krycie sito KS 630 x 200</t>
  </si>
  <si>
    <t>-102791240</t>
  </si>
  <si>
    <t>11.10</t>
  </si>
  <si>
    <t>-451626589</t>
  </si>
  <si>
    <t>11.11</t>
  </si>
  <si>
    <t>Prelepenie mriežok potrubia 560 x 200</t>
  </si>
  <si>
    <t>-1773103789</t>
  </si>
  <si>
    <t>11.12</t>
  </si>
  <si>
    <t>-1783326597</t>
  </si>
  <si>
    <t>11.13</t>
  </si>
  <si>
    <t>1514764908</t>
  </si>
  <si>
    <t>11.14</t>
  </si>
  <si>
    <t>81084178</t>
  </si>
  <si>
    <t>11.15</t>
  </si>
  <si>
    <t>838168234</t>
  </si>
  <si>
    <t>11.16</t>
  </si>
  <si>
    <t>150940552</t>
  </si>
  <si>
    <t>11.17</t>
  </si>
  <si>
    <t>1638732158</t>
  </si>
  <si>
    <t>11.18</t>
  </si>
  <si>
    <t>-2116517209</t>
  </si>
  <si>
    <t>11.19</t>
  </si>
  <si>
    <t>-1040852566</t>
  </si>
  <si>
    <t>11.20</t>
  </si>
  <si>
    <t>-962846979</t>
  </si>
  <si>
    <t>11.21</t>
  </si>
  <si>
    <t>-1342302278</t>
  </si>
  <si>
    <t>11.22</t>
  </si>
  <si>
    <t>-400471361</t>
  </si>
  <si>
    <t>11.23</t>
  </si>
  <si>
    <t>-1484000666</t>
  </si>
  <si>
    <t>11.24</t>
  </si>
  <si>
    <t>-1843165937</t>
  </si>
  <si>
    <t>11.25</t>
  </si>
  <si>
    <t>-483847278</t>
  </si>
  <si>
    <t>11.26</t>
  </si>
  <si>
    <t>1140755253</t>
  </si>
  <si>
    <t>11.27</t>
  </si>
  <si>
    <t>1164479365</t>
  </si>
  <si>
    <t>11.28</t>
  </si>
  <si>
    <t>188283041</t>
  </si>
  <si>
    <t>1586475216</t>
  </si>
  <si>
    <t>D19</t>
  </si>
  <si>
    <t>2.PP - Z9a</t>
  </si>
  <si>
    <t>12.01</t>
  </si>
  <si>
    <t>-228390009</t>
  </si>
  <si>
    <t>12.02</t>
  </si>
  <si>
    <t>1063085577</t>
  </si>
  <si>
    <t>12.03</t>
  </si>
  <si>
    <t>VZT potrubie do obvodu 2000 mm, 18% tvarovky</t>
  </si>
  <si>
    <t>-125276832</t>
  </si>
  <si>
    <t>12.04</t>
  </si>
  <si>
    <t>VZT potrubie do obvodu 2520 mm, 3% tvarovky</t>
  </si>
  <si>
    <t>1807362480</t>
  </si>
  <si>
    <t>12.05</t>
  </si>
  <si>
    <t>-1086491027</t>
  </si>
  <si>
    <t>12.06</t>
  </si>
  <si>
    <t>-1020491077</t>
  </si>
  <si>
    <t>12.07</t>
  </si>
  <si>
    <t>VZT potrubie do obvodu 5600 mm, 100% tvarovky</t>
  </si>
  <si>
    <t>-615948784</t>
  </si>
  <si>
    <t>12.08</t>
  </si>
  <si>
    <t>1323585600</t>
  </si>
  <si>
    <t>12.09</t>
  </si>
  <si>
    <t>1168118561</t>
  </si>
  <si>
    <t>12.10</t>
  </si>
  <si>
    <t>161426258</t>
  </si>
  <si>
    <t>12.11</t>
  </si>
  <si>
    <t>Prelepenie mriežok potrubia 630 x 140</t>
  </si>
  <si>
    <t>1358177896</t>
  </si>
  <si>
    <t>12.12</t>
  </si>
  <si>
    <t>-576711385</t>
  </si>
  <si>
    <t>12.13</t>
  </si>
  <si>
    <t>-1444867450</t>
  </si>
  <si>
    <t>12.14</t>
  </si>
  <si>
    <t>368158518</t>
  </si>
  <si>
    <t>12.15</t>
  </si>
  <si>
    <t>-1696911012</t>
  </si>
  <si>
    <t>12.16</t>
  </si>
  <si>
    <t>1391013263</t>
  </si>
  <si>
    <t>12.17</t>
  </si>
  <si>
    <t>1692823619</t>
  </si>
  <si>
    <t>12.18</t>
  </si>
  <si>
    <t>-1812022762</t>
  </si>
  <si>
    <t>12.19</t>
  </si>
  <si>
    <t>1169468001</t>
  </si>
  <si>
    <t>12.20</t>
  </si>
  <si>
    <t>691260676</t>
  </si>
  <si>
    <t>12.21</t>
  </si>
  <si>
    <t>633954412</t>
  </si>
  <si>
    <t>12.22</t>
  </si>
  <si>
    <t>109469853</t>
  </si>
  <si>
    <t>12.23</t>
  </si>
  <si>
    <t>-931347850</t>
  </si>
  <si>
    <t>12.24</t>
  </si>
  <si>
    <t>-1998572152</t>
  </si>
  <si>
    <t>12.25</t>
  </si>
  <si>
    <t>-1026815819</t>
  </si>
  <si>
    <t>12.26</t>
  </si>
  <si>
    <t>-1659320204</t>
  </si>
  <si>
    <t>12.27</t>
  </si>
  <si>
    <t>294296162</t>
  </si>
  <si>
    <t>12.28</t>
  </si>
  <si>
    <t>-669995923</t>
  </si>
  <si>
    <t>-1699851498</t>
  </si>
  <si>
    <t>D20</t>
  </si>
  <si>
    <t>2.PP - Z9b</t>
  </si>
  <si>
    <t>13.01</t>
  </si>
  <si>
    <t>-559283941</t>
  </si>
  <si>
    <t>13.02</t>
  </si>
  <si>
    <t>-1262480750</t>
  </si>
  <si>
    <t>13.03</t>
  </si>
  <si>
    <t>VZT potrubie do obvodu 2000 mm, 12% tvarovky</t>
  </si>
  <si>
    <t>-1076413784</t>
  </si>
  <si>
    <t>13.04</t>
  </si>
  <si>
    <t>VZT potrubie do obvodu 2240 mm, 13% tvarovky</t>
  </si>
  <si>
    <t>-1608995862</t>
  </si>
  <si>
    <t>13.05</t>
  </si>
  <si>
    <t>6381974</t>
  </si>
  <si>
    <t>13.06</t>
  </si>
  <si>
    <t>126535448</t>
  </si>
  <si>
    <t>13.07</t>
  </si>
  <si>
    <t>-2071451045</t>
  </si>
  <si>
    <t>13.08</t>
  </si>
  <si>
    <t>382752014</t>
  </si>
  <si>
    <t>13.09</t>
  </si>
  <si>
    <t>1630528239</t>
  </si>
  <si>
    <t>13.10</t>
  </si>
  <si>
    <t>-1391239874</t>
  </si>
  <si>
    <t>13.11</t>
  </si>
  <si>
    <t>2090515717</t>
  </si>
  <si>
    <t>13.12</t>
  </si>
  <si>
    <t>-2018021590</t>
  </si>
  <si>
    <t>13.13</t>
  </si>
  <si>
    <t>-1131825701</t>
  </si>
  <si>
    <t>370</t>
  </si>
  <si>
    <t>13.14</t>
  </si>
  <si>
    <t>1422335870</t>
  </si>
  <si>
    <t>371</t>
  </si>
  <si>
    <t>13.15</t>
  </si>
  <si>
    <t>-10322624</t>
  </si>
  <si>
    <t>372</t>
  </si>
  <si>
    <t>13.16</t>
  </si>
  <si>
    <t>777502757</t>
  </si>
  <si>
    <t>373</t>
  </si>
  <si>
    <t>13.17</t>
  </si>
  <si>
    <t>723919843</t>
  </si>
  <si>
    <t>374</t>
  </si>
  <si>
    <t>13.18</t>
  </si>
  <si>
    <t>-1881096362</t>
  </si>
  <si>
    <t>375</t>
  </si>
  <si>
    <t>13.19</t>
  </si>
  <si>
    <t>-338745956</t>
  </si>
  <si>
    <t>376</t>
  </si>
  <si>
    <t>13.20</t>
  </si>
  <si>
    <t>606329530</t>
  </si>
  <si>
    <t>377</t>
  </si>
  <si>
    <t>13.21</t>
  </si>
  <si>
    <t>-32034094</t>
  </si>
  <si>
    <t>378</t>
  </si>
  <si>
    <t>13.22</t>
  </si>
  <si>
    <t>-1099272148</t>
  </si>
  <si>
    <t>379</t>
  </si>
  <si>
    <t>13.23</t>
  </si>
  <si>
    <t>351139149</t>
  </si>
  <si>
    <t>380</t>
  </si>
  <si>
    <t>13.24</t>
  </si>
  <si>
    <t>-37898173</t>
  </si>
  <si>
    <t>381</t>
  </si>
  <si>
    <t>667118281</t>
  </si>
  <si>
    <t>D21</t>
  </si>
  <si>
    <t>2.PP - Z10a</t>
  </si>
  <si>
    <t>382</t>
  </si>
  <si>
    <t>14.01</t>
  </si>
  <si>
    <t>VZT potrubie do obvodu 1600 mm, 13% tvarovky</t>
  </si>
  <si>
    <t>-1650098879</t>
  </si>
  <si>
    <t>383</t>
  </si>
  <si>
    <t>14.02</t>
  </si>
  <si>
    <t>VZT potrubie do obvodu 1800 mm, 14% tvarovky</t>
  </si>
  <si>
    <t>-39839483</t>
  </si>
  <si>
    <t>384</t>
  </si>
  <si>
    <t>14.03</t>
  </si>
  <si>
    <t>VZT potrubie do obvodu 2240 mm, 23% tvarovky</t>
  </si>
  <si>
    <t>-1616074605</t>
  </si>
  <si>
    <t>385</t>
  </si>
  <si>
    <t>14.04</t>
  </si>
  <si>
    <t>Ručná regulačná klapka RK 630 x 200 R</t>
  </si>
  <si>
    <t>13011484</t>
  </si>
  <si>
    <t>386</t>
  </si>
  <si>
    <t>14.05</t>
  </si>
  <si>
    <t>-1847830848</t>
  </si>
  <si>
    <t>387</t>
  </si>
  <si>
    <t>14.06</t>
  </si>
  <si>
    <t>1651563020</t>
  </si>
  <si>
    <t>388</t>
  </si>
  <si>
    <t>14.07</t>
  </si>
  <si>
    <t>-1698807210</t>
  </si>
  <si>
    <t>389</t>
  </si>
  <si>
    <t>14.08</t>
  </si>
  <si>
    <t>-950259876</t>
  </si>
  <si>
    <t>390</t>
  </si>
  <si>
    <t>14.09</t>
  </si>
  <si>
    <t>VZT potrubie do obvodu 2240 mm, 75% tvarovky</t>
  </si>
  <si>
    <t>1064934377</t>
  </si>
  <si>
    <t>391</t>
  </si>
  <si>
    <t>14.10</t>
  </si>
  <si>
    <t>2100316715</t>
  </si>
  <si>
    <t>392</t>
  </si>
  <si>
    <t>14.11</t>
  </si>
  <si>
    <t>-1709232044</t>
  </si>
  <si>
    <t>393</t>
  </si>
  <si>
    <t>14.12</t>
  </si>
  <si>
    <t>1374989915</t>
  </si>
  <si>
    <t>394</t>
  </si>
  <si>
    <t>14.13</t>
  </si>
  <si>
    <t>-905143758</t>
  </si>
  <si>
    <t>395</t>
  </si>
  <si>
    <t>14.14</t>
  </si>
  <si>
    <t>-154899079</t>
  </si>
  <si>
    <t>396</t>
  </si>
  <si>
    <t>14.15</t>
  </si>
  <si>
    <t>VZT potrubie do obvodu 2240 mm, 53% tvarovky</t>
  </si>
  <si>
    <t>-570911061</t>
  </si>
  <si>
    <t>397</t>
  </si>
  <si>
    <t>14.16</t>
  </si>
  <si>
    <t>-1449384594</t>
  </si>
  <si>
    <t>398</t>
  </si>
  <si>
    <t>14.17</t>
  </si>
  <si>
    <t>1124615915</t>
  </si>
  <si>
    <t>399</t>
  </si>
  <si>
    <t>14.18</t>
  </si>
  <si>
    <t>-1301632318</t>
  </si>
  <si>
    <t>400</t>
  </si>
  <si>
    <t>14.19</t>
  </si>
  <si>
    <t>-1807574322</t>
  </si>
  <si>
    <t>401</t>
  </si>
  <si>
    <t>14.20</t>
  </si>
  <si>
    <t>255936345</t>
  </si>
  <si>
    <t>14.21</t>
  </si>
  <si>
    <t>1268992049</t>
  </si>
  <si>
    <t>403</t>
  </si>
  <si>
    <t>14.22</t>
  </si>
  <si>
    <t>1556478505</t>
  </si>
  <si>
    <t>404</t>
  </si>
  <si>
    <t>14.23</t>
  </si>
  <si>
    <t>-1070343909</t>
  </si>
  <si>
    <t>405</t>
  </si>
  <si>
    <t>14.24</t>
  </si>
  <si>
    <t>-1253213413</t>
  </si>
  <si>
    <t>406</t>
  </si>
  <si>
    <t>14.25</t>
  </si>
  <si>
    <t>-279976549</t>
  </si>
  <si>
    <t>D22</t>
  </si>
  <si>
    <t>3.PP - Z10b</t>
  </si>
  <si>
    <t>407</t>
  </si>
  <si>
    <t>15.01</t>
  </si>
  <si>
    <t>VZT potrubie do obvodu 1250 mm, 11% tvarovky</t>
  </si>
  <si>
    <t>711227536</t>
  </si>
  <si>
    <t>408</t>
  </si>
  <si>
    <t>15.02</t>
  </si>
  <si>
    <t>-1402770434</t>
  </si>
  <si>
    <t>409</t>
  </si>
  <si>
    <t>15.03</t>
  </si>
  <si>
    <t>-664542397</t>
  </si>
  <si>
    <t>410</t>
  </si>
  <si>
    <t>15.04</t>
  </si>
  <si>
    <t>1034437628</t>
  </si>
  <si>
    <t>411</t>
  </si>
  <si>
    <t>15.05</t>
  </si>
  <si>
    <t>VZT potrubie do obvodu 2240 mm, 21% tvarovky</t>
  </si>
  <si>
    <t>430215710</t>
  </si>
  <si>
    <t>412</t>
  </si>
  <si>
    <t>15.06</t>
  </si>
  <si>
    <t>91260514</t>
  </si>
  <si>
    <t>413</t>
  </si>
  <si>
    <t>15.07</t>
  </si>
  <si>
    <t>2114796608</t>
  </si>
  <si>
    <t>15.08</t>
  </si>
  <si>
    <t>1373698156</t>
  </si>
  <si>
    <t>415</t>
  </si>
  <si>
    <t>15.09</t>
  </si>
  <si>
    <t>1646599482</t>
  </si>
  <si>
    <t>416</t>
  </si>
  <si>
    <t>15.10</t>
  </si>
  <si>
    <t>1254714029</t>
  </si>
  <si>
    <t>417</t>
  </si>
  <si>
    <t>15.11</t>
  </si>
  <si>
    <t>-818894018</t>
  </si>
  <si>
    <t>418</t>
  </si>
  <si>
    <t>15.12</t>
  </si>
  <si>
    <t>VZT potrubie do obvodu. 2520 mm, 100% tvarovky</t>
  </si>
  <si>
    <t>1511244606</t>
  </si>
  <si>
    <t>419</t>
  </si>
  <si>
    <t>15.13</t>
  </si>
  <si>
    <t>614257393</t>
  </si>
  <si>
    <t>420</t>
  </si>
  <si>
    <t>15.14</t>
  </si>
  <si>
    <t>-1306769036</t>
  </si>
  <si>
    <t>421</t>
  </si>
  <si>
    <t>15.15</t>
  </si>
  <si>
    <t>-590717324</t>
  </si>
  <si>
    <t>422</t>
  </si>
  <si>
    <t>15.16</t>
  </si>
  <si>
    <t>-12614405</t>
  </si>
  <si>
    <t>423</t>
  </si>
  <si>
    <t>15.17</t>
  </si>
  <si>
    <t>1415156706</t>
  </si>
  <si>
    <t>424</t>
  </si>
  <si>
    <t>15.18</t>
  </si>
  <si>
    <t>1684401117</t>
  </si>
  <si>
    <t>425</t>
  </si>
  <si>
    <t>15.19</t>
  </si>
  <si>
    <t>-1652727542</t>
  </si>
  <si>
    <t>426</t>
  </si>
  <si>
    <t>15.20</t>
  </si>
  <si>
    <t>2132511664</t>
  </si>
  <si>
    <t>427</t>
  </si>
  <si>
    <t>15.21</t>
  </si>
  <si>
    <t>1766960013</t>
  </si>
  <si>
    <t>428</t>
  </si>
  <si>
    <t>15.22</t>
  </si>
  <si>
    <t>999163569</t>
  </si>
  <si>
    <t>429</t>
  </si>
  <si>
    <t>15.23</t>
  </si>
  <si>
    <t>-2069079950</t>
  </si>
  <si>
    <t>430</t>
  </si>
  <si>
    <t>15.24</t>
  </si>
  <si>
    <t>2001770094</t>
  </si>
  <si>
    <t>431</t>
  </si>
  <si>
    <t>15.25</t>
  </si>
  <si>
    <t>98030943</t>
  </si>
  <si>
    <t>432</t>
  </si>
  <si>
    <t>15.26</t>
  </si>
  <si>
    <t>1723194382</t>
  </si>
  <si>
    <t>433</t>
  </si>
  <si>
    <t>15.27</t>
  </si>
  <si>
    <t>-1052095203</t>
  </si>
  <si>
    <t>434</t>
  </si>
  <si>
    <t>15.28</t>
  </si>
  <si>
    <t>-1320353998</t>
  </si>
  <si>
    <t>435</t>
  </si>
  <si>
    <t>15.29</t>
  </si>
  <si>
    <t>-1537665109</t>
  </si>
  <si>
    <t>436</t>
  </si>
  <si>
    <t>15.30</t>
  </si>
  <si>
    <t>-486356971</t>
  </si>
  <si>
    <t>437</t>
  </si>
  <si>
    <t>-2059766146</t>
  </si>
  <si>
    <t>D23</t>
  </si>
  <si>
    <t>3.PP - Z11</t>
  </si>
  <si>
    <t>438</t>
  </si>
  <si>
    <t>16.01</t>
  </si>
  <si>
    <t>VZT potrubie do obvodu 1600 mm, 27% tvarovky</t>
  </si>
  <si>
    <t>1486631669</t>
  </si>
  <si>
    <t>439</t>
  </si>
  <si>
    <t>16.02</t>
  </si>
  <si>
    <t>VZT potrubie do obvodu 1800 mm, 100% tvarovky</t>
  </si>
  <si>
    <t>1916980854</t>
  </si>
  <si>
    <t>440</t>
  </si>
  <si>
    <t>16.03</t>
  </si>
  <si>
    <t>VZT potrubie do obvodu 2000 mm, 9% tvarovky</t>
  </si>
  <si>
    <t>-834924582</t>
  </si>
  <si>
    <t>441</t>
  </si>
  <si>
    <t>16.04</t>
  </si>
  <si>
    <t>VZT potrubie do obvodu 2240 mm, 15% tvarovky</t>
  </si>
  <si>
    <t>1200308378</t>
  </si>
  <si>
    <t>442</t>
  </si>
  <si>
    <t>16.05</t>
  </si>
  <si>
    <t>VZT potrubie do obvodu. 2520 mm, 5% tvarovky</t>
  </si>
  <si>
    <t>-543005612</t>
  </si>
  <si>
    <t>443</t>
  </si>
  <si>
    <t>16.06</t>
  </si>
  <si>
    <t>VZT potrubie do obvodu. 2840 mm, 0% tvarovky</t>
  </si>
  <si>
    <t>-1384879070</t>
  </si>
  <si>
    <t>444</t>
  </si>
  <si>
    <t>16.07</t>
  </si>
  <si>
    <t>VZT potrubie do obvodu. 3200 mm, 100% tvarovky</t>
  </si>
  <si>
    <t>-718479153</t>
  </si>
  <si>
    <t>445</t>
  </si>
  <si>
    <t>16.08</t>
  </si>
  <si>
    <t>-1823535243</t>
  </si>
  <si>
    <t>446</t>
  </si>
  <si>
    <t>16.09</t>
  </si>
  <si>
    <t>-1128001593</t>
  </si>
  <si>
    <t>447</t>
  </si>
  <si>
    <t>16.10</t>
  </si>
  <si>
    <t>222308970</t>
  </si>
  <si>
    <t>448</t>
  </si>
  <si>
    <t>16.11</t>
  </si>
  <si>
    <t>VZT potrubie do obvodu 2000 mm, 100% tvarovky</t>
  </si>
  <si>
    <t>1987165982</t>
  </si>
  <si>
    <t>449</t>
  </si>
  <si>
    <t>16.12</t>
  </si>
  <si>
    <t>2042505510</t>
  </si>
  <si>
    <t>450</t>
  </si>
  <si>
    <t>16.13</t>
  </si>
  <si>
    <t>-1295836446</t>
  </si>
  <si>
    <t>451</t>
  </si>
  <si>
    <t>16.14</t>
  </si>
  <si>
    <t>VZT potrubie do obvodu. 2520 mm, 0% tvarovky</t>
  </si>
  <si>
    <t>-1023880209</t>
  </si>
  <si>
    <t>452</t>
  </si>
  <si>
    <t>16.15</t>
  </si>
  <si>
    <t>342910740</t>
  </si>
  <si>
    <t>453</t>
  </si>
  <si>
    <t>16.16</t>
  </si>
  <si>
    <t>1351901692</t>
  </si>
  <si>
    <t>454</t>
  </si>
  <si>
    <t>16.17</t>
  </si>
  <si>
    <t>446957586</t>
  </si>
  <si>
    <t>455</t>
  </si>
  <si>
    <t>16.18</t>
  </si>
  <si>
    <t>1158681852</t>
  </si>
  <si>
    <t>456</t>
  </si>
  <si>
    <t>16.19</t>
  </si>
  <si>
    <t>164401359</t>
  </si>
  <si>
    <t>457</t>
  </si>
  <si>
    <t>16.20</t>
  </si>
  <si>
    <t>732842275</t>
  </si>
  <si>
    <t>16.21</t>
  </si>
  <si>
    <t>64900349</t>
  </si>
  <si>
    <t>459</t>
  </si>
  <si>
    <t>16.22</t>
  </si>
  <si>
    <t>35198160</t>
  </si>
  <si>
    <t>460</t>
  </si>
  <si>
    <t>16.23</t>
  </si>
  <si>
    <t>133364473</t>
  </si>
  <si>
    <t>461</t>
  </si>
  <si>
    <t>16.24</t>
  </si>
  <si>
    <t>VZT potrubie do obvodu 2240 mm, 17% tvarovky</t>
  </si>
  <si>
    <t>-1365184725</t>
  </si>
  <si>
    <t>462</t>
  </si>
  <si>
    <t>16.25</t>
  </si>
  <si>
    <t>-1755129096</t>
  </si>
  <si>
    <t>463</t>
  </si>
  <si>
    <t>16.26</t>
  </si>
  <si>
    <t>188730828</t>
  </si>
  <si>
    <t>464</t>
  </si>
  <si>
    <t>16.27</t>
  </si>
  <si>
    <t>-396792564</t>
  </si>
  <si>
    <t>465</t>
  </si>
  <si>
    <t>16.28</t>
  </si>
  <si>
    <t>626629356</t>
  </si>
  <si>
    <t>466</t>
  </si>
  <si>
    <t>16.29</t>
  </si>
  <si>
    <t>1887620808</t>
  </si>
  <si>
    <t>467</t>
  </si>
  <si>
    <t>16.30</t>
  </si>
  <si>
    <t>Odlepenie mriežok potrubia 630 x 140</t>
  </si>
  <si>
    <t>306184794</t>
  </si>
  <si>
    <t>468</t>
  </si>
  <si>
    <t>16.31</t>
  </si>
  <si>
    <t>2080849567</t>
  </si>
  <si>
    <t>16.32</t>
  </si>
  <si>
    <t>-1597575225</t>
  </si>
  <si>
    <t>470</t>
  </si>
  <si>
    <t>16.33</t>
  </si>
  <si>
    <t>1056230669</t>
  </si>
  <si>
    <t>16.34</t>
  </si>
  <si>
    <t>-1323676292</t>
  </si>
  <si>
    <t>472</t>
  </si>
  <si>
    <t>16.35</t>
  </si>
  <si>
    <t>-675027515</t>
  </si>
  <si>
    <t>473</t>
  </si>
  <si>
    <t>16.36</t>
  </si>
  <si>
    <t>-1393225468</t>
  </si>
  <si>
    <t>474</t>
  </si>
  <si>
    <t>16.37</t>
  </si>
  <si>
    <t>700812141</t>
  </si>
  <si>
    <t>475</t>
  </si>
  <si>
    <t>16.38</t>
  </si>
  <si>
    <t>32536446</t>
  </si>
  <si>
    <t>476</t>
  </si>
  <si>
    <t>16.39</t>
  </si>
  <si>
    <t>1295740127</t>
  </si>
  <si>
    <t>477</t>
  </si>
  <si>
    <t>16.40</t>
  </si>
  <si>
    <t>-758512334</t>
  </si>
  <si>
    <t>478</t>
  </si>
  <si>
    <t>16.41</t>
  </si>
  <si>
    <t>770287600</t>
  </si>
  <si>
    <t>479</t>
  </si>
  <si>
    <t>16.42</t>
  </si>
  <si>
    <t>663301930</t>
  </si>
  <si>
    <t>480</t>
  </si>
  <si>
    <t>16.43</t>
  </si>
  <si>
    <t>847593645</t>
  </si>
  <si>
    <t>481</t>
  </si>
  <si>
    <t>842636034</t>
  </si>
  <si>
    <t>D24</t>
  </si>
  <si>
    <t>3.PP - Z12</t>
  </si>
  <si>
    <t>482</t>
  </si>
  <si>
    <t>17.01</t>
  </si>
  <si>
    <t>VZT potrubie do obvodu 1600 mm, 24% tvarovky</t>
  </si>
  <si>
    <t>1331290419</t>
  </si>
  <si>
    <t>483</t>
  </si>
  <si>
    <t>17.02</t>
  </si>
  <si>
    <t>1835021466</t>
  </si>
  <si>
    <t>484</t>
  </si>
  <si>
    <t>17.03</t>
  </si>
  <si>
    <t>-1215565570</t>
  </si>
  <si>
    <t>485</t>
  </si>
  <si>
    <t>17.04</t>
  </si>
  <si>
    <t>VZT potrubie do obvodu 2240 mm, 14% tvarovky</t>
  </si>
  <si>
    <t>-1831525898</t>
  </si>
  <si>
    <t>486</t>
  </si>
  <si>
    <t>17.05</t>
  </si>
  <si>
    <t>-1828730415</t>
  </si>
  <si>
    <t>487</t>
  </si>
  <si>
    <t>17.06</t>
  </si>
  <si>
    <t>718257541</t>
  </si>
  <si>
    <t>488</t>
  </si>
  <si>
    <t>17.07</t>
  </si>
  <si>
    <t>-1280351754</t>
  </si>
  <si>
    <t>489</t>
  </si>
  <si>
    <t>17.08</t>
  </si>
  <si>
    <t>731336363</t>
  </si>
  <si>
    <t>490</t>
  </si>
  <si>
    <t>17.09</t>
  </si>
  <si>
    <t>393417242</t>
  </si>
  <si>
    <t>491</t>
  </si>
  <si>
    <t>17.10</t>
  </si>
  <si>
    <t>885955314</t>
  </si>
  <si>
    <t>492</t>
  </si>
  <si>
    <t>17.11</t>
  </si>
  <si>
    <t>Zalepenie mriežok potrubia 630 x 140</t>
  </si>
  <si>
    <t>1211355675</t>
  </si>
  <si>
    <t>493</t>
  </si>
  <si>
    <t>17.12</t>
  </si>
  <si>
    <t>2024983708</t>
  </si>
  <si>
    <t>494</t>
  </si>
  <si>
    <t>17.13</t>
  </si>
  <si>
    <t>1805387239</t>
  </si>
  <si>
    <t>495</t>
  </si>
  <si>
    <t>17.14</t>
  </si>
  <si>
    <t>648478018</t>
  </si>
  <si>
    <t>496</t>
  </si>
  <si>
    <t>17.15</t>
  </si>
  <si>
    <t>1877333609</t>
  </si>
  <si>
    <t>497</t>
  </si>
  <si>
    <t>17.16</t>
  </si>
  <si>
    <t>-1142020100</t>
  </si>
  <si>
    <t>498</t>
  </si>
  <si>
    <t>17.17</t>
  </si>
  <si>
    <t>-553760207</t>
  </si>
  <si>
    <t>499</t>
  </si>
  <si>
    <t>17.18</t>
  </si>
  <si>
    <t>-1644242313</t>
  </si>
  <si>
    <t>500</t>
  </si>
  <si>
    <t>17.19</t>
  </si>
  <si>
    <t>262505708</t>
  </si>
  <si>
    <t>501</t>
  </si>
  <si>
    <t>17.20</t>
  </si>
  <si>
    <t>-1719617352</t>
  </si>
  <si>
    <t>502</t>
  </si>
  <si>
    <t>17.21</t>
  </si>
  <si>
    <t>407175243</t>
  </si>
  <si>
    <t>503</t>
  </si>
  <si>
    <t>17.22</t>
  </si>
  <si>
    <t>-41494708</t>
  </si>
  <si>
    <t>504</t>
  </si>
  <si>
    <t>17.23</t>
  </si>
  <si>
    <t>-458755350</t>
  </si>
  <si>
    <t>505</t>
  </si>
  <si>
    <t>17.24</t>
  </si>
  <si>
    <t>176612937</t>
  </si>
  <si>
    <t>506</t>
  </si>
  <si>
    <t>17.25</t>
  </si>
  <si>
    <t>30077283</t>
  </si>
  <si>
    <t>507</t>
  </si>
  <si>
    <t>17.26</t>
  </si>
  <si>
    <t>97514232</t>
  </si>
  <si>
    <t>508</t>
  </si>
  <si>
    <t>17.27</t>
  </si>
  <si>
    <t>1398774879</t>
  </si>
  <si>
    <t>509</t>
  </si>
  <si>
    <t>17.28</t>
  </si>
  <si>
    <t>1913029533</t>
  </si>
  <si>
    <t>510</t>
  </si>
  <si>
    <t>-1229720965</t>
  </si>
  <si>
    <t>D25</t>
  </si>
  <si>
    <t>Dodávka zariadení a komponentov</t>
  </si>
  <si>
    <t>511</t>
  </si>
  <si>
    <t>Pol1</t>
  </si>
  <si>
    <t>1181369753</t>
  </si>
  <si>
    <t>Pol2</t>
  </si>
  <si>
    <t>1016339033</t>
  </si>
  <si>
    <t>513</t>
  </si>
  <si>
    <t>Pol3</t>
  </si>
  <si>
    <t>-2043194785</t>
  </si>
  <si>
    <t>514</t>
  </si>
  <si>
    <t>Pol4</t>
  </si>
  <si>
    <t>-188038077</t>
  </si>
  <si>
    <t>515</t>
  </si>
  <si>
    <t>Pol5</t>
  </si>
  <si>
    <t>1066898885</t>
  </si>
  <si>
    <t>516</t>
  </si>
  <si>
    <t>Pol6</t>
  </si>
  <si>
    <t>-723547085</t>
  </si>
  <si>
    <t>517</t>
  </si>
  <si>
    <t>Pol7</t>
  </si>
  <si>
    <t>1630609457</t>
  </si>
  <si>
    <t>518</t>
  </si>
  <si>
    <t>Pol8</t>
  </si>
  <si>
    <t>-975279125</t>
  </si>
  <si>
    <t>519</t>
  </si>
  <si>
    <t>Pol9</t>
  </si>
  <si>
    <t>-1683838486</t>
  </si>
  <si>
    <t>520</t>
  </si>
  <si>
    <t>Pol10</t>
  </si>
  <si>
    <t>-413262431</t>
  </si>
  <si>
    <t>521</t>
  </si>
  <si>
    <t>Pol11</t>
  </si>
  <si>
    <t>1180394056</t>
  </si>
  <si>
    <t>522</t>
  </si>
  <si>
    <t>Pol12</t>
  </si>
  <si>
    <t>-1016087262</t>
  </si>
  <si>
    <t>523</t>
  </si>
  <si>
    <t>Pol13</t>
  </si>
  <si>
    <t>498358839</t>
  </si>
  <si>
    <t>524</t>
  </si>
  <si>
    <t>Pol14</t>
  </si>
  <si>
    <t>-1025791596</t>
  </si>
  <si>
    <t>525</t>
  </si>
  <si>
    <t>Pol15</t>
  </si>
  <si>
    <t>-101248256</t>
  </si>
  <si>
    <t>526</t>
  </si>
  <si>
    <t>Pol16</t>
  </si>
  <si>
    <t>Ručná regulačná klapka RK 1000 x 200 R</t>
  </si>
  <si>
    <t>-1562130095</t>
  </si>
  <si>
    <t>527</t>
  </si>
  <si>
    <t>Pol17</t>
  </si>
  <si>
    <t>-177269869</t>
  </si>
  <si>
    <t>528</t>
  </si>
  <si>
    <t>Pol18</t>
  </si>
  <si>
    <t>Ručná regulačná klapka RK 800 x 500 R</t>
  </si>
  <si>
    <t>1258020721</t>
  </si>
  <si>
    <t>529</t>
  </si>
  <si>
    <t>Pol19</t>
  </si>
  <si>
    <t>-353454182</t>
  </si>
  <si>
    <t>530</t>
  </si>
  <si>
    <t>Pol20</t>
  </si>
  <si>
    <t>1517069240</t>
  </si>
  <si>
    <t>531</t>
  </si>
  <si>
    <t>Pol21</t>
  </si>
  <si>
    <t>754046505</t>
  </si>
  <si>
    <t>532</t>
  </si>
  <si>
    <t>Pol22</t>
  </si>
  <si>
    <t>456942609</t>
  </si>
  <si>
    <t>533</t>
  </si>
  <si>
    <t>Pol23</t>
  </si>
  <si>
    <t>Záslep potrubia 630 x 140</t>
  </si>
  <si>
    <t>767349906</t>
  </si>
  <si>
    <t>534</t>
  </si>
  <si>
    <t>Pol24</t>
  </si>
  <si>
    <t>1897577425</t>
  </si>
  <si>
    <t>535</t>
  </si>
  <si>
    <t>Pol25</t>
  </si>
  <si>
    <t>Záslep potrubia 625 x 125</t>
  </si>
  <si>
    <t>-1485949649</t>
  </si>
  <si>
    <t>536</t>
  </si>
  <si>
    <t>Pol26</t>
  </si>
  <si>
    <t>-1697112687</t>
  </si>
  <si>
    <t>537</t>
  </si>
  <si>
    <t>Pol27</t>
  </si>
  <si>
    <t>Záslep potrubia 800 x 500</t>
  </si>
  <si>
    <t>-1837137558</t>
  </si>
  <si>
    <t>538</t>
  </si>
  <si>
    <t>Pol28</t>
  </si>
  <si>
    <t>-103744895</t>
  </si>
  <si>
    <t>539</t>
  </si>
  <si>
    <t>Pol29</t>
  </si>
  <si>
    <t>2144748863</t>
  </si>
  <si>
    <t>540</t>
  </si>
  <si>
    <t>Pol30</t>
  </si>
  <si>
    <t>1349570282</t>
  </si>
  <si>
    <t>541</t>
  </si>
  <si>
    <t>Pol31</t>
  </si>
  <si>
    <t>35716116</t>
  </si>
  <si>
    <t>542</t>
  </si>
  <si>
    <t>Pol32</t>
  </si>
  <si>
    <t>211094739</t>
  </si>
  <si>
    <t>08 - Rozvody pre nabíjacie stanice pre elektromobily</t>
  </si>
  <si>
    <t>BRATISLAVA UL. IMRICHA KARVAŠA</t>
  </si>
  <si>
    <t>91 - Montáž silnoprúdových rozvodov a zariadení</t>
  </si>
  <si>
    <t xml:space="preserve">    9119 - Rozvádzače</t>
  </si>
  <si>
    <t xml:space="preserve">    3 - Zvislé a kompletné konštrukcie</t>
  </si>
  <si>
    <t xml:space="preserve">    95-M - Revízie</t>
  </si>
  <si>
    <t>VRN - Investičné náklady neobsiahnuté v cenách</t>
  </si>
  <si>
    <t>Montáž silnoprúdových rozvodov a zariadení</t>
  </si>
  <si>
    <t>9119</t>
  </si>
  <si>
    <t>Rozvádzače</t>
  </si>
  <si>
    <t>345290006100.S</t>
  </si>
  <si>
    <t>Poistková vložka nožová PNA1 80A gG, veľkosť 1</t>
  </si>
  <si>
    <t>-1014048988</t>
  </si>
  <si>
    <t>340238225.S</t>
  </si>
  <si>
    <t>Zamurovanie otvorov plochy od 0,25 do 1 m2 z tehál pálených dierovaných nebrúsených hrúbky 300 mm</t>
  </si>
  <si>
    <t>1722336893</t>
  </si>
  <si>
    <t>941955003.S</t>
  </si>
  <si>
    <t>Lešenie ľahké pracovné pomocné s výškou lešeňovej podlahy nad 1,90 do 2,50 m</t>
  </si>
  <si>
    <t>2034118572</t>
  </si>
  <si>
    <t>971042341.S</t>
  </si>
  <si>
    <t>Vybúranie otvoru v betónových priečkach a stenách plochy do 0,09 m2, hr. do 300 mm,  -0,05900t</t>
  </si>
  <si>
    <t>2110963349</t>
  </si>
  <si>
    <t>210010026.S</t>
  </si>
  <si>
    <t>Rúrka ohybná elektroinštalačná z PVC typ FXP 25, uložená pevne</t>
  </si>
  <si>
    <t>1116753376</t>
  </si>
  <si>
    <t>345710009200</t>
  </si>
  <si>
    <t>Rúrka ohybná vlnitá pancierová PVC-U, FXP D 25</t>
  </si>
  <si>
    <t>-798220811</t>
  </si>
  <si>
    <t>345710017900.S</t>
  </si>
  <si>
    <t>Spojka nasúvacia z PVC-U pre elektroinštal. rúrky, D 25 mm</t>
  </si>
  <si>
    <t>1469381871</t>
  </si>
  <si>
    <t>210010029.S</t>
  </si>
  <si>
    <t>Rúrka ohybná elektroinštalačná z PVC typ FXP 50, uložená pevne</t>
  </si>
  <si>
    <t>1135832152</t>
  </si>
  <si>
    <t>345710009500.S</t>
  </si>
  <si>
    <t>Rúrka ohybná vlnitá pancierová so strednou mechanickou odolnosťou z PVC-U, D 50</t>
  </si>
  <si>
    <t>2117012554</t>
  </si>
  <si>
    <t>345710018200.S</t>
  </si>
  <si>
    <t>Spojka nasúvacia z PVC-U pre elektroinštal. rúrky, D 50 mm</t>
  </si>
  <si>
    <t>-259193214</t>
  </si>
  <si>
    <t>345710037700</t>
  </si>
  <si>
    <t>Príchytka pre rúrku z PVC CL 50</t>
  </si>
  <si>
    <t>1402940561</t>
  </si>
  <si>
    <t>210020125.S</t>
  </si>
  <si>
    <t>Káblová nosná lišta pre pevné uloženie káblov</t>
  </si>
  <si>
    <t>-519781939</t>
  </si>
  <si>
    <t>345750066700</t>
  </si>
  <si>
    <t>Lišta nosná kovová bez otvorov 5820/20 šxv 20x10 mm, KOPOS</t>
  </si>
  <si>
    <t>-1217572307</t>
  </si>
  <si>
    <t>Poznámka k položke:_x000D_
Balenie: 3/75 m</t>
  </si>
  <si>
    <t>210020304.S</t>
  </si>
  <si>
    <t>Káblový žľab - káblový nosný systém, pozink., vrátane príslušenstva, 125/50 mm bez veka vrátane podpery</t>
  </si>
  <si>
    <t>-195577903</t>
  </si>
  <si>
    <t>345750008700.S</t>
  </si>
  <si>
    <t>Žľab káblový, šxv 125x50 mm, z pozinkovanej ocele</t>
  </si>
  <si>
    <t>846435893</t>
  </si>
  <si>
    <t>-1373984697</t>
  </si>
  <si>
    <t>266586454</t>
  </si>
  <si>
    <t>-886620698</t>
  </si>
  <si>
    <t>354310013100.S</t>
  </si>
  <si>
    <t>Káblové oko hliníkové lisovacie 25 Al 617064</t>
  </si>
  <si>
    <t>-464785898</t>
  </si>
  <si>
    <t>1651920642</t>
  </si>
  <si>
    <t>210100101.S</t>
  </si>
  <si>
    <t>Ukončenie Cu a Al drôtov a lán včítane zapojenie, jedna žila, vodič s prierezom do 16 mm2</t>
  </si>
  <si>
    <t>-1856866203</t>
  </si>
  <si>
    <t>1977910027</t>
  </si>
  <si>
    <t>354310012900.S</t>
  </si>
  <si>
    <t>Káblové oko hliníkové lisovacie 16 AL 617055</t>
  </si>
  <si>
    <t>1111150063</t>
  </si>
  <si>
    <t>354310018500.S</t>
  </si>
  <si>
    <t>Káblové oko medené lisovacie CU 10x10 KU-L</t>
  </si>
  <si>
    <t>-1976758378</t>
  </si>
  <si>
    <t>-1221510893</t>
  </si>
  <si>
    <t>1191165425</t>
  </si>
  <si>
    <t>556297809</t>
  </si>
  <si>
    <t>-2061199344</t>
  </si>
  <si>
    <t>-483290921</t>
  </si>
  <si>
    <t>345710036800</t>
  </si>
  <si>
    <t>Príchytka káblová kovová SONAP 29-40</t>
  </si>
  <si>
    <t>-1717041965</t>
  </si>
  <si>
    <t>345710036900.S</t>
  </si>
  <si>
    <t>Príchytka káblová kovová pre upevnenie káblov D 41-54 mm k uholníku alébo pásu</t>
  </si>
  <si>
    <t>-2102567998</t>
  </si>
  <si>
    <t>210290487.S</t>
  </si>
  <si>
    <t>Výmena výkonových poistiek veľkosť 01 zjednotiť prúdové hodnoty</t>
  </si>
  <si>
    <t>-759097316</t>
  </si>
  <si>
    <t>210800521.S</t>
  </si>
  <si>
    <t>Vodič medený uložený pevne H07V-U (CY) 450/750 V  16</t>
  </si>
  <si>
    <t>-1686810566</t>
  </si>
  <si>
    <t>341110012500.S</t>
  </si>
  <si>
    <t>Vodič medený H07V-U 16 mm2 Z/Ź</t>
  </si>
  <si>
    <t>156080310</t>
  </si>
  <si>
    <t>210810064.S</t>
  </si>
  <si>
    <t>Kábel medený silový uložený pevne 1-CYKY 0,6/1 kV 5x25</t>
  </si>
  <si>
    <t>32994482</t>
  </si>
  <si>
    <t>341110006500.S</t>
  </si>
  <si>
    <t>Kábel medený 1-CYKY 5x25 mm2</t>
  </si>
  <si>
    <t>2071131029</t>
  </si>
  <si>
    <t>210960781.S</t>
  </si>
  <si>
    <t>Demontáž - konštrukcia oceľová, zákryt plný (z plechu) v rámoch    -0,01200 t</t>
  </si>
  <si>
    <t>1178459594</t>
  </si>
  <si>
    <t>998921201.S</t>
  </si>
  <si>
    <t>Presun hmôt pre montáž silnoprúdových rozvodov a zariadení v stavbe (objekte) výšky do 7 m</t>
  </si>
  <si>
    <t>-1906142462</t>
  </si>
  <si>
    <t>220511004.S</t>
  </si>
  <si>
    <t>Montáž zásuvky 2xRJ45 na omietku</t>
  </si>
  <si>
    <t>1536077320</t>
  </si>
  <si>
    <t>383150005900.S</t>
  </si>
  <si>
    <t>Zásuvka povrchová 2xRJ45/s, Cat.6</t>
  </si>
  <si>
    <t>1768240609</t>
  </si>
  <si>
    <t>Kábel v rúrkach</t>
  </si>
  <si>
    <t>457012478</t>
  </si>
  <si>
    <t>345710037400.S</t>
  </si>
  <si>
    <t>Príchytka z PVC pre elektroinštal. rúrky D 25 mm, samozhášavé</t>
  </si>
  <si>
    <t>-1581758637</t>
  </si>
  <si>
    <t>-961378230</t>
  </si>
  <si>
    <t>341230001300.S</t>
  </si>
  <si>
    <t>Kábel medený dátový FTP-AWG LSOH 4x2x24 mm2</t>
  </si>
  <si>
    <t>-924550084</t>
  </si>
  <si>
    <t>220512011.S</t>
  </si>
  <si>
    <t>Montáž police do mini rozvadzača</t>
  </si>
  <si>
    <t>535377819</t>
  </si>
  <si>
    <t>220512013.S</t>
  </si>
  <si>
    <t>Montáž modulu 8xRJ45 do mini rozvadzača</t>
  </si>
  <si>
    <t>766686290</t>
  </si>
  <si>
    <t>Montáž stojanového rozvadzača 19", výšky do 1080 mm, hĺbky 600-800 mm</t>
  </si>
  <si>
    <t>-2068964130</t>
  </si>
  <si>
    <t>383180002700.S</t>
  </si>
  <si>
    <t>Rozvádzač stojanový 19", vxšxh 770x600x600 mm</t>
  </si>
  <si>
    <t>-1824068566</t>
  </si>
  <si>
    <t>220512106.S</t>
  </si>
  <si>
    <t>Montáž tieneného patch panelu, 16xRJ45</t>
  </si>
  <si>
    <t>-1184362746</t>
  </si>
  <si>
    <t>220512110.S</t>
  </si>
  <si>
    <t>Zapojenie jedneho portu do patch panelu - 1xRJ45</t>
  </si>
  <si>
    <t>662692569</t>
  </si>
  <si>
    <t>220512130.S</t>
  </si>
  <si>
    <t>Značenie zásuviek</t>
  </si>
  <si>
    <t>1487293620</t>
  </si>
  <si>
    <t>220512131.S</t>
  </si>
  <si>
    <t>Značenie prípojných miest na strane rozvadzača</t>
  </si>
  <si>
    <t>663670197</t>
  </si>
  <si>
    <t>220512134.S</t>
  </si>
  <si>
    <t>Meranie certifikácie cat.6, vystavenie protokolu</t>
  </si>
  <si>
    <t>-1365230974</t>
  </si>
  <si>
    <t>Revízie</t>
  </si>
  <si>
    <t>950103001.S</t>
  </si>
  <si>
    <t>El. inšt. kontrola stavu el. okruhu vrátane inštal., ovládacích a istiacich prvkov, ale bez pripoj. spotrebičov v priestore bezp. do 5 vývodov</t>
  </si>
  <si>
    <t>obv.</t>
  </si>
  <si>
    <t>136322906</t>
  </si>
  <si>
    <t>komp</t>
  </si>
  <si>
    <t>-18962683</t>
  </si>
  <si>
    <t>09 - E.4 Elektroinštalácie</t>
  </si>
  <si>
    <t>92 - Montáž slaboprúdových rozvodov a zariadení</t>
  </si>
  <si>
    <t xml:space="preserve">    9204 - Slaboprúdové rozvody</t>
  </si>
  <si>
    <t xml:space="preserve">    9206 - Zariadenia rozhlasové</t>
  </si>
  <si>
    <t xml:space="preserve">    9210 - Zariadenia rádiokomunikačné</t>
  </si>
  <si>
    <t xml:space="preserve">    36-M - Montáž prevádzkových, meracích a regulačných zariadení</t>
  </si>
  <si>
    <t>00040222004022.S</t>
  </si>
  <si>
    <t>kompl</t>
  </si>
  <si>
    <t>1444424079</t>
  </si>
  <si>
    <t>Montáž slaboprúdových rozvodov a zariadení</t>
  </si>
  <si>
    <t>9204</t>
  </si>
  <si>
    <t>Slaboprúdové rozvody</t>
  </si>
  <si>
    <t>92040904030030.S</t>
  </si>
  <si>
    <t>Káble bytové SYKFY 5 x 2 x 0,5 mm uložené v rúrkach, lištách, bez odviečkovania a zaviečkovania krabíc</t>
  </si>
  <si>
    <t>1548447354</t>
  </si>
  <si>
    <t>341210010200.S</t>
  </si>
  <si>
    <t>Kábel medený signálny JXFE-R 4x2x0,5 mm2</t>
  </si>
  <si>
    <t>2014832303</t>
  </si>
  <si>
    <t>9206</t>
  </si>
  <si>
    <t>Zariadenia rozhlasové</t>
  </si>
  <si>
    <t>92060101120453.S</t>
  </si>
  <si>
    <t>Montáž reproduktora,upevnenie,pripojenie,nastavenie,smerového,resp.tlakového do 6 W</t>
  </si>
  <si>
    <t>-1355510047</t>
  </si>
  <si>
    <t>92060101120462.S</t>
  </si>
  <si>
    <t>Montáž protipožiarného krytu k reproduktoru</t>
  </si>
  <si>
    <t>-82532480</t>
  </si>
  <si>
    <t>9210</t>
  </si>
  <si>
    <t>Zariadenia rádiokomunikačné</t>
  </si>
  <si>
    <t>92100401040020.S</t>
  </si>
  <si>
    <t>Kompletácia antén, montáž antény GSM</t>
  </si>
  <si>
    <t>2033518617</t>
  </si>
  <si>
    <t>-763390878</t>
  </si>
  <si>
    <t>941955004.S</t>
  </si>
  <si>
    <t>Lešenie ľahké pracovné pomocné s výškou lešeňovej podlahy nad 2,50 do 3,5 m</t>
  </si>
  <si>
    <t>1677831113</t>
  </si>
  <si>
    <t>998009101.S</t>
  </si>
  <si>
    <t>Presun hmôt samostatne budovaného lešenia bez ohľadu na výšku</t>
  </si>
  <si>
    <t>-443523997</t>
  </si>
  <si>
    <t>210010024.S</t>
  </si>
  <si>
    <t>Rúrka ohybná elektroinštalačná z PVC typ FXP 16, uložená pevne</t>
  </si>
  <si>
    <t>-1200941275</t>
  </si>
  <si>
    <t>210010025.S</t>
  </si>
  <si>
    <t>Rúrka ohybná elektroinštalačná z PVC typ FXP 20, uložená pevne</t>
  </si>
  <si>
    <t>339133275</t>
  </si>
  <si>
    <t>1394057438</t>
  </si>
  <si>
    <t>210010581.S</t>
  </si>
  <si>
    <t>Rúrka tuhá elektroinštalačná z PVC, D 16 uložená pevne</t>
  </si>
  <si>
    <t>2084290494</t>
  </si>
  <si>
    <t>-1286405284</t>
  </si>
  <si>
    <t>210010583.S</t>
  </si>
  <si>
    <t>Rúrka tuhá elektroinštalačná z PVC, D 25 uložená pevne</t>
  </si>
  <si>
    <t>-920861756</t>
  </si>
  <si>
    <t>210020003.S</t>
  </si>
  <si>
    <t>Záves OBO typ I, opatovná montáž, vrátane vrtania a pomocného materiálu</t>
  </si>
  <si>
    <t>-294825508</t>
  </si>
  <si>
    <t>210020011.S</t>
  </si>
  <si>
    <t>Káblové závesy OBO typ TPD opatovná montáž, vrátane vrtania a pomocného materiálu</t>
  </si>
  <si>
    <t>676926660</t>
  </si>
  <si>
    <t>210020012.S</t>
  </si>
  <si>
    <t>Záves OBO typ  US7K opatovná montáž, vrátane vrtania a pomocného materiálu</t>
  </si>
  <si>
    <t>-1925911058</t>
  </si>
  <si>
    <t>210020122.S</t>
  </si>
  <si>
    <t xml:space="preserve">Káblový výložník OBO AW 15 -opatovna montaž </t>
  </si>
  <si>
    <t>-565177796</t>
  </si>
  <si>
    <t>210020123.S</t>
  </si>
  <si>
    <t>Káblový výložník OBO typ AS30- opatovna montáž</t>
  </si>
  <si>
    <t>-1419864829</t>
  </si>
  <si>
    <t>210020303.S</t>
  </si>
  <si>
    <t>Káblový žľab - káblový nosný systém, pozink., vrátane príslušenstva, 62/50 mm vrátane veka a podpery</t>
  </si>
  <si>
    <t>80336472</t>
  </si>
  <si>
    <t>210020502.S</t>
  </si>
  <si>
    <t xml:space="preserve">Káblový žľab  otvorený OBO 100/60, opatovná montáž bez dodávky </t>
  </si>
  <si>
    <t>1788103628</t>
  </si>
  <si>
    <t>210020503.S</t>
  </si>
  <si>
    <t>Káblový žľab otvorený OBO  200/60, opatovná montáž bez dodávky</t>
  </si>
  <si>
    <t>-1172692073</t>
  </si>
  <si>
    <t>210020504.S</t>
  </si>
  <si>
    <t>Káblový žľab otvorený OBO 300/60, opatovna montaž bez dodávky</t>
  </si>
  <si>
    <t>-1619145064</t>
  </si>
  <si>
    <t>-1223340451</t>
  </si>
  <si>
    <t>210100258.S</t>
  </si>
  <si>
    <t>Ukončenie celoplastových káblov zmrašť. záklopkou alebo páskou do 5 x 4 mm2</t>
  </si>
  <si>
    <t>-1999955228</t>
  </si>
  <si>
    <t>343820000100.S</t>
  </si>
  <si>
    <t>Páska izolačná čierna 19 mm, dĺ. 10 m, typ FEK10</t>
  </si>
  <si>
    <t>-205711249</t>
  </si>
  <si>
    <t>343820000700.S</t>
  </si>
  <si>
    <t>Páska izolačná zeleno-žltá 19 mm, dĺ. 10 m, typ ZS10</t>
  </si>
  <si>
    <t>-1291881150</t>
  </si>
  <si>
    <t>210201311.S</t>
  </si>
  <si>
    <t>Zapojenie svietidla IP65, 2x svetelný zdroj, priemyselné nástenné - stropné s lineárnou žiarivkou</t>
  </si>
  <si>
    <t>-1213323397</t>
  </si>
  <si>
    <t>210220002.S</t>
  </si>
  <si>
    <t>Uzemňovacie vedenie na povrchu FeZn páska uzemňovacia do 120 mm2</t>
  </si>
  <si>
    <t>-1586318687</t>
  </si>
  <si>
    <t>354410058800.S</t>
  </si>
  <si>
    <t>Pásovina uzemňovacia FeZn 30 x 4 mm</t>
  </si>
  <si>
    <t>-1860866348</t>
  </si>
  <si>
    <t>210220241.S</t>
  </si>
  <si>
    <t>Svorka FeZn krížová SK a diagonálna krížová DKS</t>
  </si>
  <si>
    <t>-1942737566</t>
  </si>
  <si>
    <t>354410002500.S</t>
  </si>
  <si>
    <t>Svorka FeZn krížová označenie SK</t>
  </si>
  <si>
    <t>-2015878904</t>
  </si>
  <si>
    <t>354410002700.S</t>
  </si>
  <si>
    <t>Svorka FeZn krížová diagonálna označenie DKS01</t>
  </si>
  <si>
    <t>1836631224</t>
  </si>
  <si>
    <t>210800146.S</t>
  </si>
  <si>
    <t>Kábel medený uložený pevne CYKY 450/750 V 3x1,5</t>
  </si>
  <si>
    <t>-575073088</t>
  </si>
  <si>
    <t>-648235932</t>
  </si>
  <si>
    <t>345710000300.S</t>
  </si>
  <si>
    <t>Rúrka tuhá hrdlová 1525 s nízkou mechanickou odolnosťou z PVC, samozhášavá, D 25 mm</t>
  </si>
  <si>
    <t>-1523566377</t>
  </si>
  <si>
    <t>345710036100.S</t>
  </si>
  <si>
    <t>Príchytka káblová plastová 6700-00/18 A</t>
  </si>
  <si>
    <t>12020338</t>
  </si>
  <si>
    <t>345710036200.S</t>
  </si>
  <si>
    <t>Príchytka káblová plastová 6701-00/20 A</t>
  </si>
  <si>
    <t>-843181059</t>
  </si>
  <si>
    <t>345710038521.S</t>
  </si>
  <si>
    <t>Príchytka 5325 z PVC pre tuhé elektroinštal. rúrky D 25 mm, samozhášavé</t>
  </si>
  <si>
    <t>592475051</t>
  </si>
  <si>
    <t>345710004900.S</t>
  </si>
  <si>
    <t>Rúrka ohybná 1216E so strednou mechanickou odolnosťou z PP, bezhalogénová samozhášavá, D 16 mm</t>
  </si>
  <si>
    <t>-405975706</t>
  </si>
  <si>
    <t>345710005000.S</t>
  </si>
  <si>
    <t>Rúrka ohybná 1220 so strednou mechanickou odolnosťou z PP, bezhalogénová samozhášavá, D 20 mm</t>
  </si>
  <si>
    <t>1302037708</t>
  </si>
  <si>
    <t>345710005100.S</t>
  </si>
  <si>
    <t>Rúrka ohybná 1225 so strednou mechanickou odolnosťou z PP, bezhalogénová samozhášavá, D 25 mm</t>
  </si>
  <si>
    <t>-1388853281</t>
  </si>
  <si>
    <t>341110000700.S</t>
  </si>
  <si>
    <t>Kábel medený CYKY 3x1,5 mm2</t>
  </si>
  <si>
    <t>1928113862</t>
  </si>
  <si>
    <t>210800147.S</t>
  </si>
  <si>
    <t>Kábel medený uložený pevne CYKY 450/750 V 3x2,5</t>
  </si>
  <si>
    <t>-1662220810</t>
  </si>
  <si>
    <t>-1661967736</t>
  </si>
  <si>
    <t>345710000100.S</t>
  </si>
  <si>
    <t>Rúrka tuhá hrdlová 1516E s nízkou mechanickou odolnosťou z PVC, samozhášavá, D 16 mm</t>
  </si>
  <si>
    <t>2005104009</t>
  </si>
  <si>
    <t>210810067.S</t>
  </si>
  <si>
    <t>Kábel medený silový uložený pevne 1-CYKY 0,6/1 kV 5x70</t>
  </si>
  <si>
    <t>-979453310</t>
  </si>
  <si>
    <t>210881325.S</t>
  </si>
  <si>
    <t>Kábel bezhalogénový, medený uložený pevne JE-HStH 1 x 2 x0,8 E30/FE180 PS30 EPS</t>
  </si>
  <si>
    <t>-658856665</t>
  </si>
  <si>
    <t>341610025000.S</t>
  </si>
  <si>
    <t>Kábel medený bezhalogenovýJE-HStH 1x2x0,8 FE180/E30</t>
  </si>
  <si>
    <t>-310276767</t>
  </si>
  <si>
    <t>Kábel medený dátový UTP 4x2x0,5 mm2</t>
  </si>
  <si>
    <t>1704238702</t>
  </si>
  <si>
    <t>210881459.S</t>
  </si>
  <si>
    <t>Kábel bezhalogénový, medený uložený pevne NHXCH-FE 180/E90 0,6/1,0 kV  3x2,5/2,5 HSP</t>
  </si>
  <si>
    <t>-1325226241</t>
  </si>
  <si>
    <t>341610032900.S</t>
  </si>
  <si>
    <t>Kábel medený bezhalogenový NHXCH FE180/E90 3x2,5/2,5 mm2</t>
  </si>
  <si>
    <t>-1370791795</t>
  </si>
  <si>
    <t>210960021.S</t>
  </si>
  <si>
    <t>Demontáž na spätnú montáž - rúrka ohybná elektroinštalačná z PVC 16, uložená pevne</t>
  </si>
  <si>
    <t>-1233229817</t>
  </si>
  <si>
    <t>210960022.S</t>
  </si>
  <si>
    <t>Demontáž na spätnú montáž - rúrka ohybná elektroinštalačná z PVC 20, uložená pevne</t>
  </si>
  <si>
    <t>-342726894</t>
  </si>
  <si>
    <t>210960023.S</t>
  </si>
  <si>
    <t>Demontáž na spätnú montáž - rúrka ohybná elektroinštalačná z PVC 25, uložená pevne</t>
  </si>
  <si>
    <t>-1044822588</t>
  </si>
  <si>
    <t>210960051.S</t>
  </si>
  <si>
    <t>Demontáž na spätnú montáž - rúrka tuhá elektroinštalačná z PVC typ 1516, uložená pevne</t>
  </si>
  <si>
    <t>1728961177</t>
  </si>
  <si>
    <t>210960052.S</t>
  </si>
  <si>
    <t>Demontáž na spätnú montáž - rúrka tuhá elektroinštalačná z PVC typ 1520, uložená pevne</t>
  </si>
  <si>
    <t>-788045588</t>
  </si>
  <si>
    <t>403854014</t>
  </si>
  <si>
    <t>210960053.S</t>
  </si>
  <si>
    <t>Demontáž na spätnú montáž - rúrka tuhá elektroinštalačná z PVC typ 1525, uložená pevne</t>
  </si>
  <si>
    <t>1371910752</t>
  </si>
  <si>
    <t>210960553.S</t>
  </si>
  <si>
    <t>Demontáž - káblový záves OBO typ TPD -0,00040 t</t>
  </si>
  <si>
    <t>1122809065</t>
  </si>
  <si>
    <t>210960561.S</t>
  </si>
  <si>
    <t>Demontáž - káblové závesy OBO typ US7K    -0,00050 t</t>
  </si>
  <si>
    <t>1677594845</t>
  </si>
  <si>
    <t>210960562.S</t>
  </si>
  <si>
    <t>Demontáž - záves OBO typ I   -0,00100 t</t>
  </si>
  <si>
    <t>1736873239</t>
  </si>
  <si>
    <t>210960579.S</t>
  </si>
  <si>
    <t>Demontáž - káblový výložník OBO AW15   -0,00288 t</t>
  </si>
  <si>
    <t>1145073899</t>
  </si>
  <si>
    <t>210960580.S</t>
  </si>
  <si>
    <t>Demontáž - káblový výložník OBO AS30  -0,00320 t</t>
  </si>
  <si>
    <t>680847512</t>
  </si>
  <si>
    <t>210960651.S</t>
  </si>
  <si>
    <t>Demontáž - káblový nosný sýstém pozinkovaný, žľab vrátane príslušenstva,, 62/50 mm vrátane veka a podpery   -0,00442 t</t>
  </si>
  <si>
    <t>-487142586</t>
  </si>
  <si>
    <t>210960681.S</t>
  </si>
  <si>
    <t>Demontáž - káblový žľab typ OBO otvorený 100/60, vrátane kolien a T kusov   -0,00320 t</t>
  </si>
  <si>
    <t>486642021</t>
  </si>
  <si>
    <t>210960682.S</t>
  </si>
  <si>
    <t>Demontáž - káblový žľab typ OBO otvorený 200/60, vrátane kolien a T kusov   -0,00268 t</t>
  </si>
  <si>
    <t>-481713451</t>
  </si>
  <si>
    <t>210960683.S</t>
  </si>
  <si>
    <t>Demontáž - káblový žľab otvorený 300/60,typ OBO  vrátane kolien a T kusov   -0,00350 t</t>
  </si>
  <si>
    <t>878387273</t>
  </si>
  <si>
    <t>210961935.S</t>
  </si>
  <si>
    <t>Demontáž - REPRODUKTORA</t>
  </si>
  <si>
    <t>831330769</t>
  </si>
  <si>
    <t>210961996.S</t>
  </si>
  <si>
    <t>Demontáž -GSM vysielača</t>
  </si>
  <si>
    <t>-1073055824</t>
  </si>
  <si>
    <t>210962711.S</t>
  </si>
  <si>
    <t>Demontáž čidla MaR</t>
  </si>
  <si>
    <t>1081006</t>
  </si>
  <si>
    <t>210962715.S</t>
  </si>
  <si>
    <t>Demontáž kamery EZS</t>
  </si>
  <si>
    <t>-330981487</t>
  </si>
  <si>
    <t>210964375.S</t>
  </si>
  <si>
    <t>Demontáž na spätnú montáž - svietidla exterierového na strop do 10 kg vrátane odpojenia</t>
  </si>
  <si>
    <t>-209990851</t>
  </si>
  <si>
    <t>210964802.S</t>
  </si>
  <si>
    <t>Demontáž - uzemňovacie vedenie na povrchu FeZn do 120 mm2   -0,00100 t</t>
  </si>
  <si>
    <t>-1747774087</t>
  </si>
  <si>
    <t>210964862.S</t>
  </si>
  <si>
    <t>Demontáž - svorka FeZn krížová SK a diagonálna krížová DKS   -0,00032 t</t>
  </si>
  <si>
    <t>2039959224</t>
  </si>
  <si>
    <t>210967266.S</t>
  </si>
  <si>
    <t>Demontáž - kábel medený uložený pevne CYKY 450/750 V 3x1,5   -0,00014 t</t>
  </si>
  <si>
    <t>-518566411</t>
  </si>
  <si>
    <t>210967267.S</t>
  </si>
  <si>
    <t>Demontáž - kábel medený uložený pevne CYKY 450/750 V 3x2,5   -0,00019 t</t>
  </si>
  <si>
    <t>434402719</t>
  </si>
  <si>
    <t>210967842.S</t>
  </si>
  <si>
    <t>Kábel medený silový  uložený voľne dočasne vyviazaný a opatovne namontovaný do žlabu  -0,00980 t</t>
  </si>
  <si>
    <t>-216653474</t>
  </si>
  <si>
    <t>210967947.S</t>
  </si>
  <si>
    <t>Demontáž - kábel medený silový s dvojitou izoláciou uložený pevne NYY 0,6/1 kV 5x70   -0,00386 t</t>
  </si>
  <si>
    <t>-2059442337</t>
  </si>
  <si>
    <t>210968476.S</t>
  </si>
  <si>
    <t>Demontáž - Vodič odolný voči zvýšeným teplotám, medený uložený pevne  linearny hlásič</t>
  </si>
  <si>
    <t>-1814952019</t>
  </si>
  <si>
    <t>210969452.S</t>
  </si>
  <si>
    <t>Demontáž - kábel FTP</t>
  </si>
  <si>
    <t>-502425495</t>
  </si>
  <si>
    <t>210969467.S</t>
  </si>
  <si>
    <t>Demontáž - kábel signálny uložený pevne JQTQ 750 V 5x0,8   -0,00010 t</t>
  </si>
  <si>
    <t>-1189934021</t>
  </si>
  <si>
    <t>210969484.S</t>
  </si>
  <si>
    <t>Demontáž - vodič odolný voči zvýšeným teplotám, medený uložený pevne  EPS 1x2x0,8</t>
  </si>
  <si>
    <t>1622117504</t>
  </si>
  <si>
    <t>210969485.S</t>
  </si>
  <si>
    <t>Demontáž - vodič odolný voči zvýšeným teplotám, medený uložený pevne HSP 3x2,5</t>
  </si>
  <si>
    <t>1260606641</t>
  </si>
  <si>
    <t>220330145.S</t>
  </si>
  <si>
    <t>EPS, montáž lineárneho hlásiča a vysielaca</t>
  </si>
  <si>
    <t>288729524</t>
  </si>
  <si>
    <t>220330191.S</t>
  </si>
  <si>
    <t>Meranie kontinuity, izolačného stavu a odporu 1 slučky(vedenia)od jedného signalizačného prvku k druhému</t>
  </si>
  <si>
    <t>-1698951819</t>
  </si>
  <si>
    <t>850552690</t>
  </si>
  <si>
    <t>169769365</t>
  </si>
  <si>
    <t>621083304</t>
  </si>
  <si>
    <t>220700341.S</t>
  </si>
  <si>
    <t>Kontrola merania a nastavenie anténového systému, merania el.magn poľa-základné meranie</t>
  </si>
  <si>
    <t>-125570089</t>
  </si>
  <si>
    <t>220700351.S</t>
  </si>
  <si>
    <t>Skúšobný príjem, nainštalovanie antén,napájačov,kontrol.televízorov,fotoaparátov,vypracov.protokolov</t>
  </si>
  <si>
    <t>-489828607</t>
  </si>
  <si>
    <t>694914359</t>
  </si>
  <si>
    <t>220731042.S</t>
  </si>
  <si>
    <t>Nastavenie kamery otočnej v kryte, pripoj.skúšobného monitora,nastavenie parametrov</t>
  </si>
  <si>
    <t>771272152</t>
  </si>
  <si>
    <t>1240795164</t>
  </si>
  <si>
    <t>36-M</t>
  </si>
  <si>
    <t>Montáž prevádzkových, meracích a regulačných zariadení</t>
  </si>
  <si>
    <t>360410179.S</t>
  </si>
  <si>
    <t>Montáž elektronického signalizačného člena MaR</t>
  </si>
  <si>
    <t>-1866984851</t>
  </si>
  <si>
    <t>950104001.S</t>
  </si>
  <si>
    <t>El. spotrebiče kontrola stavu svetelného spotrebiča pevne pripoj. žiarovk., žiarivk. alebo výbojkového v priestore bezpečnom</t>
  </si>
  <si>
    <t>-1928906519</t>
  </si>
  <si>
    <t>950104060.S</t>
  </si>
  <si>
    <t>Elektrické spotrebiče kontrola stavu elektrických spotrebičov a elektrického prenosného náradia triedy I do 10 spotrebičov</t>
  </si>
  <si>
    <t>-1456326457</t>
  </si>
  <si>
    <t>10 - Modernizácia osvetlenia</t>
  </si>
  <si>
    <t>BRATISLAVA</t>
  </si>
  <si>
    <t>Ing. Fondrk František</t>
  </si>
  <si>
    <t>PIK FONDRK sro</t>
  </si>
  <si>
    <t>03 - Lešenárske práce</t>
  </si>
  <si>
    <t xml:space="preserve">    0303 - Lešenie pomocné</t>
  </si>
  <si>
    <t xml:space="preserve">    9101 - Úložný materiál</t>
  </si>
  <si>
    <t>Lešenárske práce</t>
  </si>
  <si>
    <t>0303</t>
  </si>
  <si>
    <t>Lešenie pomocné</t>
  </si>
  <si>
    <t>03030103020010.S</t>
  </si>
  <si>
    <t>888605531</t>
  </si>
  <si>
    <t>9101</t>
  </si>
  <si>
    <t>Úložný materiál</t>
  </si>
  <si>
    <t>91011301030060.S</t>
  </si>
  <si>
    <t>Osadenie  príchytky (kovovej hmoždinky)  do , jednoduchého betónu a železobetónu trasa E90 PS90</t>
  </si>
  <si>
    <t>-1746643867</t>
  </si>
  <si>
    <t>311310004800.S</t>
  </si>
  <si>
    <t>Hmoždinka E90 PS90 na uchytenie príchytiek káblov PS90</t>
  </si>
  <si>
    <t>-1467229095</t>
  </si>
  <si>
    <t>210010382.S</t>
  </si>
  <si>
    <t>Krabica bezhalogénová z PP, 100x100 mm, IP 66 E90,PS90 vrátane poitiek 2x1A, ukončenia káblov a zapojenia vodičov</t>
  </si>
  <si>
    <t>1414630059</t>
  </si>
  <si>
    <t>345410015030.S</t>
  </si>
  <si>
    <t>Krabica bezhalogénová OBO E90 PS90, IP 66,  keramicka svorkovnica, držiak vratane poistiek 2x 1A</t>
  </si>
  <si>
    <t>1487220623</t>
  </si>
  <si>
    <t>210010561.S</t>
  </si>
  <si>
    <t>Rúrka pružná elektroinštalačná vystúžená špirálou z PVC, D 20 uložená pevne</t>
  </si>
  <si>
    <t>1189293001</t>
  </si>
  <si>
    <t>345710008335.S</t>
  </si>
  <si>
    <t>Rúrka pružná s nízkou mechanickou odolnosťou vystužená špirálou z tvrdeného PVC, samozhášavá, D 20,7 mm</t>
  </si>
  <si>
    <t>-777370231</t>
  </si>
  <si>
    <t>345710020015.S</t>
  </si>
  <si>
    <t>Spojka 0220 z PVC pra tuhé elektroinštal. rúrky, samozhášavé, D 20 mm</t>
  </si>
  <si>
    <t>25081875</t>
  </si>
  <si>
    <t>Káblová príchytka E90 PS 90 pre 3x kábel do d25</t>
  </si>
  <si>
    <t>796529963</t>
  </si>
  <si>
    <t>345760005800.S</t>
  </si>
  <si>
    <t>Príchytka OBO E90, PS90 GRIP M 15</t>
  </si>
  <si>
    <t>1406469938</t>
  </si>
  <si>
    <t>210020302.S</t>
  </si>
  <si>
    <t>Káblový žľab - káblový nosný systém, pozink., vrátane príslušenstva,50/50 mm bez veka vrátane podpery</t>
  </si>
  <si>
    <t>-1654605635</t>
  </si>
  <si>
    <t>345750008600.S</t>
  </si>
  <si>
    <t>Nosná lišta svietidiel OBO  , šxv 50x50 mm, z pozinkovanej ocele, vrátane kotevých prvkov a závesov LTS 50 FS</t>
  </si>
  <si>
    <t>-1560992159</t>
  </si>
  <si>
    <t>Protipožiarna upchávka, priechod stenou - okraja orámovaný uhol t 30 cm vratane dodávky tmelu</t>
  </si>
  <si>
    <t>365397896</t>
  </si>
  <si>
    <t>210120403.S</t>
  </si>
  <si>
    <t>Istič vzduchový dvojpólový do 63 A</t>
  </si>
  <si>
    <t>-1804357876</t>
  </si>
  <si>
    <t>358220025000</t>
  </si>
  <si>
    <t>Istič TX3 2P, charakteristika C, 10 A, 10000 A, 2 moduly, LEGRAND</t>
  </si>
  <si>
    <t>1839204925</t>
  </si>
  <si>
    <t>210201082.S</t>
  </si>
  <si>
    <t>Zapojenie LED svietidla IP54, stropného - nástenného</t>
  </si>
  <si>
    <t>492595431</t>
  </si>
  <si>
    <t>210201934.S</t>
  </si>
  <si>
    <t>Montáž svietidla exterierového na strop do 10 kg</t>
  </si>
  <si>
    <t>-258664861</t>
  </si>
  <si>
    <t>210800108.S</t>
  </si>
  <si>
    <t>Kábel medený uložený voľne CYKY 450/750 V 3x2,5</t>
  </si>
  <si>
    <t>-1804830434</t>
  </si>
  <si>
    <t>-601457227</t>
  </si>
  <si>
    <t>210800187.S</t>
  </si>
  <si>
    <t>Kábel medený uložený v rúrke CYKY 450/750 V 3x2,5</t>
  </si>
  <si>
    <t>-1190786713</t>
  </si>
  <si>
    <t>2001671940</t>
  </si>
  <si>
    <t>210881393.S</t>
  </si>
  <si>
    <t>Kábel bezhalogénový, medený uložený pevne NHXH-FE 180/E90 0,6/1,0 kV  3x2,5</t>
  </si>
  <si>
    <t>-1706623754</t>
  </si>
  <si>
    <t>341610031500.S</t>
  </si>
  <si>
    <t>Kábel medený bezhalogenový NHXH FE180/E90 3x2,5 mm2</t>
  </si>
  <si>
    <t>1204464794</t>
  </si>
  <si>
    <t>210960012.S</t>
  </si>
  <si>
    <t>Demontáž do sute - rúrka ohybná elektroinštalačná z PVC 20, uložená pevne   -0,00018 t</t>
  </si>
  <si>
    <t>1644765187</t>
  </si>
  <si>
    <t>210960611.S</t>
  </si>
  <si>
    <t>Demontáž - káblová nosná lišta pozinkovaná pre pevné uloženie káblov   -0,00023 t</t>
  </si>
  <si>
    <t>-46422138</t>
  </si>
  <si>
    <t>210961773.S</t>
  </si>
  <si>
    <t>Demontáž - istič vzduchový dvojpólový do 63 A   -0,00027 t</t>
  </si>
  <si>
    <t>1009495411</t>
  </si>
  <si>
    <t>210964365.S</t>
  </si>
  <si>
    <t>Demontáž do sute - svietidla exterierového na strop do 10 kg vrátanie odpojenia   -0,01000 t</t>
  </si>
  <si>
    <t>325421601</t>
  </si>
  <si>
    <t>210967228.S</t>
  </si>
  <si>
    <t>Demontáž - kábel medený uložený voľne CYKY 450/750 V 3x2,5   -0,00019 t</t>
  </si>
  <si>
    <t>-1103813004</t>
  </si>
  <si>
    <t>210967308.S</t>
  </si>
  <si>
    <t>Demontáž - kábel medený uložený v rúrke CYKY 450/750 V 3x2,5   -0,00019 t</t>
  </si>
  <si>
    <t>580418150</t>
  </si>
  <si>
    <t>950103003.S</t>
  </si>
  <si>
    <t>El. inšt. kontrola stavu el. okruhu vrátane inštal., ovládacích a istiacich prvkov, ale bez pripoj. spotrebičov v priestore bezp. nad 10 vývodov</t>
  </si>
  <si>
    <t>784978286</t>
  </si>
  <si>
    <t>-236323373</t>
  </si>
  <si>
    <t>-780757712</t>
  </si>
  <si>
    <t>11 - E.6  Silnoprudové rozvody - PRÍVODY PRE ČERPACIE STANICE ČS1,ČS2,ČS3</t>
  </si>
  <si>
    <t>-1765196218</t>
  </si>
  <si>
    <t>345710009100</t>
  </si>
  <si>
    <t>Rúrka ohybná vlnitá pancierová PVC-U, FXP D 20</t>
  </si>
  <si>
    <t>1812114694</t>
  </si>
  <si>
    <t>345710017800.S</t>
  </si>
  <si>
    <t>Spojka nasúvacia z PVC-U pre elektroinštal. rúrky, D 20 mm</t>
  </si>
  <si>
    <t>958521706</t>
  </si>
  <si>
    <t>1001638759</t>
  </si>
  <si>
    <t>354310017200.S</t>
  </si>
  <si>
    <t>Káblové oko medené lisovacie CU 0,75x3 KU-L</t>
  </si>
  <si>
    <t>-201662199</t>
  </si>
  <si>
    <t>1365283033</t>
  </si>
  <si>
    <t>-541846586</t>
  </si>
  <si>
    <t>210102361.S</t>
  </si>
  <si>
    <t>Spojka rovná pre plastové viacžilové káble CYKY do 5 žíl D 1,5-2,5 mm2</t>
  </si>
  <si>
    <t>2086662252</t>
  </si>
  <si>
    <t>210111142.S</t>
  </si>
  <si>
    <t>Priemyslová zásuvka nástenná prívodná  400 V / 16A, vrátane zapojenia, vrátane vypínača, 3P + N + PE</t>
  </si>
  <si>
    <t>251114254</t>
  </si>
  <si>
    <t>345540008935.S</t>
  </si>
  <si>
    <t>Zásuvka nástenná prívodná priemyslová  400V, 16A,IP 55,typ 056626 so zabudovaným vypínačom</t>
  </si>
  <si>
    <t>-2081893838</t>
  </si>
  <si>
    <t>210120415.S</t>
  </si>
  <si>
    <t>Prúdové chrániče s nadprúdovou ochranou štvorpólové</t>
  </si>
  <si>
    <t>1642165895</t>
  </si>
  <si>
    <t>358230022900.S</t>
  </si>
  <si>
    <t>Prúdový chránič s istením 4P, charakteristika B, 16 A, 30 mA, typ A, 4 moduly</t>
  </si>
  <si>
    <t>1380681076</t>
  </si>
  <si>
    <t>210800010.S</t>
  </si>
  <si>
    <t>Vodič medený uložený pevne CYY 450/750 V  6mm2</t>
  </si>
  <si>
    <t>-84811783</t>
  </si>
  <si>
    <t>1391575547</t>
  </si>
  <si>
    <t>1977343006</t>
  </si>
  <si>
    <t>505529013</t>
  </si>
  <si>
    <t>210961775.S</t>
  </si>
  <si>
    <t>Demontáž - istič vzduchový trojpólový + N do 63 A   -0,00043 t</t>
  </si>
  <si>
    <t>-2041918119</t>
  </si>
  <si>
    <t>Rozvody nízkeho napätia kontrola stavu v rozvodni do 3 výzbrojných jednotiek</t>
  </si>
  <si>
    <t>-1144578564</t>
  </si>
  <si>
    <t>809430185</t>
  </si>
  <si>
    <t>1287050914</t>
  </si>
  <si>
    <t>ZOZNAM FIGÚR</t>
  </si>
  <si>
    <t>Výmera</t>
  </si>
  <si>
    <t xml:space="preserve"> 01</t>
  </si>
  <si>
    <t>Použitie figúry:</t>
  </si>
  <si>
    <t>B4 Vybúrať exist. teleso žlabu s roštom a po vybúraní dorezať podlahu na šírku 230mm, výška 115mm po</t>
  </si>
  <si>
    <t>Vyrovnanie epoxxidovou maltou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</si>
</sst>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i/>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sz val="10"/>
      <color rgb="FF46464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i/>
      <sz val="7"/>
      <color rgb="FF969696"/>
      <name val="Arial CE"/>
    </font>
    <font>
      <b/>
      <sz val="9"/>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6" fillId="0" borderId="0" applyNumberFormat="0" applyFill="0" applyBorder="0" applyAlignment="0" applyProtection="0"/>
  </cellStyleXfs>
  <cellXfs count="404">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19" fillId="0" borderId="0" xfId="0" applyFont="1" applyAlignment="1" applyProtection="1">
      <alignment horizontal="left" vertical="center"/>
    </xf>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0" fillId="0" borderId="3" xfId="0" applyFont="1" applyBorder="1" applyAlignment="1">
      <alignment vertical="center"/>
    </xf>
    <xf numFmtId="0" fontId="20" fillId="0" borderId="5" xfId="0" applyFont="1" applyBorder="1" applyAlignment="1" applyProtection="1">
      <alignment horizontal="left" vertical="center"/>
    </xf>
    <xf numFmtId="0" fontId="0" fillId="0" borderId="5" xfId="0" applyFont="1" applyBorder="1" applyAlignment="1" applyProtection="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21" fillId="0" borderId="0" xfId="0" applyFont="1" applyAlignment="1" applyProtection="1">
      <alignment horizontal="left" vertical="center"/>
    </xf>
    <xf numFmtId="0" fontId="21" fillId="0" borderId="0" xfId="0" applyFont="1" applyAlignment="1" applyProtection="1">
      <alignment vertical="center"/>
    </xf>
    <xf numFmtId="0" fontId="21" fillId="0" borderId="3" xfId="0" applyFont="1" applyBorder="1" applyAlignment="1">
      <alignment vertical="center"/>
    </xf>
    <xf numFmtId="0" fontId="21" fillId="0" borderId="0" xfId="0" applyFont="1" applyAlignment="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24"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20"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7" fillId="4" borderId="0" xfId="0" applyFont="1" applyFill="1" applyAlignment="1" applyProtection="1">
      <alignment horizontal="center" vertical="center"/>
    </xf>
    <xf numFmtId="0" fontId="28" fillId="0" borderId="16" xfId="0" applyFont="1" applyBorder="1" applyAlignment="1" applyProtection="1">
      <alignment horizontal="center" vertical="center" wrapText="1"/>
    </xf>
    <xf numFmtId="0" fontId="28" fillId="0" borderId="17"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9" fillId="0" borderId="0" xfId="0" applyFont="1" applyAlignment="1" applyProtection="1">
      <alignment horizontal="left" vertical="center"/>
    </xf>
    <xf numFmtId="0" fontId="29" fillId="0" borderId="0" xfId="0" applyFont="1" applyAlignment="1" applyProtection="1">
      <alignment vertical="center"/>
    </xf>
    <xf numFmtId="4" fontId="29"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5" fillId="0" borderId="14" xfId="0" applyNumberFormat="1" applyFont="1" applyBorder="1" applyAlignment="1" applyProtection="1">
      <alignment vertical="center"/>
    </xf>
    <xf numFmtId="4" fontId="25" fillId="0" borderId="0" xfId="0" applyNumberFormat="1" applyFont="1" applyBorder="1" applyAlignment="1" applyProtection="1">
      <alignment vertical="center"/>
    </xf>
    <xf numFmtId="166" fontId="25" fillId="0" borderId="0" xfId="0" applyNumberFormat="1" applyFont="1" applyBorder="1" applyAlignment="1" applyProtection="1">
      <alignment vertical="center"/>
    </xf>
    <xf numFmtId="4" fontId="25" fillId="0" borderId="15" xfId="0" applyNumberFormat="1" applyFont="1" applyBorder="1" applyAlignment="1" applyProtection="1">
      <alignment vertical="center"/>
    </xf>
    <xf numFmtId="0" fontId="4" fillId="0" borderId="0" xfId="0" applyFont="1" applyAlignment="1">
      <alignment horizontal="left" vertical="center"/>
    </xf>
    <xf numFmtId="0" fontId="30" fillId="0" borderId="0" xfId="0" applyFont="1" applyAlignment="1">
      <alignment horizontal="left" vertical="center"/>
    </xf>
    <xf numFmtId="0" fontId="31" fillId="0" borderId="0" xfId="1" applyFont="1" applyAlignment="1">
      <alignment horizontal="center" vertical="center"/>
    </xf>
    <xf numFmtId="0" fontId="5" fillId="0" borderId="3" xfId="0" applyFont="1" applyBorder="1" applyAlignment="1" applyProtection="1">
      <alignment vertical="center"/>
    </xf>
    <xf numFmtId="0" fontId="32" fillId="0" borderId="0" xfId="0" applyFont="1" applyAlignment="1" applyProtection="1">
      <alignment vertical="center"/>
    </xf>
    <xf numFmtId="0" fontId="33"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4" fillId="0" borderId="14" xfId="0" applyNumberFormat="1" applyFont="1" applyBorder="1" applyAlignment="1" applyProtection="1">
      <alignment vertical="center"/>
    </xf>
    <xf numFmtId="4" fontId="34" fillId="0" borderId="0" xfId="0" applyNumberFormat="1" applyFont="1" applyBorder="1" applyAlignment="1" applyProtection="1">
      <alignment vertical="center"/>
    </xf>
    <xf numFmtId="166" fontId="34" fillId="0" borderId="0" xfId="0" applyNumberFormat="1" applyFont="1" applyBorder="1" applyAlignment="1" applyProtection="1">
      <alignment vertical="center"/>
    </xf>
    <xf numFmtId="4" fontId="34" fillId="0" borderId="15" xfId="0" applyNumberFormat="1" applyFont="1" applyBorder="1" applyAlignment="1" applyProtection="1">
      <alignment vertical="center"/>
    </xf>
    <xf numFmtId="0" fontId="5" fillId="0" borderId="0" xfId="0" applyFont="1" applyAlignment="1">
      <alignment horizontal="left" vertical="center"/>
    </xf>
    <xf numFmtId="0" fontId="7" fillId="0" borderId="0" xfId="0"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34" fillId="0" borderId="19" xfId="0" applyNumberFormat="1" applyFont="1" applyBorder="1" applyAlignment="1" applyProtection="1">
      <alignment vertical="center"/>
    </xf>
    <xf numFmtId="4" fontId="34" fillId="0" borderId="20" xfId="0" applyNumberFormat="1" applyFont="1" applyBorder="1" applyAlignment="1" applyProtection="1">
      <alignment vertical="center"/>
    </xf>
    <xf numFmtId="166" fontId="34" fillId="0" borderId="20" xfId="0" applyNumberFormat="1" applyFont="1" applyBorder="1" applyAlignment="1" applyProtection="1">
      <alignment vertical="center"/>
    </xf>
    <xf numFmtId="4" fontId="34" fillId="0" borderId="21" xfId="0" applyNumberFormat="1" applyFont="1" applyBorder="1" applyAlignment="1" applyProtection="1">
      <alignment vertical="center"/>
    </xf>
    <xf numFmtId="0" fontId="0" fillId="0" borderId="22" xfId="0" applyFont="1" applyBorder="1" applyAlignment="1" applyProtection="1">
      <alignment vertical="center"/>
    </xf>
    <xf numFmtId="0" fontId="7" fillId="0" borderId="0" xfId="0" applyFont="1" applyAlignment="1" applyProtection="1">
      <alignment horizontal="left" vertical="center"/>
    </xf>
    <xf numFmtId="4" fontId="7" fillId="2" borderId="0" xfId="0" applyNumberFormat="1" applyFont="1" applyFill="1" applyAlignment="1" applyProtection="1">
      <alignment vertical="center"/>
      <protection locked="0"/>
    </xf>
    <xf numFmtId="164" fontId="1" fillId="2" borderId="14"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4" fontId="0" fillId="0" borderId="0" xfId="0" applyNumberFormat="1" applyFont="1" applyAlignment="1">
      <alignment vertical="center"/>
    </xf>
    <xf numFmtId="164" fontId="1" fillId="2" borderId="19" xfId="0" applyNumberFormat="1"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4" fontId="1" fillId="0" borderId="21" xfId="0" applyNumberFormat="1" applyFont="1" applyBorder="1" applyAlignment="1" applyProtection="1">
      <alignment vertical="center"/>
    </xf>
    <xf numFmtId="0" fontId="29" fillId="4" borderId="0" xfId="0" applyFont="1" applyFill="1" applyAlignment="1" applyProtection="1">
      <alignment horizontal="left" vertical="center"/>
    </xf>
    <xf numFmtId="0" fontId="0" fillId="4" borderId="0" xfId="0" applyFont="1" applyFill="1" applyAlignment="1" applyProtection="1">
      <alignment vertical="center"/>
    </xf>
    <xf numFmtId="4" fontId="29" fillId="4" borderId="0" xfId="0" applyNumberFormat="1" applyFont="1" applyFill="1" applyAlignment="1" applyProtection="1">
      <alignment vertical="center"/>
    </xf>
    <xf numFmtId="0" fontId="3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7" fillId="0" borderId="0" xfId="0" applyFont="1" applyAlignment="1">
      <alignment horizontal="left" vertical="center"/>
    </xf>
    <xf numFmtId="0" fontId="1"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6" fillId="0" borderId="0" xfId="0" applyFont="1" applyAlignment="1">
      <alignment horizontal="lef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4" fontId="29" fillId="0" borderId="0" xfId="0" applyNumberFormat="1" applyFont="1" applyAlignment="1">
      <alignment vertical="center"/>
    </xf>
    <xf numFmtId="0" fontId="1" fillId="0" borderId="0" xfId="0" applyFont="1" applyAlignment="1">
      <alignment horizontal="right" vertical="center"/>
    </xf>
    <xf numFmtId="0" fontId="26" fillId="0" borderId="0" xfId="0" applyFont="1" applyAlignment="1">
      <alignment horizontal="left" vertical="center"/>
    </xf>
    <xf numFmtId="0" fontId="21" fillId="0" borderId="0" xfId="0" applyFont="1" applyAlignment="1">
      <alignment horizontal="left" vertical="center"/>
    </xf>
    <xf numFmtId="4" fontId="21" fillId="0" borderId="0" xfId="0" applyNumberFormat="1" applyFont="1" applyAlignment="1">
      <alignment vertical="center"/>
    </xf>
    <xf numFmtId="0" fontId="14" fillId="0" borderId="0" xfId="0" applyFont="1" applyAlignment="1">
      <alignment vertical="center"/>
    </xf>
    <xf numFmtId="164" fontId="21"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4"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7" fillId="4" borderId="0" xfId="0" applyFont="1" applyFill="1" applyAlignment="1" applyProtection="1">
      <alignment horizontal="left" vertical="center"/>
    </xf>
    <xf numFmtId="0" fontId="27" fillId="4" borderId="0" xfId="0" applyFont="1" applyFill="1" applyAlignment="1" applyProtection="1">
      <alignment horizontal="right" vertical="center"/>
    </xf>
    <xf numFmtId="0" fontId="38"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6" fillId="0" borderId="0" xfId="0" applyFont="1" applyAlignment="1" applyProtection="1">
      <alignment horizontal="left" vertical="center"/>
    </xf>
    <xf numFmtId="4" fontId="6" fillId="0" borderId="0" xfId="0" applyNumberFormat="1" applyFont="1" applyAlignment="1" applyProtection="1"/>
    <xf numFmtId="4" fontId="38" fillId="0" borderId="0" xfId="0" applyNumberFormat="1" applyFont="1" applyAlignment="1" applyProtection="1">
      <alignment vertical="center"/>
    </xf>
    <xf numFmtId="0" fontId="28" fillId="0" borderId="0" xfId="0" applyFont="1" applyAlignment="1">
      <alignment horizontal="center" vertical="center"/>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7" fillId="4" borderId="16" xfId="0" applyFont="1" applyFill="1" applyBorder="1" applyAlignment="1" applyProtection="1">
      <alignment horizontal="center" vertical="center" wrapText="1"/>
    </xf>
    <xf numFmtId="0" fontId="27" fillId="4" borderId="17" xfId="0" applyFont="1" applyFill="1" applyBorder="1" applyAlignment="1" applyProtection="1">
      <alignment horizontal="center" vertical="center" wrapText="1"/>
    </xf>
    <xf numFmtId="0" fontId="27" fillId="4" borderId="18" xfId="0" applyFont="1" applyFill="1" applyBorder="1" applyAlignment="1" applyProtection="1">
      <alignment horizontal="center" vertical="center" wrapText="1"/>
    </xf>
    <xf numFmtId="0" fontId="27"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9" fillId="0" borderId="0" xfId="0" applyNumberFormat="1" applyFont="1" applyAlignment="1" applyProtection="1"/>
    <xf numFmtId="0" fontId="0" fillId="0" borderId="12" xfId="0" applyBorder="1" applyAlignment="1" applyProtection="1">
      <alignment vertical="center"/>
    </xf>
    <xf numFmtId="166" fontId="39" fillId="0" borderId="12" xfId="0" applyNumberFormat="1" applyFont="1" applyBorder="1" applyAlignment="1" applyProtection="1"/>
    <xf numFmtId="166" fontId="39" fillId="0" borderId="13" xfId="0" applyNumberFormat="1" applyFont="1" applyBorder="1" applyAlignment="1" applyProtection="1"/>
    <xf numFmtId="4" fontId="40"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9" fillId="0" borderId="3" xfId="0" applyFont="1" applyBorder="1" applyAlignment="1" applyProtection="1"/>
    <xf numFmtId="0" fontId="9" fillId="0" borderId="0" xfId="0" applyFont="1" applyAlignment="1" applyProtection="1"/>
    <xf numFmtId="0" fontId="9" fillId="0" borderId="0" xfId="0" applyFont="1" applyAlignment="1" applyProtection="1">
      <alignment horizontal="left"/>
    </xf>
    <xf numFmtId="0" fontId="9" fillId="0" borderId="0" xfId="0" applyFont="1" applyAlignment="1" applyProtection="1">
      <protection locked="0"/>
    </xf>
    <xf numFmtId="4" fontId="9" fillId="0" borderId="0" xfId="0" applyNumberFormat="1" applyFont="1" applyAlignment="1" applyProtection="1"/>
    <xf numFmtId="0" fontId="9" fillId="0" borderId="3" xfId="0" applyFont="1" applyBorder="1" applyAlignment="1"/>
    <xf numFmtId="0" fontId="9" fillId="0" borderId="14" xfId="0" applyFont="1" applyBorder="1" applyAlignment="1" applyProtection="1"/>
    <xf numFmtId="0" fontId="9" fillId="0" borderId="0" xfId="0" applyFont="1" applyBorder="1" applyAlignment="1" applyProtection="1"/>
    <xf numFmtId="166" fontId="9" fillId="0" borderId="0" xfId="0" applyNumberFormat="1" applyFont="1" applyBorder="1" applyAlignment="1" applyProtection="1"/>
    <xf numFmtId="166" fontId="9" fillId="0" borderId="15" xfId="0" applyNumberFormat="1" applyFont="1" applyBorder="1" applyAlignment="1" applyProtection="1"/>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7" fillId="0" borderId="23" xfId="0" applyFont="1" applyBorder="1" applyAlignment="1" applyProtection="1">
      <alignment horizontal="center" vertical="center"/>
    </xf>
    <xf numFmtId="49" fontId="27" fillId="0" borderId="23" xfId="0" applyNumberFormat="1" applyFont="1" applyBorder="1" applyAlignment="1" applyProtection="1">
      <alignment horizontal="left" vertical="center" wrapText="1"/>
    </xf>
    <xf numFmtId="0" fontId="27" fillId="0" borderId="23" xfId="0" applyFont="1" applyBorder="1" applyAlignment="1" applyProtection="1">
      <alignment horizontal="left" vertical="center" wrapText="1"/>
    </xf>
    <xf numFmtId="0" fontId="27" fillId="0" borderId="23" xfId="0" applyFont="1" applyBorder="1" applyAlignment="1" applyProtection="1">
      <alignment horizontal="center" vertical="center" wrapText="1"/>
    </xf>
    <xf numFmtId="167" fontId="27" fillId="0" borderId="23" xfId="0" applyNumberFormat="1" applyFont="1" applyBorder="1" applyAlignment="1" applyProtection="1">
      <alignment vertical="center"/>
    </xf>
    <xf numFmtId="4" fontId="27" fillId="2" borderId="23" xfId="0" applyNumberFormat="1" applyFont="1" applyFill="1" applyBorder="1" applyAlignment="1" applyProtection="1">
      <alignment vertical="center"/>
      <protection locked="0"/>
    </xf>
    <xf numFmtId="4" fontId="27" fillId="0" borderId="23" xfId="0" applyNumberFormat="1" applyFont="1" applyBorder="1" applyAlignment="1" applyProtection="1">
      <alignment vertical="center"/>
    </xf>
    <xf numFmtId="0" fontId="0" fillId="0" borderId="23" xfId="0" applyFont="1" applyBorder="1" applyAlignment="1" applyProtection="1">
      <alignment vertical="center"/>
    </xf>
    <xf numFmtId="0" fontId="28" fillId="2" borderId="14" xfId="0" applyFont="1" applyFill="1" applyBorder="1" applyAlignment="1" applyProtection="1">
      <alignment horizontal="left" vertical="center"/>
      <protection locked="0"/>
    </xf>
    <xf numFmtId="0" fontId="28" fillId="0" borderId="0" xfId="0" applyFont="1" applyBorder="1" applyAlignment="1" applyProtection="1">
      <alignment horizontal="center" vertical="center"/>
    </xf>
    <xf numFmtId="166" fontId="28" fillId="0" borderId="0" xfId="0" applyNumberFormat="1" applyFont="1" applyBorder="1" applyAlignment="1" applyProtection="1">
      <alignment vertical="center"/>
    </xf>
    <xf numFmtId="166" fontId="28" fillId="0" borderId="15" xfId="0" applyNumberFormat="1" applyFont="1" applyBorder="1" applyAlignment="1" applyProtection="1">
      <alignment vertical="center"/>
    </xf>
    <xf numFmtId="0" fontId="27"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41"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13" fillId="0" borderId="3" xfId="0" applyFont="1" applyBorder="1" applyAlignment="1" applyProtection="1">
      <alignment vertical="center"/>
    </xf>
    <xf numFmtId="0" fontId="13" fillId="0" borderId="0" xfId="0" applyFont="1" applyAlignment="1" applyProtection="1">
      <alignment vertical="center"/>
    </xf>
    <xf numFmtId="0" fontId="13" fillId="0" borderId="0" xfId="0" applyFont="1" applyAlignment="1" applyProtection="1">
      <alignment horizontal="left" vertical="center"/>
    </xf>
    <xf numFmtId="0" fontId="13" fillId="0" borderId="0" xfId="0" applyFont="1" applyAlignment="1" applyProtection="1">
      <alignment horizontal="left" vertical="center" wrapText="1"/>
    </xf>
    <xf numFmtId="167" fontId="13" fillId="0" borderId="0" xfId="0" applyNumberFormat="1" applyFont="1" applyAlignment="1" applyProtection="1">
      <alignment vertical="center"/>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0" xfId="0" applyFont="1" applyAlignment="1">
      <alignment horizontal="left" vertical="center"/>
    </xf>
    <xf numFmtId="0" fontId="42" fillId="0" borderId="23" xfId="0" applyFont="1" applyBorder="1" applyAlignment="1" applyProtection="1">
      <alignment horizontal="center" vertical="center"/>
    </xf>
    <xf numFmtId="49" fontId="42" fillId="0" borderId="23" xfId="0" applyNumberFormat="1" applyFont="1" applyBorder="1" applyAlignment="1" applyProtection="1">
      <alignment horizontal="left" vertical="center" wrapText="1"/>
    </xf>
    <xf numFmtId="0" fontId="42" fillId="0" borderId="23" xfId="0" applyFont="1" applyBorder="1" applyAlignment="1" applyProtection="1">
      <alignment horizontal="left" vertical="center" wrapText="1"/>
    </xf>
    <xf numFmtId="0" fontId="42" fillId="0" borderId="23" xfId="0" applyFont="1" applyBorder="1" applyAlignment="1" applyProtection="1">
      <alignment horizontal="center" vertical="center" wrapText="1"/>
    </xf>
    <xf numFmtId="167" fontId="42" fillId="0" borderId="23" xfId="0" applyNumberFormat="1" applyFont="1" applyBorder="1" applyAlignment="1" applyProtection="1">
      <alignment vertical="center"/>
    </xf>
    <xf numFmtId="4" fontId="42" fillId="2" borderId="23" xfId="0" applyNumberFormat="1" applyFont="1" applyFill="1" applyBorder="1" applyAlignment="1" applyProtection="1">
      <alignment vertical="center"/>
      <protection locked="0"/>
    </xf>
    <xf numFmtId="4" fontId="42" fillId="0" borderId="23" xfId="0" applyNumberFormat="1" applyFont="1" applyBorder="1" applyAlignment="1" applyProtection="1">
      <alignment vertical="center"/>
    </xf>
    <xf numFmtId="0" fontId="43" fillId="0" borderId="23" xfId="0" applyFont="1" applyBorder="1" applyAlignment="1" applyProtection="1">
      <alignment vertical="center"/>
    </xf>
    <xf numFmtId="0" fontId="43" fillId="0" borderId="3" xfId="0" applyFont="1" applyBorder="1" applyAlignment="1">
      <alignment vertical="center"/>
    </xf>
    <xf numFmtId="0" fontId="42" fillId="2" borderId="14"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xf>
    <xf numFmtId="0" fontId="44"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167" fontId="27" fillId="2" borderId="23" xfId="0" applyNumberFormat="1" applyFont="1" applyFill="1" applyBorder="1" applyAlignment="1" applyProtection="1">
      <alignment vertical="center"/>
      <protection locked="0"/>
    </xf>
    <xf numFmtId="0" fontId="0" fillId="2" borderId="23" xfId="0" applyFont="1" applyFill="1" applyBorder="1" applyAlignment="1" applyProtection="1">
      <alignment horizontal="center" vertical="center"/>
      <protection locked="0"/>
    </xf>
    <xf numFmtId="49" fontId="0" fillId="2" borderId="23" xfId="0" applyNumberFormat="1"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center" vertical="center" wrapText="1"/>
      <protection locked="0"/>
    </xf>
    <xf numFmtId="167" fontId="0" fillId="2" borderId="23" xfId="0" applyNumberFormat="1" applyFont="1" applyFill="1" applyBorder="1" applyAlignment="1" applyProtection="1">
      <alignment vertical="center"/>
      <protection locked="0"/>
    </xf>
    <xf numFmtId="4" fontId="0" fillId="2" borderId="23" xfId="0" applyNumberFormat="1" applyFont="1" applyFill="1" applyBorder="1" applyAlignment="1" applyProtection="1">
      <alignment vertical="center"/>
      <protection locked="0"/>
    </xf>
    <xf numFmtId="4" fontId="0" fillId="0" borderId="23" xfId="0" applyNumberFormat="1" applyFont="1" applyBorder="1" applyAlignment="1" applyProtection="1">
      <alignment vertical="center"/>
    </xf>
    <xf numFmtId="0" fontId="26" fillId="2" borderId="23" xfId="0" applyFont="1" applyFill="1" applyBorder="1" applyAlignment="1" applyProtection="1">
      <alignment horizontal="left" vertical="center"/>
      <protection locked="0"/>
    </xf>
    <xf numFmtId="0" fontId="26" fillId="2" borderId="23" xfId="0" applyFont="1" applyFill="1" applyBorder="1" applyAlignment="1" applyProtection="1">
      <alignment horizontal="center" vertical="center"/>
      <protection locked="0"/>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1" fillId="0" borderId="0" xfId="0" applyFont="1" applyAlignment="1">
      <alignment horizontal="left" vertical="top"/>
    </xf>
    <xf numFmtId="0" fontId="3" fillId="0" borderId="0" xfId="0" applyFont="1" applyAlignment="1">
      <alignment horizontal="left" vertical="top"/>
    </xf>
    <xf numFmtId="0" fontId="0" fillId="0" borderId="3" xfId="0" applyFont="1" applyBorder="1" applyAlignment="1">
      <alignment horizontal="center" vertical="center" wrapText="1"/>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4" fillId="0" borderId="0" xfId="0" applyFont="1" applyAlignment="1">
      <alignment horizontal="left" vertical="center" wrapText="1"/>
    </xf>
    <xf numFmtId="0" fontId="45" fillId="0" borderId="16" xfId="0" applyFont="1" applyBorder="1" applyAlignment="1">
      <alignment horizontal="left" vertical="center" wrapText="1"/>
    </xf>
    <xf numFmtId="0" fontId="45" fillId="0" borderId="23" xfId="0" applyFont="1" applyBorder="1" applyAlignment="1">
      <alignment horizontal="left" vertical="center" wrapText="1"/>
    </xf>
    <xf numFmtId="0" fontId="45" fillId="0" borderId="23" xfId="0" applyFont="1" applyBorder="1" applyAlignment="1">
      <alignment horizontal="left" vertical="center"/>
    </xf>
    <xf numFmtId="167" fontId="45"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40" fillId="0" borderId="0" xfId="0" applyFont="1" applyAlignment="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27" fillId="4" borderId="6" xfId="0" applyFont="1" applyFill="1" applyBorder="1" applyAlignment="1" applyProtection="1">
      <alignment horizontal="center" vertical="center"/>
    </xf>
    <xf numFmtId="0" fontId="27" fillId="4" borderId="7" xfId="0" applyFont="1" applyFill="1" applyBorder="1" applyAlignment="1" applyProtection="1">
      <alignment horizontal="left" vertical="center"/>
    </xf>
    <xf numFmtId="0" fontId="27" fillId="4" borderId="7" xfId="0" applyFont="1" applyFill="1" applyBorder="1" applyAlignment="1" applyProtection="1">
      <alignment horizontal="center" vertical="center"/>
    </xf>
    <xf numFmtId="4" fontId="29" fillId="0" borderId="0" xfId="0" applyNumberFormat="1" applyFont="1" applyAlignment="1" applyProtection="1">
      <alignment horizontal="right" vertical="center"/>
    </xf>
    <xf numFmtId="4" fontId="29" fillId="0" borderId="0" xfId="0" applyNumberFormat="1" applyFont="1" applyAlignment="1" applyProtection="1">
      <alignment vertical="center"/>
    </xf>
    <xf numFmtId="0" fontId="32" fillId="0" borderId="0" xfId="0" applyFont="1" applyAlignment="1" applyProtection="1">
      <alignment horizontal="left" vertical="center" wrapText="1"/>
    </xf>
    <xf numFmtId="0" fontId="35" fillId="0" borderId="0" xfId="0" applyFont="1" applyAlignment="1" applyProtection="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center"/>
    </xf>
    <xf numFmtId="0" fontId="23"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2" fillId="0" borderId="0" xfId="0" applyNumberFormat="1" applyFont="1" applyAlignment="1" applyProtection="1">
      <alignment vertical="center"/>
    </xf>
    <xf numFmtId="4" fontId="20"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22" fillId="0" borderId="0" xfId="0" applyNumberFormat="1" applyFont="1" applyAlignment="1" applyProtection="1">
      <alignment vertical="center"/>
    </xf>
    <xf numFmtId="0" fontId="21" fillId="0" borderId="0" xfId="0" applyFont="1" applyAlignment="1" applyProtection="1">
      <alignment vertical="center"/>
    </xf>
    <xf numFmtId="164" fontId="21" fillId="0" borderId="0" xfId="0" applyNumberFormat="1" applyFont="1" applyAlignment="1" applyProtection="1">
      <alignment horizontal="left" vertical="center"/>
    </xf>
    <xf numFmtId="4" fontId="23"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4" fontId="7" fillId="0" borderId="0" xfId="0" applyNumberFormat="1" applyFont="1" applyAlignment="1" applyProtection="1">
      <alignment horizontal="right" vertical="center"/>
    </xf>
    <xf numFmtId="0" fontId="7" fillId="0" borderId="0" xfId="0" applyFont="1" applyAlignment="1" applyProtection="1">
      <alignment vertical="center"/>
    </xf>
    <xf numFmtId="4" fontId="33" fillId="0" borderId="0" xfId="0" applyNumberFormat="1" applyFont="1" applyAlignment="1" applyProtection="1">
      <alignment vertical="center"/>
    </xf>
    <xf numFmtId="0" fontId="33" fillId="0" borderId="0" xfId="0" applyFont="1" applyAlignment="1" applyProtection="1">
      <alignment vertical="center"/>
    </xf>
    <xf numFmtId="4" fontId="7" fillId="0" borderId="0" xfId="0" applyNumberFormat="1" applyFont="1" applyAlignment="1" applyProtection="1">
      <alignment vertical="center"/>
    </xf>
    <xf numFmtId="0" fontId="27" fillId="4" borderId="7" xfId="0" applyFont="1" applyFill="1" applyBorder="1" applyAlignment="1" applyProtection="1">
      <alignment horizontal="right" vertical="center"/>
    </xf>
    <xf numFmtId="4" fontId="33" fillId="0" borderId="0" xfId="0" applyNumberFormat="1" applyFont="1" applyAlignment="1" applyProtection="1">
      <alignment horizontal="right" vertical="center"/>
    </xf>
    <xf numFmtId="0" fontId="2" fillId="0" borderId="0" xfId="0" applyFont="1" applyAlignment="1" applyProtection="1">
      <alignment vertical="center" wrapText="1"/>
    </xf>
    <xf numFmtId="0" fontId="2" fillId="0" borderId="0" xfId="0" applyFont="1" applyAlignment="1" applyProtection="1">
      <alignment vertical="center"/>
    </xf>
    <xf numFmtId="165" fontId="2" fillId="0" borderId="0" xfId="0" applyNumberFormat="1" applyFont="1" applyAlignment="1" applyProtection="1">
      <alignment horizontal="left" vertical="center"/>
    </xf>
    <xf numFmtId="0" fontId="27" fillId="4" borderId="8" xfId="0" applyFont="1" applyFill="1" applyBorder="1" applyAlignment="1" applyProtection="1">
      <alignment horizontal="left" vertical="center"/>
    </xf>
    <xf numFmtId="0" fontId="25" fillId="0" borderId="11" xfId="0" applyFont="1" applyBorder="1" applyAlignment="1">
      <alignment horizontal="center" vertical="center"/>
    </xf>
    <xf numFmtId="0" fontId="25" fillId="0" borderId="12" xfId="0" applyFont="1" applyBorder="1" applyAlignment="1">
      <alignment horizontal="left" vertical="center"/>
    </xf>
    <xf numFmtId="0" fontId="26" fillId="0" borderId="14" xfId="0" applyFont="1" applyBorder="1" applyAlignment="1">
      <alignment horizontal="left" vertical="center"/>
    </xf>
    <xf numFmtId="0" fontId="26" fillId="0" borderId="0" xfId="0" applyFont="1" applyBorder="1" applyAlignment="1">
      <alignment horizontal="left" vertical="center"/>
    </xf>
    <xf numFmtId="0" fontId="26" fillId="0" borderId="14" xfId="0" applyFont="1" applyBorder="1" applyAlignment="1" applyProtection="1">
      <alignment horizontal="left" vertical="center"/>
    </xf>
    <xf numFmtId="0" fontId="26" fillId="0" borderId="0" xfId="0" applyFont="1" applyBorder="1" applyAlignment="1" applyProtection="1">
      <alignment horizontal="left" vertical="center"/>
    </xf>
    <xf numFmtId="0" fontId="7" fillId="0" borderId="0" xfId="0" applyFont="1" applyAlignment="1" applyProtection="1">
      <alignment horizontal="left" vertical="center"/>
    </xf>
    <xf numFmtId="4" fontId="7" fillId="2" borderId="0" xfId="0" applyNumberFormat="1" applyFont="1" applyFill="1" applyAlignment="1" applyProtection="1">
      <alignment vertical="center"/>
      <protection locked="0"/>
    </xf>
    <xf numFmtId="0" fontId="7" fillId="2" borderId="0" xfId="0" applyFont="1" applyFill="1" applyAlignment="1" applyProtection="1">
      <alignment horizontal="left" vertical="center"/>
      <protection locked="0"/>
    </xf>
    <xf numFmtId="4" fontId="29" fillId="4" borderId="0" xfId="0" applyNumberFormat="1" applyFont="1" applyFill="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26" fillId="0" borderId="0" xfId="0" applyFont="1" applyAlignment="1">
      <alignment horizontal="left" vertical="center"/>
    </xf>
    <xf numFmtId="0" fontId="26" fillId="0" borderId="0" xfId="0" applyFont="1" applyAlignment="1" applyProtection="1">
      <alignment horizontal="left" vertical="center"/>
    </xf>
    <xf numFmtId="0" fontId="3" fillId="0" borderId="0" xfId="0" applyFont="1" applyAlignment="1">
      <alignment horizontal="left" vertical="top" wrapText="1"/>
    </xf>
  </cellXfs>
  <cellStyles count="2">
    <cellStyle name="Hyperlink" xfId="1" builtinId="8"/>
    <cellStyle name="Normal"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19"/>
  <sheetViews>
    <sheetView showGridLines="0" tabSelected="1" workbookViewId="0"/>
  </sheetViews>
  <sheetFormatPr defaultRowHeight="14.4"/>
  <cols>
    <col min="1" max="1" width="8.28515625" style="1" customWidth="1"/>
    <col min="2" max="2" width="1.7109375" style="1" customWidth="1"/>
    <col min="3" max="3" width="4.140625" style="1" customWidth="1"/>
    <col min="4" max="33" width="2.7109375" style="1" customWidth="1"/>
    <col min="34" max="34" width="3.28515625" style="1" customWidth="1"/>
    <col min="35" max="35" width="31.7109375" style="1" customWidth="1"/>
    <col min="36" max="37" width="2.42578125" style="1" customWidth="1"/>
    <col min="38" max="38" width="8.28515625" style="1" customWidth="1"/>
    <col min="39" max="39" width="3.28515625" style="1" customWidth="1"/>
    <col min="40" max="40" width="13.28515625" style="1" customWidth="1"/>
    <col min="41" max="41" width="7.42578125" style="1" customWidth="1"/>
    <col min="42" max="42" width="4.140625" style="1" customWidth="1"/>
    <col min="43" max="43" width="15.7109375" style="1" hidden="1" customWidth="1"/>
    <col min="44" max="44" width="13.7109375" style="1" customWidth="1"/>
    <col min="45" max="47" width="25.85546875" style="1" hidden="1" customWidth="1"/>
    <col min="48" max="49" width="21.7109375" style="1" hidden="1" customWidth="1"/>
    <col min="50" max="51" width="25" style="1" hidden="1" customWidth="1"/>
    <col min="52" max="52" width="21.7109375" style="1" hidden="1" customWidth="1"/>
    <col min="53" max="53" width="19.140625" style="1" hidden="1" customWidth="1"/>
    <col min="54" max="54" width="25" style="1" hidden="1" customWidth="1"/>
    <col min="55" max="55" width="21.7109375" style="1" hidden="1" customWidth="1"/>
    <col min="56" max="56" width="19.140625" style="1" hidden="1" customWidth="1"/>
    <col min="57" max="57" width="66.42578125" style="1" customWidth="1"/>
    <col min="71" max="91" width="9.28515625" style="1" hidden="1"/>
  </cols>
  <sheetData>
    <row r="1" spans="1:74" ht="10.199999999999999">
      <c r="A1" s="18" t="s">
        <v>0</v>
      </c>
      <c r="AZ1" s="18" t="s">
        <v>1</v>
      </c>
      <c r="BA1" s="18" t="s">
        <v>2</v>
      </c>
      <c r="BB1" s="18" t="s">
        <v>3</v>
      </c>
      <c r="BT1" s="18" t="s">
        <v>4</v>
      </c>
      <c r="BU1" s="18" t="s">
        <v>4</v>
      </c>
      <c r="BV1" s="18" t="s">
        <v>5</v>
      </c>
    </row>
    <row r="2" spans="1:74" s="1" customFormat="1" ht="36.9" customHeight="1">
      <c r="AR2" s="369"/>
      <c r="AS2" s="369"/>
      <c r="AT2" s="369"/>
      <c r="AU2" s="369"/>
      <c r="AV2" s="369"/>
      <c r="AW2" s="369"/>
      <c r="AX2" s="369"/>
      <c r="AY2" s="369"/>
      <c r="AZ2" s="369"/>
      <c r="BA2" s="369"/>
      <c r="BB2" s="369"/>
      <c r="BC2" s="369"/>
      <c r="BD2" s="369"/>
      <c r="BE2" s="369"/>
      <c r="BS2" s="19" t="s">
        <v>6</v>
      </c>
      <c r="BT2" s="19" t="s">
        <v>7</v>
      </c>
    </row>
    <row r="3" spans="1:74" s="1" customFormat="1" ht="6.9"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7</v>
      </c>
    </row>
    <row r="4" spans="1:74" s="1" customFormat="1" ht="24.9" customHeight="1">
      <c r="B4" s="23"/>
      <c r="C4" s="24"/>
      <c r="D4" s="25" t="s">
        <v>8</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9</v>
      </c>
      <c r="BE4" s="27" t="s">
        <v>10</v>
      </c>
      <c r="BS4" s="19" t="s">
        <v>11</v>
      </c>
    </row>
    <row r="5" spans="1:74" s="1" customFormat="1" ht="12" customHeight="1">
      <c r="B5" s="23"/>
      <c r="C5" s="24"/>
      <c r="D5" s="28" t="s">
        <v>12</v>
      </c>
      <c r="E5" s="24"/>
      <c r="F5" s="24"/>
      <c r="G5" s="24"/>
      <c r="H5" s="24"/>
      <c r="I5" s="24"/>
      <c r="J5" s="24"/>
      <c r="K5" s="349" t="s">
        <v>13</v>
      </c>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24"/>
      <c r="AQ5" s="24"/>
      <c r="AR5" s="22"/>
      <c r="BE5" s="346" t="s">
        <v>14</v>
      </c>
      <c r="BS5" s="19" t="s">
        <v>6</v>
      </c>
    </row>
    <row r="6" spans="1:74" s="1" customFormat="1" ht="36.9" customHeight="1">
      <c r="B6" s="23"/>
      <c r="C6" s="24"/>
      <c r="D6" s="30" t="s">
        <v>15</v>
      </c>
      <c r="E6" s="24"/>
      <c r="F6" s="24"/>
      <c r="G6" s="24"/>
      <c r="H6" s="24"/>
      <c r="I6" s="24"/>
      <c r="J6" s="24"/>
      <c r="K6" s="351" t="s">
        <v>16</v>
      </c>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24"/>
      <c r="AQ6" s="24"/>
      <c r="AR6" s="22"/>
      <c r="BE6" s="347"/>
      <c r="BS6" s="19" t="s">
        <v>6</v>
      </c>
    </row>
    <row r="7" spans="1:74" s="1" customFormat="1" ht="12" customHeight="1">
      <c r="B7" s="23"/>
      <c r="C7" s="24"/>
      <c r="D7" s="31" t="s">
        <v>17</v>
      </c>
      <c r="E7" s="24"/>
      <c r="F7" s="24"/>
      <c r="G7" s="24"/>
      <c r="H7" s="24"/>
      <c r="I7" s="24"/>
      <c r="J7" s="24"/>
      <c r="K7" s="29" t="s">
        <v>1</v>
      </c>
      <c r="L7" s="24"/>
      <c r="M7" s="24"/>
      <c r="N7" s="24"/>
      <c r="O7" s="24"/>
      <c r="P7" s="24"/>
      <c r="Q7" s="24"/>
      <c r="R7" s="24"/>
      <c r="S7" s="24"/>
      <c r="T7" s="24"/>
      <c r="U7" s="24"/>
      <c r="V7" s="24"/>
      <c r="W7" s="24"/>
      <c r="X7" s="24"/>
      <c r="Y7" s="24"/>
      <c r="Z7" s="24"/>
      <c r="AA7" s="24"/>
      <c r="AB7" s="24"/>
      <c r="AC7" s="24"/>
      <c r="AD7" s="24"/>
      <c r="AE7" s="24"/>
      <c r="AF7" s="24"/>
      <c r="AG7" s="24"/>
      <c r="AH7" s="24"/>
      <c r="AI7" s="24"/>
      <c r="AJ7" s="24"/>
      <c r="AK7" s="31" t="s">
        <v>18</v>
      </c>
      <c r="AL7" s="24"/>
      <c r="AM7" s="24"/>
      <c r="AN7" s="29" t="s">
        <v>1</v>
      </c>
      <c r="AO7" s="24"/>
      <c r="AP7" s="24"/>
      <c r="AQ7" s="24"/>
      <c r="AR7" s="22"/>
      <c r="BE7" s="347"/>
      <c r="BS7" s="19" t="s">
        <v>6</v>
      </c>
    </row>
    <row r="8" spans="1:74" s="1" customFormat="1" ht="12" customHeight="1">
      <c r="B8" s="23"/>
      <c r="C8" s="24"/>
      <c r="D8" s="31" t="s">
        <v>19</v>
      </c>
      <c r="E8" s="24"/>
      <c r="F8" s="24"/>
      <c r="G8" s="24"/>
      <c r="H8" s="24"/>
      <c r="I8" s="24"/>
      <c r="J8" s="24"/>
      <c r="K8" s="29" t="s">
        <v>20</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21</v>
      </c>
      <c r="AL8" s="24"/>
      <c r="AM8" s="24"/>
      <c r="AN8" s="32" t="s">
        <v>22</v>
      </c>
      <c r="AO8" s="24"/>
      <c r="AP8" s="24"/>
      <c r="AQ8" s="24"/>
      <c r="AR8" s="22"/>
      <c r="BE8" s="347"/>
      <c r="BS8" s="19" t="s">
        <v>6</v>
      </c>
    </row>
    <row r="9" spans="1:74"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7"/>
      <c r="BS9" s="19" t="s">
        <v>6</v>
      </c>
    </row>
    <row r="10" spans="1:74" s="1" customFormat="1" ht="12" customHeight="1">
      <c r="B10" s="23"/>
      <c r="C10" s="24"/>
      <c r="D10" s="31" t="s">
        <v>23</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24</v>
      </c>
      <c r="AL10" s="24"/>
      <c r="AM10" s="24"/>
      <c r="AN10" s="29" t="s">
        <v>1</v>
      </c>
      <c r="AO10" s="24"/>
      <c r="AP10" s="24"/>
      <c r="AQ10" s="24"/>
      <c r="AR10" s="22"/>
      <c r="BE10" s="347"/>
      <c r="BS10" s="19" t="s">
        <v>6</v>
      </c>
    </row>
    <row r="11" spans="1:74" s="1" customFormat="1" ht="18.45" customHeight="1">
      <c r="B11" s="23"/>
      <c r="C11" s="24"/>
      <c r="D11" s="24"/>
      <c r="E11" s="29" t="s">
        <v>25</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26</v>
      </c>
      <c r="AL11" s="24"/>
      <c r="AM11" s="24"/>
      <c r="AN11" s="29" t="s">
        <v>1</v>
      </c>
      <c r="AO11" s="24"/>
      <c r="AP11" s="24"/>
      <c r="AQ11" s="24"/>
      <c r="AR11" s="22"/>
      <c r="BE11" s="347"/>
      <c r="BS11" s="19" t="s">
        <v>6</v>
      </c>
    </row>
    <row r="12" spans="1:74" s="1" customFormat="1" ht="6.9"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7"/>
      <c r="BS12" s="19" t="s">
        <v>6</v>
      </c>
    </row>
    <row r="13" spans="1:74" s="1" customFormat="1" ht="12" customHeight="1">
      <c r="B13" s="23"/>
      <c r="C13" s="24"/>
      <c r="D13" s="31" t="s">
        <v>27</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24</v>
      </c>
      <c r="AL13" s="24"/>
      <c r="AM13" s="24"/>
      <c r="AN13" s="33" t="s">
        <v>28</v>
      </c>
      <c r="AO13" s="24"/>
      <c r="AP13" s="24"/>
      <c r="AQ13" s="24"/>
      <c r="AR13" s="22"/>
      <c r="BE13" s="347"/>
      <c r="BS13" s="19" t="s">
        <v>6</v>
      </c>
    </row>
    <row r="14" spans="1:74" ht="13.2">
      <c r="B14" s="23"/>
      <c r="C14" s="24"/>
      <c r="D14" s="24"/>
      <c r="E14" s="352" t="s">
        <v>28</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1" t="s">
        <v>26</v>
      </c>
      <c r="AL14" s="24"/>
      <c r="AM14" s="24"/>
      <c r="AN14" s="33" t="s">
        <v>28</v>
      </c>
      <c r="AO14" s="24"/>
      <c r="AP14" s="24"/>
      <c r="AQ14" s="24"/>
      <c r="AR14" s="22"/>
      <c r="BE14" s="347"/>
      <c r="BS14" s="19" t="s">
        <v>6</v>
      </c>
    </row>
    <row r="15" spans="1:74" s="1" customFormat="1" ht="6.9"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7"/>
      <c r="BS15" s="19" t="s">
        <v>4</v>
      </c>
    </row>
    <row r="16" spans="1:74" s="1" customFormat="1" ht="12" customHeight="1">
      <c r="B16" s="23"/>
      <c r="C16" s="24"/>
      <c r="D16" s="31" t="s">
        <v>29</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24</v>
      </c>
      <c r="AL16" s="24"/>
      <c r="AM16" s="24"/>
      <c r="AN16" s="29" t="s">
        <v>1</v>
      </c>
      <c r="AO16" s="24"/>
      <c r="AP16" s="24"/>
      <c r="AQ16" s="24"/>
      <c r="AR16" s="22"/>
      <c r="BE16" s="347"/>
      <c r="BS16" s="19" t="s">
        <v>4</v>
      </c>
    </row>
    <row r="17" spans="1:71" s="1" customFormat="1" ht="18.45" customHeight="1">
      <c r="B17" s="23"/>
      <c r="C17" s="24"/>
      <c r="D17" s="24"/>
      <c r="E17" s="29" t="s">
        <v>25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26</v>
      </c>
      <c r="AL17" s="24"/>
      <c r="AM17" s="24"/>
      <c r="AN17" s="29" t="s">
        <v>1</v>
      </c>
      <c r="AO17" s="24"/>
      <c r="AP17" s="24"/>
      <c r="AQ17" s="24"/>
      <c r="AR17" s="22"/>
      <c r="BE17" s="347"/>
      <c r="BS17" s="19" t="s">
        <v>30</v>
      </c>
    </row>
    <row r="18" spans="1:71" s="1" customFormat="1" ht="6.9"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7"/>
      <c r="BS18" s="19" t="s">
        <v>6</v>
      </c>
    </row>
    <row r="19" spans="1:71" s="1" customFormat="1" ht="12" customHeight="1">
      <c r="B19" s="23"/>
      <c r="C19" s="24"/>
      <c r="D19" s="31" t="s">
        <v>31</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24</v>
      </c>
      <c r="AL19" s="24"/>
      <c r="AM19" s="24"/>
      <c r="AN19" s="29" t="s">
        <v>1</v>
      </c>
      <c r="AO19" s="24"/>
      <c r="AP19" s="24"/>
      <c r="AQ19" s="24"/>
      <c r="AR19" s="22"/>
      <c r="BE19" s="347"/>
      <c r="BS19" s="19" t="s">
        <v>6</v>
      </c>
    </row>
    <row r="20" spans="1:71" s="1" customFormat="1" ht="18.45" customHeight="1">
      <c r="B20" s="23"/>
      <c r="C20" s="24"/>
      <c r="D20" s="24"/>
      <c r="E20" s="29" t="s">
        <v>32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26</v>
      </c>
      <c r="AL20" s="24"/>
      <c r="AM20" s="24"/>
      <c r="AN20" s="29" t="s">
        <v>1</v>
      </c>
      <c r="AO20" s="24"/>
      <c r="AP20" s="24"/>
      <c r="AQ20" s="24"/>
      <c r="AR20" s="22"/>
      <c r="BE20" s="347"/>
      <c r="BS20" s="19" t="s">
        <v>30</v>
      </c>
    </row>
    <row r="21" spans="1:71" s="1" customFormat="1" ht="6.9"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7"/>
    </row>
    <row r="22" spans="1:71" s="1" customFormat="1" ht="12" customHeight="1">
      <c r="B22" s="23"/>
      <c r="C22" s="24"/>
      <c r="D22" s="31" t="s">
        <v>33</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7"/>
    </row>
    <row r="23" spans="1:71" s="1" customFormat="1" ht="16.5" customHeight="1">
      <c r="B23" s="23"/>
      <c r="C23" s="24"/>
      <c r="D23" s="24"/>
      <c r="E23" s="354" t="s">
        <v>1</v>
      </c>
      <c r="F23" s="354"/>
      <c r="G23" s="354"/>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24"/>
      <c r="AP23" s="24"/>
      <c r="AQ23" s="24"/>
      <c r="AR23" s="22"/>
      <c r="BE23" s="347"/>
    </row>
    <row r="24" spans="1:71" s="1" customFormat="1" ht="6.9"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7"/>
    </row>
    <row r="25" spans="1:71" s="1" customFormat="1" ht="6.9"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7"/>
    </row>
    <row r="26" spans="1:71" s="1" customFormat="1" ht="14.4" customHeight="1">
      <c r="B26" s="23"/>
      <c r="C26" s="24"/>
      <c r="D26" s="36" t="s">
        <v>34</v>
      </c>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355">
        <f>ROUND(AG94,2)</f>
        <v>0</v>
      </c>
      <c r="AL26" s="350"/>
      <c r="AM26" s="350"/>
      <c r="AN26" s="350"/>
      <c r="AO26" s="350"/>
      <c r="AP26" s="24"/>
      <c r="AQ26" s="24"/>
      <c r="AR26" s="22"/>
      <c r="BE26" s="347"/>
    </row>
    <row r="27" spans="1:71" s="1" customFormat="1" ht="14.4" customHeight="1">
      <c r="B27" s="23"/>
      <c r="C27" s="24"/>
      <c r="D27" s="36" t="s">
        <v>35</v>
      </c>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355">
        <f>ROUND(AG112, 2)</f>
        <v>0</v>
      </c>
      <c r="AL27" s="355"/>
      <c r="AM27" s="355"/>
      <c r="AN27" s="355"/>
      <c r="AO27" s="355"/>
      <c r="AP27" s="24"/>
      <c r="AQ27" s="24"/>
      <c r="AR27" s="22"/>
      <c r="BE27" s="347"/>
    </row>
    <row r="28" spans="1:71" s="2" customFormat="1" ht="6.9" customHeight="1">
      <c r="A28" s="37"/>
      <c r="B28" s="38"/>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40"/>
      <c r="BE28" s="347"/>
    </row>
    <row r="29" spans="1:71" s="2" customFormat="1" ht="25.95" customHeight="1">
      <c r="A29" s="37"/>
      <c r="B29" s="38"/>
      <c r="C29" s="39"/>
      <c r="D29" s="41" t="s">
        <v>36</v>
      </c>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356">
        <f>ROUND(AK26 + AK27, 2)</f>
        <v>0</v>
      </c>
      <c r="AL29" s="357"/>
      <c r="AM29" s="357"/>
      <c r="AN29" s="357"/>
      <c r="AO29" s="357"/>
      <c r="AP29" s="39"/>
      <c r="AQ29" s="39"/>
      <c r="AR29" s="40"/>
      <c r="BE29" s="347"/>
    </row>
    <row r="30" spans="1:71" s="2" customFormat="1" ht="6.9" customHeight="1">
      <c r="A30" s="37"/>
      <c r="B30" s="38"/>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40"/>
      <c r="BE30" s="347"/>
    </row>
    <row r="31" spans="1:71" s="2" customFormat="1" ht="13.2">
      <c r="A31" s="37"/>
      <c r="B31" s="38"/>
      <c r="C31" s="39"/>
      <c r="D31" s="39"/>
      <c r="E31" s="39"/>
      <c r="F31" s="39"/>
      <c r="G31" s="39"/>
      <c r="H31" s="39"/>
      <c r="I31" s="39"/>
      <c r="J31" s="39"/>
      <c r="K31" s="39"/>
      <c r="L31" s="358" t="s">
        <v>37</v>
      </c>
      <c r="M31" s="358"/>
      <c r="N31" s="358"/>
      <c r="O31" s="358"/>
      <c r="P31" s="358"/>
      <c r="Q31" s="39"/>
      <c r="R31" s="39"/>
      <c r="S31" s="39"/>
      <c r="T31" s="39"/>
      <c r="U31" s="39"/>
      <c r="V31" s="39"/>
      <c r="W31" s="358" t="s">
        <v>38</v>
      </c>
      <c r="X31" s="358"/>
      <c r="Y31" s="358"/>
      <c r="Z31" s="358"/>
      <c r="AA31" s="358"/>
      <c r="AB31" s="358"/>
      <c r="AC31" s="358"/>
      <c r="AD31" s="358"/>
      <c r="AE31" s="358"/>
      <c r="AF31" s="39"/>
      <c r="AG31" s="39"/>
      <c r="AH31" s="39"/>
      <c r="AI31" s="39"/>
      <c r="AJ31" s="39"/>
      <c r="AK31" s="358" t="s">
        <v>39</v>
      </c>
      <c r="AL31" s="358"/>
      <c r="AM31" s="358"/>
      <c r="AN31" s="358"/>
      <c r="AO31" s="358"/>
      <c r="AP31" s="39"/>
      <c r="AQ31" s="39"/>
      <c r="AR31" s="40"/>
      <c r="BE31" s="347"/>
    </row>
    <row r="32" spans="1:71" s="3" customFormat="1" ht="14.4" customHeight="1">
      <c r="B32" s="43"/>
      <c r="C32" s="44"/>
      <c r="D32" s="31" t="s">
        <v>40</v>
      </c>
      <c r="E32" s="44"/>
      <c r="F32" s="45" t="s">
        <v>41</v>
      </c>
      <c r="G32" s="44"/>
      <c r="H32" s="44"/>
      <c r="I32" s="44"/>
      <c r="J32" s="44"/>
      <c r="K32" s="44"/>
      <c r="L32" s="361">
        <v>0.2</v>
      </c>
      <c r="M32" s="360"/>
      <c r="N32" s="360"/>
      <c r="O32" s="360"/>
      <c r="P32" s="360"/>
      <c r="Q32" s="46"/>
      <c r="R32" s="46"/>
      <c r="S32" s="46"/>
      <c r="T32" s="46"/>
      <c r="U32" s="46"/>
      <c r="V32" s="46"/>
      <c r="W32" s="359">
        <f>ROUND(AZ94 + SUM(CD112:CD116), 2)</f>
        <v>0</v>
      </c>
      <c r="X32" s="360"/>
      <c r="Y32" s="360"/>
      <c r="Z32" s="360"/>
      <c r="AA32" s="360"/>
      <c r="AB32" s="360"/>
      <c r="AC32" s="360"/>
      <c r="AD32" s="360"/>
      <c r="AE32" s="360"/>
      <c r="AF32" s="46"/>
      <c r="AG32" s="46"/>
      <c r="AH32" s="46"/>
      <c r="AI32" s="46"/>
      <c r="AJ32" s="46"/>
      <c r="AK32" s="359">
        <f>ROUND(AV94 + SUM(BY112:BY116), 2)</f>
        <v>0</v>
      </c>
      <c r="AL32" s="360"/>
      <c r="AM32" s="360"/>
      <c r="AN32" s="360"/>
      <c r="AO32" s="360"/>
      <c r="AP32" s="46"/>
      <c r="AQ32" s="46"/>
      <c r="AR32" s="47"/>
      <c r="AS32" s="48"/>
      <c r="AT32" s="48"/>
      <c r="AU32" s="48"/>
      <c r="AV32" s="48"/>
      <c r="AW32" s="48"/>
      <c r="AX32" s="48"/>
      <c r="AY32" s="48"/>
      <c r="AZ32" s="48"/>
      <c r="BE32" s="348"/>
    </row>
    <row r="33" spans="1:57" s="3" customFormat="1" ht="14.4" customHeight="1">
      <c r="B33" s="43"/>
      <c r="C33" s="44"/>
      <c r="D33" s="44"/>
      <c r="E33" s="44"/>
      <c r="F33" s="45" t="s">
        <v>42</v>
      </c>
      <c r="G33" s="44"/>
      <c r="H33" s="44"/>
      <c r="I33" s="44"/>
      <c r="J33" s="44"/>
      <c r="K33" s="44"/>
      <c r="L33" s="361">
        <v>0.2</v>
      </c>
      <c r="M33" s="360"/>
      <c r="N33" s="360"/>
      <c r="O33" s="360"/>
      <c r="P33" s="360"/>
      <c r="Q33" s="46"/>
      <c r="R33" s="46"/>
      <c r="S33" s="46"/>
      <c r="T33" s="46"/>
      <c r="U33" s="46"/>
      <c r="V33" s="46"/>
      <c r="W33" s="359">
        <f>ROUND(BA94 + SUM(CE112:CE116), 2)</f>
        <v>0</v>
      </c>
      <c r="X33" s="360"/>
      <c r="Y33" s="360"/>
      <c r="Z33" s="360"/>
      <c r="AA33" s="360"/>
      <c r="AB33" s="360"/>
      <c r="AC33" s="360"/>
      <c r="AD33" s="360"/>
      <c r="AE33" s="360"/>
      <c r="AF33" s="46"/>
      <c r="AG33" s="46"/>
      <c r="AH33" s="46"/>
      <c r="AI33" s="46"/>
      <c r="AJ33" s="46"/>
      <c r="AK33" s="359">
        <f>ROUND(AW94 + SUM(BZ112:BZ116), 2)</f>
        <v>0</v>
      </c>
      <c r="AL33" s="360"/>
      <c r="AM33" s="360"/>
      <c r="AN33" s="360"/>
      <c r="AO33" s="360"/>
      <c r="AP33" s="46"/>
      <c r="AQ33" s="46"/>
      <c r="AR33" s="47"/>
      <c r="AS33" s="48"/>
      <c r="AT33" s="48"/>
      <c r="AU33" s="48"/>
      <c r="AV33" s="48"/>
      <c r="AW33" s="48"/>
      <c r="AX33" s="48"/>
      <c r="AY33" s="48"/>
      <c r="AZ33" s="48"/>
      <c r="BE33" s="348"/>
    </row>
    <row r="34" spans="1:57" s="3" customFormat="1" ht="14.4" hidden="1" customHeight="1">
      <c r="B34" s="43"/>
      <c r="C34" s="44"/>
      <c r="D34" s="44"/>
      <c r="E34" s="44"/>
      <c r="F34" s="31" t="s">
        <v>43</v>
      </c>
      <c r="G34" s="44"/>
      <c r="H34" s="44"/>
      <c r="I34" s="44"/>
      <c r="J34" s="44"/>
      <c r="K34" s="44"/>
      <c r="L34" s="364">
        <v>0.2</v>
      </c>
      <c r="M34" s="363"/>
      <c r="N34" s="363"/>
      <c r="O34" s="363"/>
      <c r="P34" s="363"/>
      <c r="Q34" s="44"/>
      <c r="R34" s="44"/>
      <c r="S34" s="44"/>
      <c r="T34" s="44"/>
      <c r="U34" s="44"/>
      <c r="V34" s="44"/>
      <c r="W34" s="362">
        <f>ROUND(BB94 + SUM(CF112:CF116), 2)</f>
        <v>0</v>
      </c>
      <c r="X34" s="363"/>
      <c r="Y34" s="363"/>
      <c r="Z34" s="363"/>
      <c r="AA34" s="363"/>
      <c r="AB34" s="363"/>
      <c r="AC34" s="363"/>
      <c r="AD34" s="363"/>
      <c r="AE34" s="363"/>
      <c r="AF34" s="44"/>
      <c r="AG34" s="44"/>
      <c r="AH34" s="44"/>
      <c r="AI34" s="44"/>
      <c r="AJ34" s="44"/>
      <c r="AK34" s="362">
        <v>0</v>
      </c>
      <c r="AL34" s="363"/>
      <c r="AM34" s="363"/>
      <c r="AN34" s="363"/>
      <c r="AO34" s="363"/>
      <c r="AP34" s="44"/>
      <c r="AQ34" s="44"/>
      <c r="AR34" s="49"/>
      <c r="BE34" s="348"/>
    </row>
    <row r="35" spans="1:57" s="3" customFormat="1" ht="14.4" hidden="1" customHeight="1">
      <c r="B35" s="43"/>
      <c r="C35" s="44"/>
      <c r="D35" s="44"/>
      <c r="E35" s="44"/>
      <c r="F35" s="31" t="s">
        <v>44</v>
      </c>
      <c r="G35" s="44"/>
      <c r="H35" s="44"/>
      <c r="I35" s="44"/>
      <c r="J35" s="44"/>
      <c r="K35" s="44"/>
      <c r="L35" s="364">
        <v>0.2</v>
      </c>
      <c r="M35" s="363"/>
      <c r="N35" s="363"/>
      <c r="O35" s="363"/>
      <c r="P35" s="363"/>
      <c r="Q35" s="44"/>
      <c r="R35" s="44"/>
      <c r="S35" s="44"/>
      <c r="T35" s="44"/>
      <c r="U35" s="44"/>
      <c r="V35" s="44"/>
      <c r="W35" s="362">
        <f>ROUND(BC94 + SUM(CG112:CG116), 2)</f>
        <v>0</v>
      </c>
      <c r="X35" s="363"/>
      <c r="Y35" s="363"/>
      <c r="Z35" s="363"/>
      <c r="AA35" s="363"/>
      <c r="AB35" s="363"/>
      <c r="AC35" s="363"/>
      <c r="AD35" s="363"/>
      <c r="AE35" s="363"/>
      <c r="AF35" s="44"/>
      <c r="AG35" s="44"/>
      <c r="AH35" s="44"/>
      <c r="AI35" s="44"/>
      <c r="AJ35" s="44"/>
      <c r="AK35" s="362">
        <v>0</v>
      </c>
      <c r="AL35" s="363"/>
      <c r="AM35" s="363"/>
      <c r="AN35" s="363"/>
      <c r="AO35" s="363"/>
      <c r="AP35" s="44"/>
      <c r="AQ35" s="44"/>
      <c r="AR35" s="49"/>
    </row>
    <row r="36" spans="1:57" s="3" customFormat="1" ht="14.4" hidden="1" customHeight="1">
      <c r="B36" s="43"/>
      <c r="C36" s="44"/>
      <c r="D36" s="44"/>
      <c r="E36" s="44"/>
      <c r="F36" s="45" t="s">
        <v>45</v>
      </c>
      <c r="G36" s="44"/>
      <c r="H36" s="44"/>
      <c r="I36" s="44"/>
      <c r="J36" s="44"/>
      <c r="K36" s="44"/>
      <c r="L36" s="361">
        <v>0</v>
      </c>
      <c r="M36" s="360"/>
      <c r="N36" s="360"/>
      <c r="O36" s="360"/>
      <c r="P36" s="360"/>
      <c r="Q36" s="46"/>
      <c r="R36" s="46"/>
      <c r="S36" s="46"/>
      <c r="T36" s="46"/>
      <c r="U36" s="46"/>
      <c r="V36" s="46"/>
      <c r="W36" s="359">
        <f>ROUND(BD94 + SUM(CH112:CH116), 2)</f>
        <v>0</v>
      </c>
      <c r="X36" s="360"/>
      <c r="Y36" s="360"/>
      <c r="Z36" s="360"/>
      <c r="AA36" s="360"/>
      <c r="AB36" s="360"/>
      <c r="AC36" s="360"/>
      <c r="AD36" s="360"/>
      <c r="AE36" s="360"/>
      <c r="AF36" s="46"/>
      <c r="AG36" s="46"/>
      <c r="AH36" s="46"/>
      <c r="AI36" s="46"/>
      <c r="AJ36" s="46"/>
      <c r="AK36" s="359">
        <v>0</v>
      </c>
      <c r="AL36" s="360"/>
      <c r="AM36" s="360"/>
      <c r="AN36" s="360"/>
      <c r="AO36" s="360"/>
      <c r="AP36" s="46"/>
      <c r="AQ36" s="46"/>
      <c r="AR36" s="47"/>
      <c r="AS36" s="48"/>
      <c r="AT36" s="48"/>
      <c r="AU36" s="48"/>
      <c r="AV36" s="48"/>
      <c r="AW36" s="48"/>
      <c r="AX36" s="48"/>
      <c r="AY36" s="48"/>
      <c r="AZ36" s="48"/>
    </row>
    <row r="37" spans="1:57" s="2" customFormat="1" ht="6.9"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0"/>
      <c r="BE37" s="37"/>
    </row>
    <row r="38" spans="1:57" s="2" customFormat="1" ht="25.95" customHeight="1">
      <c r="A38" s="37"/>
      <c r="B38" s="38"/>
      <c r="C38" s="50"/>
      <c r="D38" s="51" t="s">
        <v>46</v>
      </c>
      <c r="E38" s="52"/>
      <c r="F38" s="52"/>
      <c r="G38" s="52"/>
      <c r="H38" s="52"/>
      <c r="I38" s="52"/>
      <c r="J38" s="52"/>
      <c r="K38" s="52"/>
      <c r="L38" s="52"/>
      <c r="M38" s="52"/>
      <c r="N38" s="52"/>
      <c r="O38" s="52"/>
      <c r="P38" s="52"/>
      <c r="Q38" s="52"/>
      <c r="R38" s="52"/>
      <c r="S38" s="52"/>
      <c r="T38" s="53" t="s">
        <v>47</v>
      </c>
      <c r="U38" s="52"/>
      <c r="V38" s="52"/>
      <c r="W38" s="52"/>
      <c r="X38" s="368" t="s">
        <v>48</v>
      </c>
      <c r="Y38" s="366"/>
      <c r="Z38" s="366"/>
      <c r="AA38" s="366"/>
      <c r="AB38" s="366"/>
      <c r="AC38" s="52"/>
      <c r="AD38" s="52"/>
      <c r="AE38" s="52"/>
      <c r="AF38" s="52"/>
      <c r="AG38" s="52"/>
      <c r="AH38" s="52"/>
      <c r="AI38" s="52"/>
      <c r="AJ38" s="52"/>
      <c r="AK38" s="365">
        <f>SUM(AK29:AK36)</f>
        <v>0</v>
      </c>
      <c r="AL38" s="366"/>
      <c r="AM38" s="366"/>
      <c r="AN38" s="366"/>
      <c r="AO38" s="367"/>
      <c r="AP38" s="50"/>
      <c r="AQ38" s="50"/>
      <c r="AR38" s="40"/>
      <c r="BE38" s="37"/>
    </row>
    <row r="39" spans="1:57" s="2" customFormat="1" ht="6.9" customHeight="1">
      <c r="A39" s="37"/>
      <c r="B39" s="38"/>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40"/>
      <c r="BE39" s="37"/>
    </row>
    <row r="40" spans="1:57" s="2" customFormat="1" ht="14.4" customHeight="1">
      <c r="A40" s="37"/>
      <c r="B40" s="38"/>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40"/>
      <c r="BE40" s="37"/>
    </row>
    <row r="41" spans="1:57" s="1" customFormat="1" ht="14.4" customHeight="1">
      <c r="B41" s="23"/>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2"/>
    </row>
    <row r="42" spans="1:57" s="1" customFormat="1" ht="14.4" customHeight="1">
      <c r="B42" s="2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2"/>
    </row>
    <row r="43" spans="1:57" s="1" customFormat="1" ht="14.4"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2"/>
    </row>
    <row r="44" spans="1:57" s="1" customFormat="1" ht="14.4" customHeight="1">
      <c r="B44" s="23"/>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2"/>
    </row>
    <row r="45" spans="1:57" s="1" customFormat="1" ht="14.4"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2"/>
    </row>
    <row r="46" spans="1:57" s="1" customFormat="1" ht="14.4" customHeight="1">
      <c r="B46" s="23"/>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2"/>
    </row>
    <row r="47" spans="1:57" s="1" customFormat="1" ht="14.4" customHeight="1">
      <c r="B47" s="23"/>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2"/>
    </row>
    <row r="48" spans="1:57" s="1" customFormat="1" ht="14.4"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2"/>
    </row>
    <row r="49" spans="1:57" s="2" customFormat="1" ht="14.4" customHeight="1">
      <c r="B49" s="54"/>
      <c r="C49" s="55"/>
      <c r="D49" s="56" t="s">
        <v>49</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6" t="s">
        <v>50</v>
      </c>
      <c r="AI49" s="57"/>
      <c r="AJ49" s="57"/>
      <c r="AK49" s="57"/>
      <c r="AL49" s="57"/>
      <c r="AM49" s="57"/>
      <c r="AN49" s="57"/>
      <c r="AO49" s="57"/>
      <c r="AP49" s="55"/>
      <c r="AQ49" s="55"/>
      <c r="AR49" s="58"/>
    </row>
    <row r="50" spans="1:57" ht="10.199999999999999">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2"/>
    </row>
    <row r="51" spans="1:57" ht="10.199999999999999">
      <c r="B51" s="23"/>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2"/>
    </row>
    <row r="52" spans="1:57" ht="10.199999999999999">
      <c r="B52" s="23"/>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2"/>
    </row>
    <row r="53" spans="1:57" ht="10.199999999999999">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2"/>
    </row>
    <row r="54" spans="1:57" ht="10.199999999999999">
      <c r="B54" s="23"/>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2"/>
    </row>
    <row r="55" spans="1:57" ht="10.199999999999999">
      <c r="B55" s="23"/>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2"/>
    </row>
    <row r="56" spans="1:57" ht="10.199999999999999">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2"/>
    </row>
    <row r="57" spans="1:57" ht="10.199999999999999">
      <c r="B57" s="23"/>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2"/>
    </row>
    <row r="58" spans="1:57" ht="10.199999999999999">
      <c r="B58" s="2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2"/>
    </row>
    <row r="59" spans="1:57" ht="10.199999999999999">
      <c r="B59" s="2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2"/>
    </row>
    <row r="60" spans="1:57" s="2" customFormat="1" ht="13.2">
      <c r="A60" s="37"/>
      <c r="B60" s="38"/>
      <c r="C60" s="39"/>
      <c r="D60" s="59" t="s">
        <v>51</v>
      </c>
      <c r="E60" s="42"/>
      <c r="F60" s="42"/>
      <c r="G60" s="42"/>
      <c r="H60" s="42"/>
      <c r="I60" s="42"/>
      <c r="J60" s="42"/>
      <c r="K60" s="42"/>
      <c r="L60" s="42"/>
      <c r="M60" s="42"/>
      <c r="N60" s="42"/>
      <c r="O60" s="42"/>
      <c r="P60" s="42"/>
      <c r="Q60" s="42"/>
      <c r="R60" s="42"/>
      <c r="S60" s="42"/>
      <c r="T60" s="42"/>
      <c r="U60" s="42"/>
      <c r="V60" s="59" t="s">
        <v>52</v>
      </c>
      <c r="W60" s="42"/>
      <c r="X60" s="42"/>
      <c r="Y60" s="42"/>
      <c r="Z60" s="42"/>
      <c r="AA60" s="42"/>
      <c r="AB60" s="42"/>
      <c r="AC60" s="42"/>
      <c r="AD60" s="42"/>
      <c r="AE60" s="42"/>
      <c r="AF60" s="42"/>
      <c r="AG60" s="42"/>
      <c r="AH60" s="59" t="s">
        <v>51</v>
      </c>
      <c r="AI60" s="42"/>
      <c r="AJ60" s="42"/>
      <c r="AK60" s="42"/>
      <c r="AL60" s="42"/>
      <c r="AM60" s="59" t="s">
        <v>52</v>
      </c>
      <c r="AN60" s="42"/>
      <c r="AO60" s="42"/>
      <c r="AP60" s="39"/>
      <c r="AQ60" s="39"/>
      <c r="AR60" s="40"/>
      <c r="BE60" s="37"/>
    </row>
    <row r="61" spans="1:57" ht="10.199999999999999">
      <c r="B61" s="2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2"/>
    </row>
    <row r="62" spans="1:57" ht="10.199999999999999">
      <c r="B62" s="2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2"/>
    </row>
    <row r="63" spans="1:57" ht="10.199999999999999">
      <c r="B63" s="2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2"/>
    </row>
    <row r="64" spans="1:57" s="2" customFormat="1" ht="13.2">
      <c r="A64" s="37"/>
      <c r="B64" s="38"/>
      <c r="C64" s="39"/>
      <c r="D64" s="56" t="s">
        <v>53</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56" t="s">
        <v>54</v>
      </c>
      <c r="AI64" s="60"/>
      <c r="AJ64" s="60"/>
      <c r="AK64" s="60"/>
      <c r="AL64" s="60"/>
      <c r="AM64" s="60"/>
      <c r="AN64" s="60"/>
      <c r="AO64" s="60"/>
      <c r="AP64" s="39"/>
      <c r="AQ64" s="39"/>
      <c r="AR64" s="40"/>
      <c r="BE64" s="37"/>
    </row>
    <row r="65" spans="1:57" ht="10.199999999999999">
      <c r="B65" s="23"/>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2"/>
    </row>
    <row r="66" spans="1:57" ht="10.199999999999999">
      <c r="B66" s="23"/>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2"/>
    </row>
    <row r="67" spans="1:57" ht="10.199999999999999">
      <c r="B67" s="2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2"/>
    </row>
    <row r="68" spans="1:57" ht="10.199999999999999">
      <c r="B68" s="23"/>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2"/>
    </row>
    <row r="69" spans="1:57" ht="10.199999999999999">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2"/>
    </row>
    <row r="70" spans="1:57" ht="10.199999999999999">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2"/>
    </row>
    <row r="71" spans="1:57" ht="10.199999999999999">
      <c r="B71" s="23"/>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2"/>
    </row>
    <row r="72" spans="1:57" ht="10.199999999999999">
      <c r="B72" s="23"/>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2"/>
    </row>
    <row r="73" spans="1:57" ht="10.199999999999999">
      <c r="B73" s="23"/>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2"/>
    </row>
    <row r="74" spans="1:57" ht="10.199999999999999">
      <c r="B74" s="23"/>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2"/>
    </row>
    <row r="75" spans="1:57" s="2" customFormat="1" ht="13.2">
      <c r="A75" s="37"/>
      <c r="B75" s="38"/>
      <c r="C75" s="39"/>
      <c r="D75" s="59" t="s">
        <v>51</v>
      </c>
      <c r="E75" s="42"/>
      <c r="F75" s="42"/>
      <c r="G75" s="42"/>
      <c r="H75" s="42"/>
      <c r="I75" s="42"/>
      <c r="J75" s="42"/>
      <c r="K75" s="42"/>
      <c r="L75" s="42"/>
      <c r="M75" s="42"/>
      <c r="N75" s="42"/>
      <c r="O75" s="42"/>
      <c r="P75" s="42"/>
      <c r="Q75" s="42"/>
      <c r="R75" s="42"/>
      <c r="S75" s="42"/>
      <c r="T75" s="42"/>
      <c r="U75" s="42"/>
      <c r="V75" s="59" t="s">
        <v>52</v>
      </c>
      <c r="W75" s="42"/>
      <c r="X75" s="42"/>
      <c r="Y75" s="42"/>
      <c r="Z75" s="42"/>
      <c r="AA75" s="42"/>
      <c r="AB75" s="42"/>
      <c r="AC75" s="42"/>
      <c r="AD75" s="42"/>
      <c r="AE75" s="42"/>
      <c r="AF75" s="42"/>
      <c r="AG75" s="42"/>
      <c r="AH75" s="59" t="s">
        <v>51</v>
      </c>
      <c r="AI75" s="42"/>
      <c r="AJ75" s="42"/>
      <c r="AK75" s="42"/>
      <c r="AL75" s="42"/>
      <c r="AM75" s="59" t="s">
        <v>52</v>
      </c>
      <c r="AN75" s="42"/>
      <c r="AO75" s="42"/>
      <c r="AP75" s="39"/>
      <c r="AQ75" s="39"/>
      <c r="AR75" s="40"/>
      <c r="BE75" s="37"/>
    </row>
    <row r="76" spans="1:57" s="2" customFormat="1" ht="10.199999999999999">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0"/>
      <c r="BE76" s="37"/>
    </row>
    <row r="77" spans="1:57" s="2" customFormat="1" ht="6.9" customHeight="1">
      <c r="A77" s="37"/>
      <c r="B77" s="61"/>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40"/>
      <c r="BE77" s="37"/>
    </row>
    <row r="81" spans="1:91" s="2" customFormat="1" ht="6.9" customHeight="1">
      <c r="A81" s="37"/>
      <c r="B81" s="63"/>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40"/>
      <c r="BE81" s="37"/>
    </row>
    <row r="82" spans="1:91" s="2" customFormat="1" ht="24.9" customHeight="1">
      <c r="A82" s="37"/>
      <c r="B82" s="38"/>
      <c r="C82" s="25" t="s">
        <v>55</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0"/>
      <c r="BE82" s="37"/>
    </row>
    <row r="83" spans="1:91" s="2" customFormat="1" ht="6.9"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0"/>
      <c r="BE83" s="37"/>
    </row>
    <row r="84" spans="1:91" s="4" customFormat="1" ht="12" customHeight="1">
      <c r="B84" s="65"/>
      <c r="C84" s="31" t="s">
        <v>12</v>
      </c>
      <c r="D84" s="66"/>
      <c r="E84" s="66"/>
      <c r="F84" s="66"/>
      <c r="G84" s="66"/>
      <c r="H84" s="66"/>
      <c r="I84" s="66"/>
      <c r="J84" s="66"/>
      <c r="K84" s="66"/>
      <c r="L84" s="66" t="str">
        <f>K5</f>
        <v>0122_zlucene_REVIZIA</v>
      </c>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7"/>
    </row>
    <row r="85" spans="1:91" s="5" customFormat="1" ht="36.9" customHeight="1">
      <c r="B85" s="68"/>
      <c r="C85" s="69" t="s">
        <v>15</v>
      </c>
      <c r="D85" s="70"/>
      <c r="E85" s="70"/>
      <c r="F85" s="70"/>
      <c r="G85" s="70"/>
      <c r="H85" s="70"/>
      <c r="I85" s="70"/>
      <c r="J85" s="70"/>
      <c r="K85" s="70"/>
      <c r="L85" s="337" t="str">
        <f>K6</f>
        <v>OPRAVA POŠKODENÝCH PODLÁH A PRIESTOROV GARÁŽÍ NA 3.PP, 2.PP, 1.PP, MEZANÍNU, HOSPODÁRSKEHO A BANK. DVORA V OBJEKTE NBS</v>
      </c>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70"/>
      <c r="AQ85" s="70"/>
      <c r="AR85" s="71"/>
    </row>
    <row r="86" spans="1:91" s="2" customFormat="1" ht="6.9"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0"/>
      <c r="BE86" s="37"/>
    </row>
    <row r="87" spans="1:91" s="2" customFormat="1" ht="12" customHeight="1">
      <c r="A87" s="37"/>
      <c r="B87" s="38"/>
      <c r="C87" s="31" t="s">
        <v>19</v>
      </c>
      <c r="D87" s="39"/>
      <c r="E87" s="39"/>
      <c r="F87" s="39"/>
      <c r="G87" s="39"/>
      <c r="H87" s="39"/>
      <c r="I87" s="39"/>
      <c r="J87" s="39"/>
      <c r="K87" s="39"/>
      <c r="L87" s="72" t="str">
        <f>IF(K8="","",K8)</f>
        <v>STAROHORSKÁ UL, MÝTNA UL.</v>
      </c>
      <c r="M87" s="39"/>
      <c r="N87" s="39"/>
      <c r="O87" s="39"/>
      <c r="P87" s="39"/>
      <c r="Q87" s="39"/>
      <c r="R87" s="39"/>
      <c r="S87" s="39"/>
      <c r="T87" s="39"/>
      <c r="U87" s="39"/>
      <c r="V87" s="39"/>
      <c r="W87" s="39"/>
      <c r="X87" s="39"/>
      <c r="Y87" s="39"/>
      <c r="Z87" s="39"/>
      <c r="AA87" s="39"/>
      <c r="AB87" s="39"/>
      <c r="AC87" s="39"/>
      <c r="AD87" s="39"/>
      <c r="AE87" s="39"/>
      <c r="AF87" s="39"/>
      <c r="AG87" s="39"/>
      <c r="AH87" s="39"/>
      <c r="AI87" s="31" t="s">
        <v>21</v>
      </c>
      <c r="AJ87" s="39"/>
      <c r="AK87" s="39"/>
      <c r="AL87" s="39"/>
      <c r="AM87" s="379" t="str">
        <f>IF(AN8= "","",AN8)</f>
        <v>9. 5. 2022</v>
      </c>
      <c r="AN87" s="379"/>
      <c r="AO87" s="39"/>
      <c r="AP87" s="39"/>
      <c r="AQ87" s="39"/>
      <c r="AR87" s="40"/>
      <c r="BE87" s="37"/>
    </row>
    <row r="88" spans="1:91" s="2" customFormat="1" ht="6.9"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0"/>
      <c r="BE88" s="37"/>
    </row>
    <row r="89" spans="1:91" s="2" customFormat="1" ht="15.15" customHeight="1">
      <c r="A89" s="37"/>
      <c r="B89" s="38"/>
      <c r="C89" s="31" t="s">
        <v>23</v>
      </c>
      <c r="D89" s="39"/>
      <c r="E89" s="39"/>
      <c r="F89" s="39"/>
      <c r="G89" s="39"/>
      <c r="H89" s="39"/>
      <c r="I89" s="39"/>
      <c r="J89" s="39"/>
      <c r="K89" s="39"/>
      <c r="L89" s="66" t="str">
        <f>IF(E11= "","",E11)</f>
        <v>A BKPŠ, SPOL. S.R.O.</v>
      </c>
      <c r="M89" s="39"/>
      <c r="N89" s="39"/>
      <c r="O89" s="39"/>
      <c r="P89" s="39"/>
      <c r="Q89" s="39"/>
      <c r="R89" s="39"/>
      <c r="S89" s="39"/>
      <c r="T89" s="39"/>
      <c r="U89" s="39"/>
      <c r="V89" s="39"/>
      <c r="W89" s="39"/>
      <c r="X89" s="39"/>
      <c r="Y89" s="39"/>
      <c r="Z89" s="39"/>
      <c r="AA89" s="39"/>
      <c r="AB89" s="39"/>
      <c r="AC89" s="39"/>
      <c r="AD89" s="39"/>
      <c r="AE89" s="39"/>
      <c r="AF89" s="39"/>
      <c r="AG89" s="39"/>
      <c r="AH89" s="39"/>
      <c r="AI89" s="31" t="s">
        <v>29</v>
      </c>
      <c r="AJ89" s="39"/>
      <c r="AK89" s="39"/>
      <c r="AL89" s="39"/>
      <c r="AM89" s="377" t="str">
        <f>IF(E17="","",E17)</f>
        <v>A BKPŠ, SPOL. S.R.O.</v>
      </c>
      <c r="AN89" s="378"/>
      <c r="AO89" s="378"/>
      <c r="AP89" s="378"/>
      <c r="AQ89" s="39"/>
      <c r="AR89" s="40"/>
      <c r="AS89" s="381" t="s">
        <v>56</v>
      </c>
      <c r="AT89" s="382"/>
      <c r="AU89" s="74"/>
      <c r="AV89" s="74"/>
      <c r="AW89" s="74"/>
      <c r="AX89" s="74"/>
      <c r="AY89" s="74"/>
      <c r="AZ89" s="74"/>
      <c r="BA89" s="74"/>
      <c r="BB89" s="74"/>
      <c r="BC89" s="74"/>
      <c r="BD89" s="75"/>
      <c r="BE89" s="37"/>
    </row>
    <row r="90" spans="1:91" s="2" customFormat="1" ht="15.15" customHeight="1">
      <c r="A90" s="37"/>
      <c r="B90" s="38"/>
      <c r="C90" s="31" t="s">
        <v>27</v>
      </c>
      <c r="D90" s="39"/>
      <c r="E90" s="39"/>
      <c r="F90" s="39"/>
      <c r="G90" s="39"/>
      <c r="H90" s="39"/>
      <c r="I90" s="39"/>
      <c r="J90" s="39"/>
      <c r="K90" s="39"/>
      <c r="L90" s="66" t="str">
        <f>IF(E14= "Vyplň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31</v>
      </c>
      <c r="AJ90" s="39"/>
      <c r="AK90" s="39"/>
      <c r="AL90" s="39"/>
      <c r="AM90" s="377" t="str">
        <f>IF(E20="","",E20)</f>
        <v>ROZING s.r.o.</v>
      </c>
      <c r="AN90" s="378"/>
      <c r="AO90" s="378"/>
      <c r="AP90" s="378"/>
      <c r="AQ90" s="39"/>
      <c r="AR90" s="40"/>
      <c r="AS90" s="383"/>
      <c r="AT90" s="384"/>
      <c r="AU90" s="76"/>
      <c r="AV90" s="76"/>
      <c r="AW90" s="76"/>
      <c r="AX90" s="76"/>
      <c r="AY90" s="76"/>
      <c r="AZ90" s="76"/>
      <c r="BA90" s="76"/>
      <c r="BB90" s="76"/>
      <c r="BC90" s="76"/>
      <c r="BD90" s="77"/>
      <c r="BE90" s="37"/>
    </row>
    <row r="91" spans="1:91"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0"/>
      <c r="AS91" s="385"/>
      <c r="AT91" s="386"/>
      <c r="AU91" s="78"/>
      <c r="AV91" s="78"/>
      <c r="AW91" s="78"/>
      <c r="AX91" s="78"/>
      <c r="AY91" s="78"/>
      <c r="AZ91" s="78"/>
      <c r="BA91" s="78"/>
      <c r="BB91" s="78"/>
      <c r="BC91" s="78"/>
      <c r="BD91" s="79"/>
      <c r="BE91" s="37"/>
    </row>
    <row r="92" spans="1:91" s="2" customFormat="1" ht="29.25" customHeight="1">
      <c r="A92" s="37"/>
      <c r="B92" s="38"/>
      <c r="C92" s="339" t="s">
        <v>57</v>
      </c>
      <c r="D92" s="340"/>
      <c r="E92" s="340"/>
      <c r="F92" s="340"/>
      <c r="G92" s="340"/>
      <c r="H92" s="80"/>
      <c r="I92" s="341" t="s">
        <v>58</v>
      </c>
      <c r="J92" s="340"/>
      <c r="K92" s="340"/>
      <c r="L92" s="340"/>
      <c r="M92" s="340"/>
      <c r="N92" s="340"/>
      <c r="O92" s="340"/>
      <c r="P92" s="340"/>
      <c r="Q92" s="340"/>
      <c r="R92" s="340"/>
      <c r="S92" s="340"/>
      <c r="T92" s="340"/>
      <c r="U92" s="340"/>
      <c r="V92" s="340"/>
      <c r="W92" s="340"/>
      <c r="X92" s="340"/>
      <c r="Y92" s="340"/>
      <c r="Z92" s="340"/>
      <c r="AA92" s="340"/>
      <c r="AB92" s="340"/>
      <c r="AC92" s="340"/>
      <c r="AD92" s="340"/>
      <c r="AE92" s="340"/>
      <c r="AF92" s="340"/>
      <c r="AG92" s="375" t="s">
        <v>59</v>
      </c>
      <c r="AH92" s="340"/>
      <c r="AI92" s="340"/>
      <c r="AJ92" s="340"/>
      <c r="AK92" s="340"/>
      <c r="AL92" s="340"/>
      <c r="AM92" s="340"/>
      <c r="AN92" s="341" t="s">
        <v>60</v>
      </c>
      <c r="AO92" s="340"/>
      <c r="AP92" s="380"/>
      <c r="AQ92" s="81" t="s">
        <v>61</v>
      </c>
      <c r="AR92" s="40"/>
      <c r="AS92" s="82" t="s">
        <v>62</v>
      </c>
      <c r="AT92" s="83" t="s">
        <v>63</v>
      </c>
      <c r="AU92" s="83" t="s">
        <v>64</v>
      </c>
      <c r="AV92" s="83" t="s">
        <v>65</v>
      </c>
      <c r="AW92" s="83" t="s">
        <v>66</v>
      </c>
      <c r="AX92" s="83" t="s">
        <v>67</v>
      </c>
      <c r="AY92" s="83" t="s">
        <v>68</v>
      </c>
      <c r="AZ92" s="83" t="s">
        <v>69</v>
      </c>
      <c r="BA92" s="83" t="s">
        <v>70</v>
      </c>
      <c r="BB92" s="83" t="s">
        <v>71</v>
      </c>
      <c r="BC92" s="83" t="s">
        <v>72</v>
      </c>
      <c r="BD92" s="84" t="s">
        <v>73</v>
      </c>
      <c r="BE92" s="37"/>
    </row>
    <row r="93" spans="1:91"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0"/>
      <c r="AS93" s="85"/>
      <c r="AT93" s="86"/>
      <c r="AU93" s="86"/>
      <c r="AV93" s="86"/>
      <c r="AW93" s="86"/>
      <c r="AX93" s="86"/>
      <c r="AY93" s="86"/>
      <c r="AZ93" s="86"/>
      <c r="BA93" s="86"/>
      <c r="BB93" s="86"/>
      <c r="BC93" s="86"/>
      <c r="BD93" s="87"/>
      <c r="BE93" s="37"/>
    </row>
    <row r="94" spans="1:91" s="6" customFormat="1" ht="32.4" customHeight="1">
      <c r="B94" s="88"/>
      <c r="C94" s="89" t="s">
        <v>74</v>
      </c>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342">
        <f>ROUND(AG95+AG96+SUM(AG102:AG110),2)</f>
        <v>0</v>
      </c>
      <c r="AH94" s="342"/>
      <c r="AI94" s="342"/>
      <c r="AJ94" s="342"/>
      <c r="AK94" s="342"/>
      <c r="AL94" s="342"/>
      <c r="AM94" s="342"/>
      <c r="AN94" s="343">
        <f t="shared" ref="AN94:AN110" si="0">SUM(AG94,AT94)</f>
        <v>0</v>
      </c>
      <c r="AO94" s="343"/>
      <c r="AP94" s="343"/>
      <c r="AQ94" s="92" t="s">
        <v>1</v>
      </c>
      <c r="AR94" s="93"/>
      <c r="AS94" s="94">
        <f>ROUND(AS95+AS96+SUM(AS102:AS110),2)</f>
        <v>0</v>
      </c>
      <c r="AT94" s="95">
        <f t="shared" ref="AT94:AT110" si="1">ROUND(SUM(AV94:AW94),2)</f>
        <v>0</v>
      </c>
      <c r="AU94" s="96">
        <f>ROUND(AU95+AU96+SUM(AU102:AU110),5)</f>
        <v>0</v>
      </c>
      <c r="AV94" s="95">
        <f>ROUND(AZ94*L32,2)</f>
        <v>0</v>
      </c>
      <c r="AW94" s="95">
        <f>ROUND(BA94*L33,2)</f>
        <v>0</v>
      </c>
      <c r="AX94" s="95">
        <f>ROUND(BB94*L32,2)</f>
        <v>0</v>
      </c>
      <c r="AY94" s="95">
        <f>ROUND(BC94*L33,2)</f>
        <v>0</v>
      </c>
      <c r="AZ94" s="95">
        <f>ROUND(AZ95+AZ96+SUM(AZ102:AZ110),2)</f>
        <v>0</v>
      </c>
      <c r="BA94" s="95">
        <f>ROUND(BA95+BA96+SUM(BA102:BA110),2)</f>
        <v>0</v>
      </c>
      <c r="BB94" s="95">
        <f>ROUND(BB95+BB96+SUM(BB102:BB110),2)</f>
        <v>0</v>
      </c>
      <c r="BC94" s="95">
        <f>ROUND(BC95+BC96+SUM(BC102:BC110),2)</f>
        <v>0</v>
      </c>
      <c r="BD94" s="97">
        <f>ROUND(BD95+BD96+SUM(BD102:BD110),2)</f>
        <v>0</v>
      </c>
      <c r="BS94" s="98" t="s">
        <v>75</v>
      </c>
      <c r="BT94" s="98" t="s">
        <v>76</v>
      </c>
      <c r="BU94" s="99" t="s">
        <v>77</v>
      </c>
      <c r="BV94" s="98" t="s">
        <v>78</v>
      </c>
      <c r="BW94" s="98" t="s">
        <v>5</v>
      </c>
      <c r="BX94" s="98" t="s">
        <v>79</v>
      </c>
      <c r="CL94" s="98" t="s">
        <v>1</v>
      </c>
    </row>
    <row r="95" spans="1:91" s="7" customFormat="1" ht="16.5" customHeight="1">
      <c r="A95" s="100" t="s">
        <v>80</v>
      </c>
      <c r="B95" s="101"/>
      <c r="C95" s="102"/>
      <c r="D95" s="344" t="s">
        <v>81</v>
      </c>
      <c r="E95" s="344"/>
      <c r="F95" s="344"/>
      <c r="G95" s="344"/>
      <c r="H95" s="344"/>
      <c r="I95" s="103"/>
      <c r="J95" s="344" t="s">
        <v>82</v>
      </c>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72">
        <f>'01 - Stavebná časť 1 NP -...'!J32</f>
        <v>0</v>
      </c>
      <c r="AH95" s="373"/>
      <c r="AI95" s="373"/>
      <c r="AJ95" s="373"/>
      <c r="AK95" s="373"/>
      <c r="AL95" s="373"/>
      <c r="AM95" s="373"/>
      <c r="AN95" s="372">
        <f t="shared" si="0"/>
        <v>0</v>
      </c>
      <c r="AO95" s="373"/>
      <c r="AP95" s="373"/>
      <c r="AQ95" s="104" t="s">
        <v>83</v>
      </c>
      <c r="AR95" s="105"/>
      <c r="AS95" s="106">
        <v>0</v>
      </c>
      <c r="AT95" s="107">
        <f t="shared" si="1"/>
        <v>0</v>
      </c>
      <c r="AU95" s="108">
        <f>'01 - Stavebná časť 1 NP -...'!P221</f>
        <v>0</v>
      </c>
      <c r="AV95" s="107">
        <f>'01 - Stavebná časť 1 NP -...'!J35</f>
        <v>0</v>
      </c>
      <c r="AW95" s="107">
        <f>'01 - Stavebná časť 1 NP -...'!J36</f>
        <v>0</v>
      </c>
      <c r="AX95" s="107">
        <f>'01 - Stavebná časť 1 NP -...'!J37</f>
        <v>0</v>
      </c>
      <c r="AY95" s="107">
        <f>'01 - Stavebná časť 1 NP -...'!J38</f>
        <v>0</v>
      </c>
      <c r="AZ95" s="107">
        <f>'01 - Stavebná časť 1 NP -...'!F35</f>
        <v>0</v>
      </c>
      <c r="BA95" s="107">
        <f>'01 - Stavebná časť 1 NP -...'!F36</f>
        <v>0</v>
      </c>
      <c r="BB95" s="107">
        <f>'01 - Stavebná časť 1 NP -...'!F37</f>
        <v>0</v>
      </c>
      <c r="BC95" s="107">
        <f>'01 - Stavebná časť 1 NP -...'!F38</f>
        <v>0</v>
      </c>
      <c r="BD95" s="109">
        <f>'01 - Stavebná časť 1 NP -...'!F39</f>
        <v>0</v>
      </c>
      <c r="BT95" s="110" t="s">
        <v>84</v>
      </c>
      <c r="BV95" s="110" t="s">
        <v>78</v>
      </c>
      <c r="BW95" s="110" t="s">
        <v>85</v>
      </c>
      <c r="BX95" s="110" t="s">
        <v>5</v>
      </c>
      <c r="CL95" s="110" t="s">
        <v>1</v>
      </c>
      <c r="CM95" s="110" t="s">
        <v>76</v>
      </c>
    </row>
    <row r="96" spans="1:91" s="7" customFormat="1" ht="24.75" customHeight="1">
      <c r="B96" s="101"/>
      <c r="C96" s="102"/>
      <c r="D96" s="344" t="s">
        <v>86</v>
      </c>
      <c r="E96" s="344"/>
      <c r="F96" s="344"/>
      <c r="G96" s="344"/>
      <c r="H96" s="344"/>
      <c r="I96" s="103"/>
      <c r="J96" s="344" t="s">
        <v>87</v>
      </c>
      <c r="K96" s="344"/>
      <c r="L96" s="344"/>
      <c r="M96" s="344"/>
      <c r="N96" s="344"/>
      <c r="O96" s="344"/>
      <c r="P96" s="344"/>
      <c r="Q96" s="344"/>
      <c r="R96" s="344"/>
      <c r="S96" s="344"/>
      <c r="T96" s="344"/>
      <c r="U96" s="344"/>
      <c r="V96" s="344"/>
      <c r="W96" s="344"/>
      <c r="X96" s="344"/>
      <c r="Y96" s="344"/>
      <c r="Z96" s="344"/>
      <c r="AA96" s="344"/>
      <c r="AB96" s="344"/>
      <c r="AC96" s="344"/>
      <c r="AD96" s="344"/>
      <c r="AE96" s="344"/>
      <c r="AF96" s="344"/>
      <c r="AG96" s="376">
        <f>ROUND(AG97+AG98,2)</f>
        <v>0</v>
      </c>
      <c r="AH96" s="373"/>
      <c r="AI96" s="373"/>
      <c r="AJ96" s="373"/>
      <c r="AK96" s="373"/>
      <c r="AL96" s="373"/>
      <c r="AM96" s="373"/>
      <c r="AN96" s="372">
        <f t="shared" si="0"/>
        <v>0</v>
      </c>
      <c r="AO96" s="373"/>
      <c r="AP96" s="373"/>
      <c r="AQ96" s="104" t="s">
        <v>83</v>
      </c>
      <c r="AR96" s="105"/>
      <c r="AS96" s="106">
        <f>ROUND(AS97+AS98,2)</f>
        <v>0</v>
      </c>
      <c r="AT96" s="107">
        <f t="shared" si="1"/>
        <v>0</v>
      </c>
      <c r="AU96" s="108">
        <f>ROUND(AU97+AU98,5)</f>
        <v>0</v>
      </c>
      <c r="AV96" s="107">
        <f>ROUND(AZ96*L32,2)</f>
        <v>0</v>
      </c>
      <c r="AW96" s="107">
        <f>ROUND(BA96*L33,2)</f>
        <v>0</v>
      </c>
      <c r="AX96" s="107">
        <f>ROUND(BB96*L32,2)</f>
        <v>0</v>
      </c>
      <c r="AY96" s="107">
        <f>ROUND(BC96*L33,2)</f>
        <v>0</v>
      </c>
      <c r="AZ96" s="107">
        <f>ROUND(AZ97+AZ98,2)</f>
        <v>0</v>
      </c>
      <c r="BA96" s="107">
        <f>ROUND(BA97+BA98,2)</f>
        <v>0</v>
      </c>
      <c r="BB96" s="107">
        <f>ROUND(BB97+BB98,2)</f>
        <v>0</v>
      </c>
      <c r="BC96" s="107">
        <f>ROUND(BC97+BC98,2)</f>
        <v>0</v>
      </c>
      <c r="BD96" s="109">
        <f>ROUND(BD97+BD98,2)</f>
        <v>0</v>
      </c>
      <c r="BS96" s="110" t="s">
        <v>75</v>
      </c>
      <c r="BT96" s="110" t="s">
        <v>84</v>
      </c>
      <c r="BU96" s="110" t="s">
        <v>77</v>
      </c>
      <c r="BV96" s="110" t="s">
        <v>78</v>
      </c>
      <c r="BW96" s="110" t="s">
        <v>88</v>
      </c>
      <c r="BX96" s="110" t="s">
        <v>5</v>
      </c>
      <c r="CL96" s="110" t="s">
        <v>1</v>
      </c>
      <c r="CM96" s="110" t="s">
        <v>76</v>
      </c>
    </row>
    <row r="97" spans="1:91" s="4" customFormat="1" ht="16.5" customHeight="1">
      <c r="A97" s="100" t="s">
        <v>80</v>
      </c>
      <c r="B97" s="65"/>
      <c r="C97" s="111"/>
      <c r="D97" s="111"/>
      <c r="E97" s="345" t="s">
        <v>89</v>
      </c>
      <c r="F97" s="345"/>
      <c r="G97" s="345"/>
      <c r="H97" s="345"/>
      <c r="I97" s="345"/>
      <c r="J97" s="111"/>
      <c r="K97" s="345" t="s">
        <v>90</v>
      </c>
      <c r="L97" s="345"/>
      <c r="M97" s="345"/>
      <c r="N97" s="345"/>
      <c r="O97" s="345"/>
      <c r="P97" s="345"/>
      <c r="Q97" s="345"/>
      <c r="R97" s="345"/>
      <c r="S97" s="345"/>
      <c r="T97" s="345"/>
      <c r="U97" s="345"/>
      <c r="V97" s="345"/>
      <c r="W97" s="345"/>
      <c r="X97" s="345"/>
      <c r="Y97" s="345"/>
      <c r="Z97" s="345"/>
      <c r="AA97" s="345"/>
      <c r="AB97" s="345"/>
      <c r="AC97" s="345"/>
      <c r="AD97" s="345"/>
      <c r="AE97" s="345"/>
      <c r="AF97" s="345"/>
      <c r="AG97" s="374">
        <f>'SO 015 - Komunikácie'!J34</f>
        <v>0</v>
      </c>
      <c r="AH97" s="371"/>
      <c r="AI97" s="371"/>
      <c r="AJ97" s="371"/>
      <c r="AK97" s="371"/>
      <c r="AL97" s="371"/>
      <c r="AM97" s="371"/>
      <c r="AN97" s="374">
        <f t="shared" si="0"/>
        <v>0</v>
      </c>
      <c r="AO97" s="371"/>
      <c r="AP97" s="371"/>
      <c r="AQ97" s="112" t="s">
        <v>91</v>
      </c>
      <c r="AR97" s="67"/>
      <c r="AS97" s="113">
        <v>0</v>
      </c>
      <c r="AT97" s="114">
        <f t="shared" si="1"/>
        <v>0</v>
      </c>
      <c r="AU97" s="115">
        <f>'SO 015 - Komunikácie'!P139</f>
        <v>0</v>
      </c>
      <c r="AV97" s="114">
        <f>'SO 015 - Komunikácie'!J37</f>
        <v>0</v>
      </c>
      <c r="AW97" s="114">
        <f>'SO 015 - Komunikácie'!J38</f>
        <v>0</v>
      </c>
      <c r="AX97" s="114">
        <f>'SO 015 - Komunikácie'!J39</f>
        <v>0</v>
      </c>
      <c r="AY97" s="114">
        <f>'SO 015 - Komunikácie'!J40</f>
        <v>0</v>
      </c>
      <c r="AZ97" s="114">
        <f>'SO 015 - Komunikácie'!F37</f>
        <v>0</v>
      </c>
      <c r="BA97" s="114">
        <f>'SO 015 - Komunikácie'!F38</f>
        <v>0</v>
      </c>
      <c r="BB97" s="114">
        <f>'SO 015 - Komunikácie'!F39</f>
        <v>0</v>
      </c>
      <c r="BC97" s="114">
        <f>'SO 015 - Komunikácie'!F40</f>
        <v>0</v>
      </c>
      <c r="BD97" s="116">
        <f>'SO 015 - Komunikácie'!F41</f>
        <v>0</v>
      </c>
      <c r="BT97" s="117" t="s">
        <v>92</v>
      </c>
      <c r="BV97" s="117" t="s">
        <v>78</v>
      </c>
      <c r="BW97" s="117" t="s">
        <v>93</v>
      </c>
      <c r="BX97" s="117" t="s">
        <v>88</v>
      </c>
      <c r="CL97" s="117" t="s">
        <v>1</v>
      </c>
    </row>
    <row r="98" spans="1:91" s="4" customFormat="1" ht="16.5" customHeight="1">
      <c r="B98" s="65"/>
      <c r="C98" s="111"/>
      <c r="D98" s="111"/>
      <c r="E98" s="345" t="s">
        <v>94</v>
      </c>
      <c r="F98" s="345"/>
      <c r="G98" s="345"/>
      <c r="H98" s="345"/>
      <c r="I98" s="345"/>
      <c r="J98" s="111"/>
      <c r="K98" s="345" t="s">
        <v>95</v>
      </c>
      <c r="L98" s="345"/>
      <c r="M98" s="345"/>
      <c r="N98" s="345"/>
      <c r="O98" s="345"/>
      <c r="P98" s="345"/>
      <c r="Q98" s="345"/>
      <c r="R98" s="345"/>
      <c r="S98" s="345"/>
      <c r="T98" s="345"/>
      <c r="U98" s="345"/>
      <c r="V98" s="345"/>
      <c r="W98" s="345"/>
      <c r="X98" s="345"/>
      <c r="Y98" s="345"/>
      <c r="Z98" s="345"/>
      <c r="AA98" s="345"/>
      <c r="AB98" s="345"/>
      <c r="AC98" s="345"/>
      <c r="AD98" s="345"/>
      <c r="AE98" s="345"/>
      <c r="AF98" s="345"/>
      <c r="AG98" s="370">
        <f>ROUND(SUM(AG99:AG101),2)</f>
        <v>0</v>
      </c>
      <c r="AH98" s="371"/>
      <c r="AI98" s="371"/>
      <c r="AJ98" s="371"/>
      <c r="AK98" s="371"/>
      <c r="AL98" s="371"/>
      <c r="AM98" s="371"/>
      <c r="AN98" s="374">
        <f t="shared" si="0"/>
        <v>0</v>
      </c>
      <c r="AO98" s="371"/>
      <c r="AP98" s="371"/>
      <c r="AQ98" s="112" t="s">
        <v>91</v>
      </c>
      <c r="AR98" s="67"/>
      <c r="AS98" s="113">
        <f>ROUND(SUM(AS99:AS101),2)</f>
        <v>0</v>
      </c>
      <c r="AT98" s="114">
        <f t="shared" si="1"/>
        <v>0</v>
      </c>
      <c r="AU98" s="115">
        <f>ROUND(SUM(AU99:AU101),5)</f>
        <v>0</v>
      </c>
      <c r="AV98" s="114">
        <f>ROUND(AZ98*L32,2)</f>
        <v>0</v>
      </c>
      <c r="AW98" s="114">
        <f>ROUND(BA98*L33,2)</f>
        <v>0</v>
      </c>
      <c r="AX98" s="114">
        <f>ROUND(BB98*L32,2)</f>
        <v>0</v>
      </c>
      <c r="AY98" s="114">
        <f>ROUND(BC98*L33,2)</f>
        <v>0</v>
      </c>
      <c r="AZ98" s="114">
        <f>ROUND(SUM(AZ99:AZ101),2)</f>
        <v>0</v>
      </c>
      <c r="BA98" s="114">
        <f>ROUND(SUM(BA99:BA101),2)</f>
        <v>0</v>
      </c>
      <c r="BB98" s="114">
        <f>ROUND(SUM(BB99:BB101),2)</f>
        <v>0</v>
      </c>
      <c r="BC98" s="114">
        <f>ROUND(SUM(BC99:BC101),2)</f>
        <v>0</v>
      </c>
      <c r="BD98" s="116">
        <f>ROUND(SUM(BD99:BD101),2)</f>
        <v>0</v>
      </c>
      <c r="BS98" s="117" t="s">
        <v>75</v>
      </c>
      <c r="BT98" s="117" t="s">
        <v>92</v>
      </c>
      <c r="BU98" s="117" t="s">
        <v>77</v>
      </c>
      <c r="BV98" s="117" t="s">
        <v>78</v>
      </c>
      <c r="BW98" s="117" t="s">
        <v>96</v>
      </c>
      <c r="BX98" s="117" t="s">
        <v>88</v>
      </c>
      <c r="CL98" s="117" t="s">
        <v>1</v>
      </c>
    </row>
    <row r="99" spans="1:91" s="4" customFormat="1" ht="16.5" customHeight="1">
      <c r="A99" s="100" t="s">
        <v>80</v>
      </c>
      <c r="B99" s="65"/>
      <c r="C99" s="111"/>
      <c r="D99" s="111"/>
      <c r="E99" s="111"/>
      <c r="F99" s="345" t="s">
        <v>97</v>
      </c>
      <c r="G99" s="345"/>
      <c r="H99" s="345"/>
      <c r="I99" s="345"/>
      <c r="J99" s="345"/>
      <c r="K99" s="111"/>
      <c r="L99" s="345" t="s">
        <v>98</v>
      </c>
      <c r="M99" s="345"/>
      <c r="N99" s="345"/>
      <c r="O99" s="345"/>
      <c r="P99" s="345"/>
      <c r="Q99" s="345"/>
      <c r="R99" s="345"/>
      <c r="S99" s="345"/>
      <c r="T99" s="345"/>
      <c r="U99" s="345"/>
      <c r="V99" s="345"/>
      <c r="W99" s="345"/>
      <c r="X99" s="345"/>
      <c r="Y99" s="345"/>
      <c r="Z99" s="345"/>
      <c r="AA99" s="345"/>
      <c r="AB99" s="345"/>
      <c r="AC99" s="345"/>
      <c r="AD99" s="345"/>
      <c r="AE99" s="345"/>
      <c r="AF99" s="345"/>
      <c r="AG99" s="374">
        <f>'E 1.18 - Odvod vody zo sk...'!J36</f>
        <v>0</v>
      </c>
      <c r="AH99" s="371"/>
      <c r="AI99" s="371"/>
      <c r="AJ99" s="371"/>
      <c r="AK99" s="371"/>
      <c r="AL99" s="371"/>
      <c r="AM99" s="371"/>
      <c r="AN99" s="374">
        <f t="shared" si="0"/>
        <v>0</v>
      </c>
      <c r="AO99" s="371"/>
      <c r="AP99" s="371"/>
      <c r="AQ99" s="112" t="s">
        <v>91</v>
      </c>
      <c r="AR99" s="67"/>
      <c r="AS99" s="113">
        <v>0</v>
      </c>
      <c r="AT99" s="114">
        <f t="shared" si="1"/>
        <v>0</v>
      </c>
      <c r="AU99" s="115">
        <f>'E 1.18 - Odvod vody zo sk...'!P138</f>
        <v>0</v>
      </c>
      <c r="AV99" s="114">
        <f>'E 1.18 - Odvod vody zo sk...'!J39</f>
        <v>0</v>
      </c>
      <c r="AW99" s="114">
        <f>'E 1.18 - Odvod vody zo sk...'!J40</f>
        <v>0</v>
      </c>
      <c r="AX99" s="114">
        <f>'E 1.18 - Odvod vody zo sk...'!J41</f>
        <v>0</v>
      </c>
      <c r="AY99" s="114">
        <f>'E 1.18 - Odvod vody zo sk...'!J42</f>
        <v>0</v>
      </c>
      <c r="AZ99" s="114">
        <f>'E 1.18 - Odvod vody zo sk...'!F39</f>
        <v>0</v>
      </c>
      <c r="BA99" s="114">
        <f>'E 1.18 - Odvod vody zo sk...'!F40</f>
        <v>0</v>
      </c>
      <c r="BB99" s="114">
        <f>'E 1.18 - Odvod vody zo sk...'!F41</f>
        <v>0</v>
      </c>
      <c r="BC99" s="114">
        <f>'E 1.18 - Odvod vody zo sk...'!F42</f>
        <v>0</v>
      </c>
      <c r="BD99" s="116">
        <f>'E 1.18 - Odvod vody zo sk...'!F43</f>
        <v>0</v>
      </c>
      <c r="BT99" s="117" t="s">
        <v>99</v>
      </c>
      <c r="BV99" s="117" t="s">
        <v>78</v>
      </c>
      <c r="BW99" s="117" t="s">
        <v>100</v>
      </c>
      <c r="BX99" s="117" t="s">
        <v>96</v>
      </c>
      <c r="CL99" s="117" t="s">
        <v>1</v>
      </c>
    </row>
    <row r="100" spans="1:91" s="4" customFormat="1" ht="16.5" customHeight="1">
      <c r="A100" s="100" t="s">
        <v>80</v>
      </c>
      <c r="B100" s="65"/>
      <c r="C100" s="111"/>
      <c r="D100" s="111"/>
      <c r="E100" s="111"/>
      <c r="F100" s="345" t="s">
        <v>101</v>
      </c>
      <c r="G100" s="345"/>
      <c r="H100" s="345"/>
      <c r="I100" s="345"/>
      <c r="J100" s="345"/>
      <c r="K100" s="111"/>
      <c r="L100" s="345" t="s">
        <v>102</v>
      </c>
      <c r="M100" s="345"/>
      <c r="N100" s="345"/>
      <c r="O100" s="345"/>
      <c r="P100" s="345"/>
      <c r="Q100" s="345"/>
      <c r="R100" s="345"/>
      <c r="S100" s="345"/>
      <c r="T100" s="345"/>
      <c r="U100" s="345"/>
      <c r="V100" s="345"/>
      <c r="W100" s="345"/>
      <c r="X100" s="345"/>
      <c r="Y100" s="345"/>
      <c r="Z100" s="345"/>
      <c r="AA100" s="345"/>
      <c r="AB100" s="345"/>
      <c r="AC100" s="345"/>
      <c r="AD100" s="345"/>
      <c r="AE100" s="345"/>
      <c r="AF100" s="345"/>
      <c r="AG100" s="374">
        <f>'PS 06 - Silnoprúdové rozv...'!J36</f>
        <v>0</v>
      </c>
      <c r="AH100" s="371"/>
      <c r="AI100" s="371"/>
      <c r="AJ100" s="371"/>
      <c r="AK100" s="371"/>
      <c r="AL100" s="371"/>
      <c r="AM100" s="371"/>
      <c r="AN100" s="374">
        <f t="shared" si="0"/>
        <v>0</v>
      </c>
      <c r="AO100" s="371"/>
      <c r="AP100" s="371"/>
      <c r="AQ100" s="112" t="s">
        <v>91</v>
      </c>
      <c r="AR100" s="67"/>
      <c r="AS100" s="113">
        <v>0</v>
      </c>
      <c r="AT100" s="114">
        <f t="shared" si="1"/>
        <v>0</v>
      </c>
      <c r="AU100" s="115">
        <f>'PS 06 - Silnoprúdové rozv...'!P142</f>
        <v>0</v>
      </c>
      <c r="AV100" s="114">
        <f>'PS 06 - Silnoprúdové rozv...'!J39</f>
        <v>0</v>
      </c>
      <c r="AW100" s="114">
        <f>'PS 06 - Silnoprúdové rozv...'!J40</f>
        <v>0</v>
      </c>
      <c r="AX100" s="114">
        <f>'PS 06 - Silnoprúdové rozv...'!J41</f>
        <v>0</v>
      </c>
      <c r="AY100" s="114">
        <f>'PS 06 - Silnoprúdové rozv...'!J42</f>
        <v>0</v>
      </c>
      <c r="AZ100" s="114">
        <f>'PS 06 - Silnoprúdové rozv...'!F39</f>
        <v>0</v>
      </c>
      <c r="BA100" s="114">
        <f>'PS 06 - Silnoprúdové rozv...'!F40</f>
        <v>0</v>
      </c>
      <c r="BB100" s="114">
        <f>'PS 06 - Silnoprúdové rozv...'!F41</f>
        <v>0</v>
      </c>
      <c r="BC100" s="114">
        <f>'PS 06 - Silnoprúdové rozv...'!F42</f>
        <v>0</v>
      </c>
      <c r="BD100" s="116">
        <f>'PS 06 - Silnoprúdové rozv...'!F43</f>
        <v>0</v>
      </c>
      <c r="BT100" s="117" t="s">
        <v>99</v>
      </c>
      <c r="BV100" s="117" t="s">
        <v>78</v>
      </c>
      <c r="BW100" s="117" t="s">
        <v>103</v>
      </c>
      <c r="BX100" s="117" t="s">
        <v>96</v>
      </c>
      <c r="CL100" s="117" t="s">
        <v>1</v>
      </c>
    </row>
    <row r="101" spans="1:91" s="4" customFormat="1" ht="16.5" customHeight="1">
      <c r="A101" s="100" t="s">
        <v>80</v>
      </c>
      <c r="B101" s="65"/>
      <c r="C101" s="111"/>
      <c r="D101" s="111"/>
      <c r="E101" s="111"/>
      <c r="F101" s="345" t="s">
        <v>104</v>
      </c>
      <c r="G101" s="345"/>
      <c r="H101" s="345"/>
      <c r="I101" s="345"/>
      <c r="J101" s="345"/>
      <c r="K101" s="111"/>
      <c r="L101" s="345" t="s">
        <v>105</v>
      </c>
      <c r="M101" s="345"/>
      <c r="N101" s="345"/>
      <c r="O101" s="345"/>
      <c r="P101" s="345"/>
      <c r="Q101" s="345"/>
      <c r="R101" s="345"/>
      <c r="S101" s="345"/>
      <c r="T101" s="345"/>
      <c r="U101" s="345"/>
      <c r="V101" s="345"/>
      <c r="W101" s="345"/>
      <c r="X101" s="345"/>
      <c r="Y101" s="345"/>
      <c r="Z101" s="345"/>
      <c r="AA101" s="345"/>
      <c r="AB101" s="345"/>
      <c r="AC101" s="345"/>
      <c r="AD101" s="345"/>
      <c r="AE101" s="345"/>
      <c r="AF101" s="345"/>
      <c r="AG101" s="374">
        <f>'PS 32 - Protiteroristické...'!J36</f>
        <v>0</v>
      </c>
      <c r="AH101" s="371"/>
      <c r="AI101" s="371"/>
      <c r="AJ101" s="371"/>
      <c r="AK101" s="371"/>
      <c r="AL101" s="371"/>
      <c r="AM101" s="371"/>
      <c r="AN101" s="374">
        <f t="shared" si="0"/>
        <v>0</v>
      </c>
      <c r="AO101" s="371"/>
      <c r="AP101" s="371"/>
      <c r="AQ101" s="112" t="s">
        <v>91</v>
      </c>
      <c r="AR101" s="67"/>
      <c r="AS101" s="113">
        <v>0</v>
      </c>
      <c r="AT101" s="114">
        <f t="shared" si="1"/>
        <v>0</v>
      </c>
      <c r="AU101" s="115">
        <f>'PS 32 - Protiteroristické...'!P147</f>
        <v>0</v>
      </c>
      <c r="AV101" s="114">
        <f>'PS 32 - Protiteroristické...'!J39</f>
        <v>0</v>
      </c>
      <c r="AW101" s="114">
        <f>'PS 32 - Protiteroristické...'!J40</f>
        <v>0</v>
      </c>
      <c r="AX101" s="114">
        <f>'PS 32 - Protiteroristické...'!J41</f>
        <v>0</v>
      </c>
      <c r="AY101" s="114">
        <f>'PS 32 - Protiteroristické...'!J42</f>
        <v>0</v>
      </c>
      <c r="AZ101" s="114">
        <f>'PS 32 - Protiteroristické...'!F39</f>
        <v>0</v>
      </c>
      <c r="BA101" s="114">
        <f>'PS 32 - Protiteroristické...'!F40</f>
        <v>0</v>
      </c>
      <c r="BB101" s="114">
        <f>'PS 32 - Protiteroristické...'!F41</f>
        <v>0</v>
      </c>
      <c r="BC101" s="114">
        <f>'PS 32 - Protiteroristické...'!F42</f>
        <v>0</v>
      </c>
      <c r="BD101" s="116">
        <f>'PS 32 - Protiteroristické...'!F43</f>
        <v>0</v>
      </c>
      <c r="BT101" s="117" t="s">
        <v>99</v>
      </c>
      <c r="BV101" s="117" t="s">
        <v>78</v>
      </c>
      <c r="BW101" s="117" t="s">
        <v>106</v>
      </c>
      <c r="BX101" s="117" t="s">
        <v>96</v>
      </c>
      <c r="CL101" s="117" t="s">
        <v>1</v>
      </c>
    </row>
    <row r="102" spans="1:91" s="7" customFormat="1" ht="16.5" customHeight="1">
      <c r="A102" s="100" t="s">
        <v>80</v>
      </c>
      <c r="B102" s="101"/>
      <c r="C102" s="102"/>
      <c r="D102" s="344" t="s">
        <v>107</v>
      </c>
      <c r="E102" s="344"/>
      <c r="F102" s="344"/>
      <c r="G102" s="344"/>
      <c r="H102" s="344"/>
      <c r="I102" s="103"/>
      <c r="J102" s="344" t="s">
        <v>108</v>
      </c>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72">
        <f>'03 - Dočasné dopravné zna...'!J32</f>
        <v>0</v>
      </c>
      <c r="AH102" s="373"/>
      <c r="AI102" s="373"/>
      <c r="AJ102" s="373"/>
      <c r="AK102" s="373"/>
      <c r="AL102" s="373"/>
      <c r="AM102" s="373"/>
      <c r="AN102" s="372">
        <f t="shared" si="0"/>
        <v>0</v>
      </c>
      <c r="AO102" s="373"/>
      <c r="AP102" s="373"/>
      <c r="AQ102" s="104" t="s">
        <v>83</v>
      </c>
      <c r="AR102" s="105"/>
      <c r="AS102" s="106">
        <v>0</v>
      </c>
      <c r="AT102" s="107">
        <f t="shared" si="1"/>
        <v>0</v>
      </c>
      <c r="AU102" s="108">
        <f>'03 - Dočasné dopravné zna...'!P130</f>
        <v>0</v>
      </c>
      <c r="AV102" s="107">
        <f>'03 - Dočasné dopravné zna...'!J35</f>
        <v>0</v>
      </c>
      <c r="AW102" s="107">
        <f>'03 - Dočasné dopravné zna...'!J36</f>
        <v>0</v>
      </c>
      <c r="AX102" s="107">
        <f>'03 - Dočasné dopravné zna...'!J37</f>
        <v>0</v>
      </c>
      <c r="AY102" s="107">
        <f>'03 - Dočasné dopravné zna...'!J38</f>
        <v>0</v>
      </c>
      <c r="AZ102" s="107">
        <f>'03 - Dočasné dopravné zna...'!F35</f>
        <v>0</v>
      </c>
      <c r="BA102" s="107">
        <f>'03 - Dočasné dopravné zna...'!F36</f>
        <v>0</v>
      </c>
      <c r="BB102" s="107">
        <f>'03 - Dočasné dopravné zna...'!F37</f>
        <v>0</v>
      </c>
      <c r="BC102" s="107">
        <f>'03 - Dočasné dopravné zna...'!F38</f>
        <v>0</v>
      </c>
      <c r="BD102" s="109">
        <f>'03 - Dočasné dopravné zna...'!F39</f>
        <v>0</v>
      </c>
      <c r="BT102" s="110" t="s">
        <v>84</v>
      </c>
      <c r="BV102" s="110" t="s">
        <v>78</v>
      </c>
      <c r="BW102" s="110" t="s">
        <v>109</v>
      </c>
      <c r="BX102" s="110" t="s">
        <v>5</v>
      </c>
      <c r="CL102" s="110" t="s">
        <v>1</v>
      </c>
      <c r="CM102" s="110" t="s">
        <v>76</v>
      </c>
    </row>
    <row r="103" spans="1:91" s="7" customFormat="1" ht="16.5" customHeight="1">
      <c r="A103" s="100" t="s">
        <v>80</v>
      </c>
      <c r="B103" s="101"/>
      <c r="C103" s="102"/>
      <c r="D103" s="344" t="s">
        <v>110</v>
      </c>
      <c r="E103" s="344"/>
      <c r="F103" s="344"/>
      <c r="G103" s="344"/>
      <c r="H103" s="344"/>
      <c r="I103" s="103"/>
      <c r="J103" s="344" t="s">
        <v>111</v>
      </c>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344"/>
      <c r="AG103" s="372">
        <f>'04 - Obnova trvalého dopr...'!J32</f>
        <v>0</v>
      </c>
      <c r="AH103" s="373"/>
      <c r="AI103" s="373"/>
      <c r="AJ103" s="373"/>
      <c r="AK103" s="373"/>
      <c r="AL103" s="373"/>
      <c r="AM103" s="373"/>
      <c r="AN103" s="372">
        <f t="shared" si="0"/>
        <v>0</v>
      </c>
      <c r="AO103" s="373"/>
      <c r="AP103" s="373"/>
      <c r="AQ103" s="104" t="s">
        <v>83</v>
      </c>
      <c r="AR103" s="105"/>
      <c r="AS103" s="106">
        <v>0</v>
      </c>
      <c r="AT103" s="107">
        <f t="shared" si="1"/>
        <v>0</v>
      </c>
      <c r="AU103" s="108">
        <f>'04 - Obnova trvalého dopr...'!P132</f>
        <v>0</v>
      </c>
      <c r="AV103" s="107">
        <f>'04 - Obnova trvalého dopr...'!J35</f>
        <v>0</v>
      </c>
      <c r="AW103" s="107">
        <f>'04 - Obnova trvalého dopr...'!J36</f>
        <v>0</v>
      </c>
      <c r="AX103" s="107">
        <f>'04 - Obnova trvalého dopr...'!J37</f>
        <v>0</v>
      </c>
      <c r="AY103" s="107">
        <f>'04 - Obnova trvalého dopr...'!J38</f>
        <v>0</v>
      </c>
      <c r="AZ103" s="107">
        <f>'04 - Obnova trvalého dopr...'!F35</f>
        <v>0</v>
      </c>
      <c r="BA103" s="107">
        <f>'04 - Obnova trvalého dopr...'!F36</f>
        <v>0</v>
      </c>
      <c r="BB103" s="107">
        <f>'04 - Obnova trvalého dopr...'!F37</f>
        <v>0</v>
      </c>
      <c r="BC103" s="107">
        <f>'04 - Obnova trvalého dopr...'!F38</f>
        <v>0</v>
      </c>
      <c r="BD103" s="109">
        <f>'04 - Obnova trvalého dopr...'!F39</f>
        <v>0</v>
      </c>
      <c r="BT103" s="110" t="s">
        <v>84</v>
      </c>
      <c r="BV103" s="110" t="s">
        <v>78</v>
      </c>
      <c r="BW103" s="110" t="s">
        <v>112</v>
      </c>
      <c r="BX103" s="110" t="s">
        <v>5</v>
      </c>
      <c r="CL103" s="110" t="s">
        <v>1</v>
      </c>
      <c r="CM103" s="110" t="s">
        <v>76</v>
      </c>
    </row>
    <row r="104" spans="1:91" s="7" customFormat="1" ht="16.5" customHeight="1">
      <c r="A104" s="100" t="s">
        <v>80</v>
      </c>
      <c r="B104" s="101"/>
      <c r="C104" s="102"/>
      <c r="D104" s="344" t="s">
        <v>113</v>
      </c>
      <c r="E104" s="344"/>
      <c r="F104" s="344"/>
      <c r="G104" s="344"/>
      <c r="H104" s="344"/>
      <c r="I104" s="103"/>
      <c r="J104" s="344" t="s">
        <v>114</v>
      </c>
      <c r="K104" s="344"/>
      <c r="L104" s="344"/>
      <c r="M104" s="344"/>
      <c r="N104" s="344"/>
      <c r="O104" s="344"/>
      <c r="P104" s="344"/>
      <c r="Q104" s="344"/>
      <c r="R104" s="344"/>
      <c r="S104" s="344"/>
      <c r="T104" s="344"/>
      <c r="U104" s="344"/>
      <c r="V104" s="344"/>
      <c r="W104" s="344"/>
      <c r="X104" s="344"/>
      <c r="Y104" s="344"/>
      <c r="Z104" s="344"/>
      <c r="AA104" s="344"/>
      <c r="AB104" s="344"/>
      <c r="AC104" s="344"/>
      <c r="AD104" s="344"/>
      <c r="AE104" s="344"/>
      <c r="AF104" s="344"/>
      <c r="AG104" s="372">
        <f>'05 - Stabilné hasiace zar...'!J32</f>
        <v>0</v>
      </c>
      <c r="AH104" s="373"/>
      <c r="AI104" s="373"/>
      <c r="AJ104" s="373"/>
      <c r="AK104" s="373"/>
      <c r="AL104" s="373"/>
      <c r="AM104" s="373"/>
      <c r="AN104" s="372">
        <f t="shared" si="0"/>
        <v>0</v>
      </c>
      <c r="AO104" s="373"/>
      <c r="AP104" s="373"/>
      <c r="AQ104" s="104" t="s">
        <v>83</v>
      </c>
      <c r="AR104" s="105"/>
      <c r="AS104" s="106">
        <v>0</v>
      </c>
      <c r="AT104" s="107">
        <f t="shared" si="1"/>
        <v>0</v>
      </c>
      <c r="AU104" s="108">
        <f>'05 - Stabilné hasiace zar...'!P129</f>
        <v>0</v>
      </c>
      <c r="AV104" s="107">
        <f>'05 - Stabilné hasiace zar...'!J35</f>
        <v>0</v>
      </c>
      <c r="AW104" s="107">
        <f>'05 - Stabilné hasiace zar...'!J36</f>
        <v>0</v>
      </c>
      <c r="AX104" s="107">
        <f>'05 - Stabilné hasiace zar...'!J37</f>
        <v>0</v>
      </c>
      <c r="AY104" s="107">
        <f>'05 - Stabilné hasiace zar...'!J38</f>
        <v>0</v>
      </c>
      <c r="AZ104" s="107">
        <f>'05 - Stabilné hasiace zar...'!F35</f>
        <v>0</v>
      </c>
      <c r="BA104" s="107">
        <f>'05 - Stabilné hasiace zar...'!F36</f>
        <v>0</v>
      </c>
      <c r="BB104" s="107">
        <f>'05 - Stabilné hasiace zar...'!F37</f>
        <v>0</v>
      </c>
      <c r="BC104" s="107">
        <f>'05 - Stabilné hasiace zar...'!F38</f>
        <v>0</v>
      </c>
      <c r="BD104" s="109">
        <f>'05 - Stabilné hasiace zar...'!F39</f>
        <v>0</v>
      </c>
      <c r="BT104" s="110" t="s">
        <v>84</v>
      </c>
      <c r="BV104" s="110" t="s">
        <v>78</v>
      </c>
      <c r="BW104" s="110" t="s">
        <v>115</v>
      </c>
      <c r="BX104" s="110" t="s">
        <v>5</v>
      </c>
      <c r="CL104" s="110" t="s">
        <v>1</v>
      </c>
      <c r="CM104" s="110" t="s">
        <v>76</v>
      </c>
    </row>
    <row r="105" spans="1:91" s="7" customFormat="1" ht="16.5" customHeight="1">
      <c r="A105" s="100" t="s">
        <v>80</v>
      </c>
      <c r="B105" s="101"/>
      <c r="C105" s="102"/>
      <c r="D105" s="344" t="s">
        <v>116</v>
      </c>
      <c r="E105" s="344"/>
      <c r="F105" s="344"/>
      <c r="G105" s="344"/>
      <c r="H105" s="344"/>
      <c r="I105" s="103"/>
      <c r="J105" s="344" t="s">
        <v>117</v>
      </c>
      <c r="K105" s="344"/>
      <c r="L105" s="344"/>
      <c r="M105" s="344"/>
      <c r="N105" s="344"/>
      <c r="O105" s="344"/>
      <c r="P105" s="344"/>
      <c r="Q105" s="344"/>
      <c r="R105" s="344"/>
      <c r="S105" s="344"/>
      <c r="T105" s="344"/>
      <c r="U105" s="344"/>
      <c r="V105" s="344"/>
      <c r="W105" s="344"/>
      <c r="X105" s="344"/>
      <c r="Y105" s="344"/>
      <c r="Z105" s="344"/>
      <c r="AA105" s="344"/>
      <c r="AB105" s="344"/>
      <c r="AC105" s="344"/>
      <c r="AD105" s="344"/>
      <c r="AE105" s="344"/>
      <c r="AF105" s="344"/>
      <c r="AG105" s="372">
        <f>'06 - Zdravotechnika'!J32</f>
        <v>0</v>
      </c>
      <c r="AH105" s="373"/>
      <c r="AI105" s="373"/>
      <c r="AJ105" s="373"/>
      <c r="AK105" s="373"/>
      <c r="AL105" s="373"/>
      <c r="AM105" s="373"/>
      <c r="AN105" s="372">
        <f t="shared" si="0"/>
        <v>0</v>
      </c>
      <c r="AO105" s="373"/>
      <c r="AP105" s="373"/>
      <c r="AQ105" s="104" t="s">
        <v>83</v>
      </c>
      <c r="AR105" s="105"/>
      <c r="AS105" s="106">
        <v>0</v>
      </c>
      <c r="AT105" s="107">
        <f t="shared" si="1"/>
        <v>0</v>
      </c>
      <c r="AU105" s="108">
        <f>'06 - Zdravotechnika'!P133</f>
        <v>0</v>
      </c>
      <c r="AV105" s="107">
        <f>'06 - Zdravotechnika'!J35</f>
        <v>0</v>
      </c>
      <c r="AW105" s="107">
        <f>'06 - Zdravotechnika'!J36</f>
        <v>0</v>
      </c>
      <c r="AX105" s="107">
        <f>'06 - Zdravotechnika'!J37</f>
        <v>0</v>
      </c>
      <c r="AY105" s="107">
        <f>'06 - Zdravotechnika'!J38</f>
        <v>0</v>
      </c>
      <c r="AZ105" s="107">
        <f>'06 - Zdravotechnika'!F35</f>
        <v>0</v>
      </c>
      <c r="BA105" s="107">
        <f>'06 - Zdravotechnika'!F36</f>
        <v>0</v>
      </c>
      <c r="BB105" s="107">
        <f>'06 - Zdravotechnika'!F37</f>
        <v>0</v>
      </c>
      <c r="BC105" s="107">
        <f>'06 - Zdravotechnika'!F38</f>
        <v>0</v>
      </c>
      <c r="BD105" s="109">
        <f>'06 - Zdravotechnika'!F39</f>
        <v>0</v>
      </c>
      <c r="BT105" s="110" t="s">
        <v>84</v>
      </c>
      <c r="BV105" s="110" t="s">
        <v>78</v>
      </c>
      <c r="BW105" s="110" t="s">
        <v>118</v>
      </c>
      <c r="BX105" s="110" t="s">
        <v>5</v>
      </c>
      <c r="CL105" s="110" t="s">
        <v>1</v>
      </c>
      <c r="CM105" s="110" t="s">
        <v>76</v>
      </c>
    </row>
    <row r="106" spans="1:91" s="7" customFormat="1" ht="16.5" customHeight="1">
      <c r="A106" s="100" t="s">
        <v>80</v>
      </c>
      <c r="B106" s="101"/>
      <c r="C106" s="102"/>
      <c r="D106" s="344" t="s">
        <v>119</v>
      </c>
      <c r="E106" s="344"/>
      <c r="F106" s="344"/>
      <c r="G106" s="344"/>
      <c r="H106" s="344"/>
      <c r="I106" s="103"/>
      <c r="J106" s="344" t="s">
        <v>120</v>
      </c>
      <c r="K106" s="344"/>
      <c r="L106" s="344"/>
      <c r="M106" s="344"/>
      <c r="N106" s="344"/>
      <c r="O106" s="344"/>
      <c r="P106" s="344"/>
      <c r="Q106" s="344"/>
      <c r="R106" s="344"/>
      <c r="S106" s="344"/>
      <c r="T106" s="344"/>
      <c r="U106" s="344"/>
      <c r="V106" s="344"/>
      <c r="W106" s="344"/>
      <c r="X106" s="344"/>
      <c r="Y106" s="344"/>
      <c r="Z106" s="344"/>
      <c r="AA106" s="344"/>
      <c r="AB106" s="344"/>
      <c r="AC106" s="344"/>
      <c r="AD106" s="344"/>
      <c r="AE106" s="344"/>
      <c r="AF106" s="344"/>
      <c r="AG106" s="372">
        <f>'07 - Vzduchotechnika'!J32</f>
        <v>0</v>
      </c>
      <c r="AH106" s="373"/>
      <c r="AI106" s="373"/>
      <c r="AJ106" s="373"/>
      <c r="AK106" s="373"/>
      <c r="AL106" s="373"/>
      <c r="AM106" s="373"/>
      <c r="AN106" s="372">
        <f t="shared" si="0"/>
        <v>0</v>
      </c>
      <c r="AO106" s="373"/>
      <c r="AP106" s="373"/>
      <c r="AQ106" s="104" t="s">
        <v>83</v>
      </c>
      <c r="AR106" s="105"/>
      <c r="AS106" s="106">
        <v>0</v>
      </c>
      <c r="AT106" s="107">
        <f t="shared" si="1"/>
        <v>0</v>
      </c>
      <c r="AU106" s="108">
        <f>'07 - Vzduchotechnika'!P248</f>
        <v>0</v>
      </c>
      <c r="AV106" s="107">
        <f>'07 - Vzduchotechnika'!J35</f>
        <v>0</v>
      </c>
      <c r="AW106" s="107">
        <f>'07 - Vzduchotechnika'!J36</f>
        <v>0</v>
      </c>
      <c r="AX106" s="107">
        <f>'07 - Vzduchotechnika'!J37</f>
        <v>0</v>
      </c>
      <c r="AY106" s="107">
        <f>'07 - Vzduchotechnika'!J38</f>
        <v>0</v>
      </c>
      <c r="AZ106" s="107">
        <f>'07 - Vzduchotechnika'!F35</f>
        <v>0</v>
      </c>
      <c r="BA106" s="107">
        <f>'07 - Vzduchotechnika'!F36</f>
        <v>0</v>
      </c>
      <c r="BB106" s="107">
        <f>'07 - Vzduchotechnika'!F37</f>
        <v>0</v>
      </c>
      <c r="BC106" s="107">
        <f>'07 - Vzduchotechnika'!F38</f>
        <v>0</v>
      </c>
      <c r="BD106" s="109">
        <f>'07 - Vzduchotechnika'!F39</f>
        <v>0</v>
      </c>
      <c r="BT106" s="110" t="s">
        <v>84</v>
      </c>
      <c r="BV106" s="110" t="s">
        <v>78</v>
      </c>
      <c r="BW106" s="110" t="s">
        <v>121</v>
      </c>
      <c r="BX106" s="110" t="s">
        <v>5</v>
      </c>
      <c r="CL106" s="110" t="s">
        <v>1</v>
      </c>
      <c r="CM106" s="110" t="s">
        <v>76</v>
      </c>
    </row>
    <row r="107" spans="1:91" s="7" customFormat="1" ht="24.75" customHeight="1">
      <c r="A107" s="100" t="s">
        <v>80</v>
      </c>
      <c r="B107" s="101"/>
      <c r="C107" s="102"/>
      <c r="D107" s="344" t="s">
        <v>122</v>
      </c>
      <c r="E107" s="344"/>
      <c r="F107" s="344"/>
      <c r="G107" s="344"/>
      <c r="H107" s="344"/>
      <c r="I107" s="103"/>
      <c r="J107" s="344" t="s">
        <v>123</v>
      </c>
      <c r="K107" s="344"/>
      <c r="L107" s="344"/>
      <c r="M107" s="344"/>
      <c r="N107" s="344"/>
      <c r="O107" s="344"/>
      <c r="P107" s="344"/>
      <c r="Q107" s="344"/>
      <c r="R107" s="344"/>
      <c r="S107" s="344"/>
      <c r="T107" s="344"/>
      <c r="U107" s="344"/>
      <c r="V107" s="344"/>
      <c r="W107" s="344"/>
      <c r="X107" s="344"/>
      <c r="Y107" s="344"/>
      <c r="Z107" s="344"/>
      <c r="AA107" s="344"/>
      <c r="AB107" s="344"/>
      <c r="AC107" s="344"/>
      <c r="AD107" s="344"/>
      <c r="AE107" s="344"/>
      <c r="AF107" s="344"/>
      <c r="AG107" s="372">
        <f>'08 - Rozvody pre nabíjaci...'!J32</f>
        <v>0</v>
      </c>
      <c r="AH107" s="373"/>
      <c r="AI107" s="373"/>
      <c r="AJ107" s="373"/>
      <c r="AK107" s="373"/>
      <c r="AL107" s="373"/>
      <c r="AM107" s="373"/>
      <c r="AN107" s="372">
        <f t="shared" si="0"/>
        <v>0</v>
      </c>
      <c r="AO107" s="373"/>
      <c r="AP107" s="373"/>
      <c r="AQ107" s="104" t="s">
        <v>83</v>
      </c>
      <c r="AR107" s="105"/>
      <c r="AS107" s="106">
        <v>0</v>
      </c>
      <c r="AT107" s="107">
        <f t="shared" si="1"/>
        <v>0</v>
      </c>
      <c r="AU107" s="108">
        <f>'08 - Rozvody pre nabíjaci...'!P137</f>
        <v>0</v>
      </c>
      <c r="AV107" s="107">
        <f>'08 - Rozvody pre nabíjaci...'!J35</f>
        <v>0</v>
      </c>
      <c r="AW107" s="107">
        <f>'08 - Rozvody pre nabíjaci...'!J36</f>
        <v>0</v>
      </c>
      <c r="AX107" s="107">
        <f>'08 - Rozvody pre nabíjaci...'!J37</f>
        <v>0</v>
      </c>
      <c r="AY107" s="107">
        <f>'08 - Rozvody pre nabíjaci...'!J38</f>
        <v>0</v>
      </c>
      <c r="AZ107" s="107">
        <f>'08 - Rozvody pre nabíjaci...'!F35</f>
        <v>0</v>
      </c>
      <c r="BA107" s="107">
        <f>'08 - Rozvody pre nabíjaci...'!F36</f>
        <v>0</v>
      </c>
      <c r="BB107" s="107">
        <f>'08 - Rozvody pre nabíjaci...'!F37</f>
        <v>0</v>
      </c>
      <c r="BC107" s="107">
        <f>'08 - Rozvody pre nabíjaci...'!F38</f>
        <v>0</v>
      </c>
      <c r="BD107" s="109">
        <f>'08 - Rozvody pre nabíjaci...'!F39</f>
        <v>0</v>
      </c>
      <c r="BT107" s="110" t="s">
        <v>84</v>
      </c>
      <c r="BV107" s="110" t="s">
        <v>78</v>
      </c>
      <c r="BW107" s="110" t="s">
        <v>124</v>
      </c>
      <c r="BX107" s="110" t="s">
        <v>5</v>
      </c>
      <c r="CL107" s="110" t="s">
        <v>1</v>
      </c>
      <c r="CM107" s="110" t="s">
        <v>76</v>
      </c>
    </row>
    <row r="108" spans="1:91" s="7" customFormat="1" ht="16.5" customHeight="1">
      <c r="A108" s="100" t="s">
        <v>80</v>
      </c>
      <c r="B108" s="101"/>
      <c r="C108" s="102"/>
      <c r="D108" s="344" t="s">
        <v>125</v>
      </c>
      <c r="E108" s="344"/>
      <c r="F108" s="344"/>
      <c r="G108" s="344"/>
      <c r="H108" s="344"/>
      <c r="I108" s="103"/>
      <c r="J108" s="344" t="s">
        <v>126</v>
      </c>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72">
        <f>'09 - E.4 Elektroinštalácie'!J32</f>
        <v>0</v>
      </c>
      <c r="AH108" s="373"/>
      <c r="AI108" s="373"/>
      <c r="AJ108" s="373"/>
      <c r="AK108" s="373"/>
      <c r="AL108" s="373"/>
      <c r="AM108" s="373"/>
      <c r="AN108" s="372">
        <f t="shared" si="0"/>
        <v>0</v>
      </c>
      <c r="AO108" s="373"/>
      <c r="AP108" s="373"/>
      <c r="AQ108" s="104" t="s">
        <v>83</v>
      </c>
      <c r="AR108" s="105"/>
      <c r="AS108" s="106">
        <v>0</v>
      </c>
      <c r="AT108" s="107">
        <f t="shared" si="1"/>
        <v>0</v>
      </c>
      <c r="AU108" s="108">
        <f>'09 - E.4 Elektroinštalácie'!P142</f>
        <v>0</v>
      </c>
      <c r="AV108" s="107">
        <f>'09 - E.4 Elektroinštalácie'!J35</f>
        <v>0</v>
      </c>
      <c r="AW108" s="107">
        <f>'09 - E.4 Elektroinštalácie'!J36</f>
        <v>0</v>
      </c>
      <c r="AX108" s="107">
        <f>'09 - E.4 Elektroinštalácie'!J37</f>
        <v>0</v>
      </c>
      <c r="AY108" s="107">
        <f>'09 - E.4 Elektroinštalácie'!J38</f>
        <v>0</v>
      </c>
      <c r="AZ108" s="107">
        <f>'09 - E.4 Elektroinštalácie'!F35</f>
        <v>0</v>
      </c>
      <c r="BA108" s="107">
        <f>'09 - E.4 Elektroinštalácie'!F36</f>
        <v>0</v>
      </c>
      <c r="BB108" s="107">
        <f>'09 - E.4 Elektroinštalácie'!F37</f>
        <v>0</v>
      </c>
      <c r="BC108" s="107">
        <f>'09 - E.4 Elektroinštalácie'!F38</f>
        <v>0</v>
      </c>
      <c r="BD108" s="109">
        <f>'09 - E.4 Elektroinštalácie'!F39</f>
        <v>0</v>
      </c>
      <c r="BT108" s="110" t="s">
        <v>84</v>
      </c>
      <c r="BV108" s="110" t="s">
        <v>78</v>
      </c>
      <c r="BW108" s="110" t="s">
        <v>127</v>
      </c>
      <c r="BX108" s="110" t="s">
        <v>5</v>
      </c>
      <c r="CL108" s="110" t="s">
        <v>1</v>
      </c>
      <c r="CM108" s="110" t="s">
        <v>76</v>
      </c>
    </row>
    <row r="109" spans="1:91" s="7" customFormat="1" ht="16.5" customHeight="1">
      <c r="A109" s="100" t="s">
        <v>80</v>
      </c>
      <c r="B109" s="101"/>
      <c r="C109" s="102"/>
      <c r="D109" s="344" t="s">
        <v>128</v>
      </c>
      <c r="E109" s="344"/>
      <c r="F109" s="344"/>
      <c r="G109" s="344"/>
      <c r="H109" s="344"/>
      <c r="I109" s="103"/>
      <c r="J109" s="344" t="s">
        <v>129</v>
      </c>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72">
        <f>'10 - Modernizácia osvetlenia'!J32</f>
        <v>0</v>
      </c>
      <c r="AH109" s="373"/>
      <c r="AI109" s="373"/>
      <c r="AJ109" s="373"/>
      <c r="AK109" s="373"/>
      <c r="AL109" s="373"/>
      <c r="AM109" s="373"/>
      <c r="AN109" s="372">
        <f t="shared" si="0"/>
        <v>0</v>
      </c>
      <c r="AO109" s="373"/>
      <c r="AP109" s="373"/>
      <c r="AQ109" s="104" t="s">
        <v>83</v>
      </c>
      <c r="AR109" s="105"/>
      <c r="AS109" s="106">
        <v>0</v>
      </c>
      <c r="AT109" s="107">
        <f t="shared" si="1"/>
        <v>0</v>
      </c>
      <c r="AU109" s="108">
        <f>'10 - Modernizácia osvetlenia'!P135</f>
        <v>0</v>
      </c>
      <c r="AV109" s="107">
        <f>'10 - Modernizácia osvetlenia'!J35</f>
        <v>0</v>
      </c>
      <c r="AW109" s="107">
        <f>'10 - Modernizácia osvetlenia'!J36</f>
        <v>0</v>
      </c>
      <c r="AX109" s="107">
        <f>'10 - Modernizácia osvetlenia'!J37</f>
        <v>0</v>
      </c>
      <c r="AY109" s="107">
        <f>'10 - Modernizácia osvetlenia'!J38</f>
        <v>0</v>
      </c>
      <c r="AZ109" s="107">
        <f>'10 - Modernizácia osvetlenia'!F35</f>
        <v>0</v>
      </c>
      <c r="BA109" s="107">
        <f>'10 - Modernizácia osvetlenia'!F36</f>
        <v>0</v>
      </c>
      <c r="BB109" s="107">
        <f>'10 - Modernizácia osvetlenia'!F37</f>
        <v>0</v>
      </c>
      <c r="BC109" s="107">
        <f>'10 - Modernizácia osvetlenia'!F38</f>
        <v>0</v>
      </c>
      <c r="BD109" s="109">
        <f>'10 - Modernizácia osvetlenia'!F39</f>
        <v>0</v>
      </c>
      <c r="BT109" s="110" t="s">
        <v>84</v>
      </c>
      <c r="BV109" s="110" t="s">
        <v>78</v>
      </c>
      <c r="BW109" s="110" t="s">
        <v>130</v>
      </c>
      <c r="BX109" s="110" t="s">
        <v>5</v>
      </c>
      <c r="CL109" s="110" t="s">
        <v>1</v>
      </c>
      <c r="CM109" s="110" t="s">
        <v>76</v>
      </c>
    </row>
    <row r="110" spans="1:91" s="7" customFormat="1" ht="37.5" customHeight="1">
      <c r="A110" s="100" t="s">
        <v>80</v>
      </c>
      <c r="B110" s="101"/>
      <c r="C110" s="102"/>
      <c r="D110" s="344" t="s">
        <v>131</v>
      </c>
      <c r="E110" s="344"/>
      <c r="F110" s="344"/>
      <c r="G110" s="344"/>
      <c r="H110" s="344"/>
      <c r="I110" s="103"/>
      <c r="J110" s="344" t="s">
        <v>132</v>
      </c>
      <c r="K110" s="344"/>
      <c r="L110" s="344"/>
      <c r="M110" s="344"/>
      <c r="N110" s="344"/>
      <c r="O110" s="344"/>
      <c r="P110" s="344"/>
      <c r="Q110" s="344"/>
      <c r="R110" s="344"/>
      <c r="S110" s="344"/>
      <c r="T110" s="344"/>
      <c r="U110" s="344"/>
      <c r="V110" s="344"/>
      <c r="W110" s="344"/>
      <c r="X110" s="344"/>
      <c r="Y110" s="344"/>
      <c r="Z110" s="344"/>
      <c r="AA110" s="344"/>
      <c r="AB110" s="344"/>
      <c r="AC110" s="344"/>
      <c r="AD110" s="344"/>
      <c r="AE110" s="344"/>
      <c r="AF110" s="344"/>
      <c r="AG110" s="372">
        <f>'11 - E.6  Silnoprudové ro...'!J32</f>
        <v>0</v>
      </c>
      <c r="AH110" s="373"/>
      <c r="AI110" s="373"/>
      <c r="AJ110" s="373"/>
      <c r="AK110" s="373"/>
      <c r="AL110" s="373"/>
      <c r="AM110" s="373"/>
      <c r="AN110" s="372">
        <f t="shared" si="0"/>
        <v>0</v>
      </c>
      <c r="AO110" s="373"/>
      <c r="AP110" s="373"/>
      <c r="AQ110" s="104" t="s">
        <v>83</v>
      </c>
      <c r="AR110" s="105"/>
      <c r="AS110" s="118">
        <v>0</v>
      </c>
      <c r="AT110" s="119">
        <f t="shared" si="1"/>
        <v>0</v>
      </c>
      <c r="AU110" s="120">
        <f>'11 - E.6  Silnoprudové ro...'!P131</f>
        <v>0</v>
      </c>
      <c r="AV110" s="119">
        <f>'11 - E.6  Silnoprudové ro...'!J35</f>
        <v>0</v>
      </c>
      <c r="AW110" s="119">
        <f>'11 - E.6  Silnoprudové ro...'!J36</f>
        <v>0</v>
      </c>
      <c r="AX110" s="119">
        <f>'11 - E.6  Silnoprudové ro...'!J37</f>
        <v>0</v>
      </c>
      <c r="AY110" s="119">
        <f>'11 - E.6  Silnoprudové ro...'!J38</f>
        <v>0</v>
      </c>
      <c r="AZ110" s="119">
        <f>'11 - E.6  Silnoprudové ro...'!F35</f>
        <v>0</v>
      </c>
      <c r="BA110" s="119">
        <f>'11 - E.6  Silnoprudové ro...'!F36</f>
        <v>0</v>
      </c>
      <c r="BB110" s="119">
        <f>'11 - E.6  Silnoprudové ro...'!F37</f>
        <v>0</v>
      </c>
      <c r="BC110" s="119">
        <f>'11 - E.6  Silnoprudové ro...'!F38</f>
        <v>0</v>
      </c>
      <c r="BD110" s="121">
        <f>'11 - E.6  Silnoprudové ro...'!F39</f>
        <v>0</v>
      </c>
      <c r="BT110" s="110" t="s">
        <v>84</v>
      </c>
      <c r="BV110" s="110" t="s">
        <v>78</v>
      </c>
      <c r="BW110" s="110" t="s">
        <v>133</v>
      </c>
      <c r="BX110" s="110" t="s">
        <v>5</v>
      </c>
      <c r="CL110" s="110" t="s">
        <v>1</v>
      </c>
      <c r="CM110" s="110" t="s">
        <v>76</v>
      </c>
    </row>
    <row r="111" spans="1:91" ht="10.199999999999999">
      <c r="B111" s="23"/>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2"/>
    </row>
    <row r="112" spans="1:91" s="2" customFormat="1" ht="30" customHeight="1">
      <c r="A112" s="37"/>
      <c r="B112" s="38"/>
      <c r="C112" s="89" t="s">
        <v>134</v>
      </c>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43">
        <f>ROUND(SUM(AG113:AG116), 2)</f>
        <v>0</v>
      </c>
      <c r="AH112" s="343"/>
      <c r="AI112" s="343"/>
      <c r="AJ112" s="343"/>
      <c r="AK112" s="343"/>
      <c r="AL112" s="343"/>
      <c r="AM112" s="343"/>
      <c r="AN112" s="343">
        <f>ROUND(SUM(AN113:AN116), 2)</f>
        <v>0</v>
      </c>
      <c r="AO112" s="343"/>
      <c r="AP112" s="343"/>
      <c r="AQ112" s="122"/>
      <c r="AR112" s="40"/>
      <c r="AS112" s="82" t="s">
        <v>135</v>
      </c>
      <c r="AT112" s="83" t="s">
        <v>136</v>
      </c>
      <c r="AU112" s="83" t="s">
        <v>40</v>
      </c>
      <c r="AV112" s="84" t="s">
        <v>63</v>
      </c>
      <c r="AW112" s="37"/>
      <c r="AX112" s="37"/>
      <c r="AY112" s="37"/>
      <c r="AZ112" s="37"/>
      <c r="BA112" s="37"/>
      <c r="BB112" s="37"/>
      <c r="BC112" s="37"/>
      <c r="BD112" s="37"/>
      <c r="BE112" s="37"/>
    </row>
    <row r="113" spans="1:89" s="2" customFormat="1" ht="19.95" customHeight="1">
      <c r="A113" s="37"/>
      <c r="B113" s="38"/>
      <c r="C113" s="39"/>
      <c r="D113" s="387" t="s">
        <v>137</v>
      </c>
      <c r="E113" s="387"/>
      <c r="F113" s="387"/>
      <c r="G113" s="387"/>
      <c r="H113" s="387"/>
      <c r="I113" s="387"/>
      <c r="J113" s="387"/>
      <c r="K113" s="387"/>
      <c r="L113" s="387"/>
      <c r="M113" s="387"/>
      <c r="N113" s="387"/>
      <c r="O113" s="387"/>
      <c r="P113" s="387"/>
      <c r="Q113" s="387"/>
      <c r="R113" s="387"/>
      <c r="S113" s="387"/>
      <c r="T113" s="387"/>
      <c r="U113" s="387"/>
      <c r="V113" s="387"/>
      <c r="W113" s="387"/>
      <c r="X113" s="387"/>
      <c r="Y113" s="387"/>
      <c r="Z113" s="387"/>
      <c r="AA113" s="387"/>
      <c r="AB113" s="387"/>
      <c r="AC113" s="39"/>
      <c r="AD113" s="39"/>
      <c r="AE113" s="39"/>
      <c r="AF113" s="39"/>
      <c r="AG113" s="388">
        <f>ROUND(AG94 * AS113, 2)</f>
        <v>0</v>
      </c>
      <c r="AH113" s="374"/>
      <c r="AI113" s="374"/>
      <c r="AJ113" s="374"/>
      <c r="AK113" s="374"/>
      <c r="AL113" s="374"/>
      <c r="AM113" s="374"/>
      <c r="AN113" s="374">
        <f>ROUND(AG113 + AV113, 2)</f>
        <v>0</v>
      </c>
      <c r="AO113" s="374"/>
      <c r="AP113" s="374"/>
      <c r="AQ113" s="39"/>
      <c r="AR113" s="40"/>
      <c r="AS113" s="125">
        <v>0</v>
      </c>
      <c r="AT113" s="126" t="s">
        <v>138</v>
      </c>
      <c r="AU113" s="126" t="s">
        <v>41</v>
      </c>
      <c r="AV113" s="116">
        <f>ROUND(IF(AU113="základná",AG113*L32,IF(AU113="znížená",AG113*L33,0)), 2)</f>
        <v>0</v>
      </c>
      <c r="AW113" s="37"/>
      <c r="AX113" s="37"/>
      <c r="AY113" s="37"/>
      <c r="AZ113" s="37"/>
      <c r="BA113" s="37"/>
      <c r="BB113" s="37"/>
      <c r="BC113" s="37"/>
      <c r="BD113" s="37"/>
      <c r="BE113" s="37"/>
      <c r="BV113" s="19" t="s">
        <v>139</v>
      </c>
      <c r="BY113" s="127">
        <f>IF(AU113="základná",AV113,0)</f>
        <v>0</v>
      </c>
      <c r="BZ113" s="127">
        <f>IF(AU113="znížená",AV113,0)</f>
        <v>0</v>
      </c>
      <c r="CA113" s="127">
        <v>0</v>
      </c>
      <c r="CB113" s="127">
        <v>0</v>
      </c>
      <c r="CC113" s="127">
        <v>0</v>
      </c>
      <c r="CD113" s="127">
        <f>IF(AU113="základná",AG113,0)</f>
        <v>0</v>
      </c>
      <c r="CE113" s="127">
        <f>IF(AU113="znížená",AG113,0)</f>
        <v>0</v>
      </c>
      <c r="CF113" s="127">
        <f>IF(AU113="zákl. prenesená",AG113,0)</f>
        <v>0</v>
      </c>
      <c r="CG113" s="127">
        <f>IF(AU113="zníž. prenesená",AG113,0)</f>
        <v>0</v>
      </c>
      <c r="CH113" s="127">
        <f>IF(AU113="nulová",AG113,0)</f>
        <v>0</v>
      </c>
      <c r="CI113" s="19">
        <f>IF(AU113="základná",1,IF(AU113="znížená",2,IF(AU113="zákl. prenesená",4,IF(AU113="zníž. prenesená",5,3))))</f>
        <v>1</v>
      </c>
      <c r="CJ113" s="19">
        <f>IF(AT113="stavebná časť",1,IF(AT113="investičná časť",2,3))</f>
        <v>1</v>
      </c>
      <c r="CK113" s="19" t="str">
        <f>IF(D113="Vyplň vlastné","","x")</f>
        <v>x</v>
      </c>
    </row>
    <row r="114" spans="1:89" s="2" customFormat="1" ht="19.95" customHeight="1">
      <c r="A114" s="37"/>
      <c r="B114" s="38"/>
      <c r="C114" s="39"/>
      <c r="D114" s="389" t="s">
        <v>140</v>
      </c>
      <c r="E114" s="387"/>
      <c r="F114" s="387"/>
      <c r="G114" s="387"/>
      <c r="H114" s="387"/>
      <c r="I114" s="387"/>
      <c r="J114" s="387"/>
      <c r="K114" s="387"/>
      <c r="L114" s="387"/>
      <c r="M114" s="387"/>
      <c r="N114" s="387"/>
      <c r="O114" s="387"/>
      <c r="P114" s="387"/>
      <c r="Q114" s="387"/>
      <c r="R114" s="387"/>
      <c r="S114" s="387"/>
      <c r="T114" s="387"/>
      <c r="U114" s="387"/>
      <c r="V114" s="387"/>
      <c r="W114" s="387"/>
      <c r="X114" s="387"/>
      <c r="Y114" s="387"/>
      <c r="Z114" s="387"/>
      <c r="AA114" s="387"/>
      <c r="AB114" s="387"/>
      <c r="AC114" s="39"/>
      <c r="AD114" s="39"/>
      <c r="AE114" s="39"/>
      <c r="AF114" s="39"/>
      <c r="AG114" s="388">
        <f>ROUND(AG94 * AS114, 2)</f>
        <v>0</v>
      </c>
      <c r="AH114" s="374"/>
      <c r="AI114" s="374"/>
      <c r="AJ114" s="374"/>
      <c r="AK114" s="374"/>
      <c r="AL114" s="374"/>
      <c r="AM114" s="374"/>
      <c r="AN114" s="374">
        <f>ROUND(AG114 + AV114, 2)</f>
        <v>0</v>
      </c>
      <c r="AO114" s="374"/>
      <c r="AP114" s="374"/>
      <c r="AQ114" s="39"/>
      <c r="AR114" s="40"/>
      <c r="AS114" s="125">
        <v>0</v>
      </c>
      <c r="AT114" s="126" t="s">
        <v>138</v>
      </c>
      <c r="AU114" s="126" t="s">
        <v>41</v>
      </c>
      <c r="AV114" s="116">
        <f>ROUND(IF(AU114="základná",AG114*L32,IF(AU114="znížená",AG114*L33,0)), 2)</f>
        <v>0</v>
      </c>
      <c r="AW114" s="37"/>
      <c r="AX114" s="37"/>
      <c r="AY114" s="37"/>
      <c r="AZ114" s="37"/>
      <c r="BA114" s="37"/>
      <c r="BB114" s="37"/>
      <c r="BC114" s="37"/>
      <c r="BD114" s="37"/>
      <c r="BE114" s="37"/>
      <c r="BV114" s="19" t="s">
        <v>141</v>
      </c>
      <c r="BY114" s="127">
        <f>IF(AU114="základná",AV114,0)</f>
        <v>0</v>
      </c>
      <c r="BZ114" s="127">
        <f>IF(AU114="znížená",AV114,0)</f>
        <v>0</v>
      </c>
      <c r="CA114" s="127">
        <v>0</v>
      </c>
      <c r="CB114" s="127">
        <v>0</v>
      </c>
      <c r="CC114" s="127">
        <v>0</v>
      </c>
      <c r="CD114" s="127">
        <f>IF(AU114="základná",AG114,0)</f>
        <v>0</v>
      </c>
      <c r="CE114" s="127">
        <f>IF(AU114="znížená",AG114,0)</f>
        <v>0</v>
      </c>
      <c r="CF114" s="127">
        <f>IF(AU114="zákl. prenesená",AG114,0)</f>
        <v>0</v>
      </c>
      <c r="CG114" s="127">
        <f>IF(AU114="zníž. prenesená",AG114,0)</f>
        <v>0</v>
      </c>
      <c r="CH114" s="127">
        <f>IF(AU114="nulová",AG114,0)</f>
        <v>0</v>
      </c>
      <c r="CI114" s="19">
        <f>IF(AU114="základná",1,IF(AU114="znížená",2,IF(AU114="zákl. prenesená",4,IF(AU114="zníž. prenesená",5,3))))</f>
        <v>1</v>
      </c>
      <c r="CJ114" s="19">
        <f>IF(AT114="stavebná časť",1,IF(AT114="investičná časť",2,3))</f>
        <v>1</v>
      </c>
      <c r="CK114" s="19" t="str">
        <f>IF(D114="Vyplň vlastné","","x")</f>
        <v/>
      </c>
    </row>
    <row r="115" spans="1:89" s="2" customFormat="1" ht="19.95" customHeight="1">
      <c r="A115" s="37"/>
      <c r="B115" s="38"/>
      <c r="C115" s="39"/>
      <c r="D115" s="389" t="s">
        <v>140</v>
      </c>
      <c r="E115" s="387"/>
      <c r="F115" s="387"/>
      <c r="G115" s="387"/>
      <c r="H115" s="387"/>
      <c r="I115" s="387"/>
      <c r="J115" s="387"/>
      <c r="K115" s="387"/>
      <c r="L115" s="387"/>
      <c r="M115" s="387"/>
      <c r="N115" s="387"/>
      <c r="O115" s="387"/>
      <c r="P115" s="387"/>
      <c r="Q115" s="387"/>
      <c r="R115" s="387"/>
      <c r="S115" s="387"/>
      <c r="T115" s="387"/>
      <c r="U115" s="387"/>
      <c r="V115" s="387"/>
      <c r="W115" s="387"/>
      <c r="X115" s="387"/>
      <c r="Y115" s="387"/>
      <c r="Z115" s="387"/>
      <c r="AA115" s="387"/>
      <c r="AB115" s="387"/>
      <c r="AC115" s="39"/>
      <c r="AD115" s="39"/>
      <c r="AE115" s="39"/>
      <c r="AF115" s="39"/>
      <c r="AG115" s="388">
        <f>ROUND(AG94 * AS115, 2)</f>
        <v>0</v>
      </c>
      <c r="AH115" s="374"/>
      <c r="AI115" s="374"/>
      <c r="AJ115" s="374"/>
      <c r="AK115" s="374"/>
      <c r="AL115" s="374"/>
      <c r="AM115" s="374"/>
      <c r="AN115" s="374">
        <f>ROUND(AG115 + AV115, 2)</f>
        <v>0</v>
      </c>
      <c r="AO115" s="374"/>
      <c r="AP115" s="374"/>
      <c r="AQ115" s="39"/>
      <c r="AR115" s="40"/>
      <c r="AS115" s="125">
        <v>0</v>
      </c>
      <c r="AT115" s="126" t="s">
        <v>138</v>
      </c>
      <c r="AU115" s="126" t="s">
        <v>41</v>
      </c>
      <c r="AV115" s="116">
        <f>ROUND(IF(AU115="základná",AG115*L32,IF(AU115="znížená",AG115*L33,0)), 2)</f>
        <v>0</v>
      </c>
      <c r="AW115" s="37"/>
      <c r="AX115" s="37"/>
      <c r="AY115" s="37"/>
      <c r="AZ115" s="37"/>
      <c r="BA115" s="37"/>
      <c r="BB115" s="37"/>
      <c r="BC115" s="37"/>
      <c r="BD115" s="37"/>
      <c r="BE115" s="37"/>
      <c r="BV115" s="19" t="s">
        <v>141</v>
      </c>
      <c r="BY115" s="127">
        <f>IF(AU115="základná",AV115,0)</f>
        <v>0</v>
      </c>
      <c r="BZ115" s="127">
        <f>IF(AU115="znížená",AV115,0)</f>
        <v>0</v>
      </c>
      <c r="CA115" s="127">
        <v>0</v>
      </c>
      <c r="CB115" s="127">
        <v>0</v>
      </c>
      <c r="CC115" s="127">
        <v>0</v>
      </c>
      <c r="CD115" s="127">
        <f>IF(AU115="základná",AG115,0)</f>
        <v>0</v>
      </c>
      <c r="CE115" s="127">
        <f>IF(AU115="znížená",AG115,0)</f>
        <v>0</v>
      </c>
      <c r="CF115" s="127">
        <f>IF(AU115="zákl. prenesená",AG115,0)</f>
        <v>0</v>
      </c>
      <c r="CG115" s="127">
        <f>IF(AU115="zníž. prenesená",AG115,0)</f>
        <v>0</v>
      </c>
      <c r="CH115" s="127">
        <f>IF(AU115="nulová",AG115,0)</f>
        <v>0</v>
      </c>
      <c r="CI115" s="19">
        <f>IF(AU115="základná",1,IF(AU115="znížená",2,IF(AU115="zákl. prenesená",4,IF(AU115="zníž. prenesená",5,3))))</f>
        <v>1</v>
      </c>
      <c r="CJ115" s="19">
        <f>IF(AT115="stavebná časť",1,IF(AT115="investičná časť",2,3))</f>
        <v>1</v>
      </c>
      <c r="CK115" s="19" t="str">
        <f>IF(D115="Vyplň vlastné","","x")</f>
        <v/>
      </c>
    </row>
    <row r="116" spans="1:89" s="2" customFormat="1" ht="19.95" customHeight="1">
      <c r="A116" s="37"/>
      <c r="B116" s="38"/>
      <c r="C116" s="39"/>
      <c r="D116" s="389" t="s">
        <v>140</v>
      </c>
      <c r="E116" s="387"/>
      <c r="F116" s="387"/>
      <c r="G116" s="387"/>
      <c r="H116" s="387"/>
      <c r="I116" s="387"/>
      <c r="J116" s="387"/>
      <c r="K116" s="387"/>
      <c r="L116" s="387"/>
      <c r="M116" s="387"/>
      <c r="N116" s="387"/>
      <c r="O116" s="387"/>
      <c r="P116" s="387"/>
      <c r="Q116" s="387"/>
      <c r="R116" s="387"/>
      <c r="S116" s="387"/>
      <c r="T116" s="387"/>
      <c r="U116" s="387"/>
      <c r="V116" s="387"/>
      <c r="W116" s="387"/>
      <c r="X116" s="387"/>
      <c r="Y116" s="387"/>
      <c r="Z116" s="387"/>
      <c r="AA116" s="387"/>
      <c r="AB116" s="387"/>
      <c r="AC116" s="39"/>
      <c r="AD116" s="39"/>
      <c r="AE116" s="39"/>
      <c r="AF116" s="39"/>
      <c r="AG116" s="388">
        <f>ROUND(AG94 * AS116, 2)</f>
        <v>0</v>
      </c>
      <c r="AH116" s="374"/>
      <c r="AI116" s="374"/>
      <c r="AJ116" s="374"/>
      <c r="AK116" s="374"/>
      <c r="AL116" s="374"/>
      <c r="AM116" s="374"/>
      <c r="AN116" s="374">
        <f>ROUND(AG116 + AV116, 2)</f>
        <v>0</v>
      </c>
      <c r="AO116" s="374"/>
      <c r="AP116" s="374"/>
      <c r="AQ116" s="39"/>
      <c r="AR116" s="40"/>
      <c r="AS116" s="128">
        <v>0</v>
      </c>
      <c r="AT116" s="129" t="s">
        <v>138</v>
      </c>
      <c r="AU116" s="129" t="s">
        <v>41</v>
      </c>
      <c r="AV116" s="130">
        <f>ROUND(IF(AU116="základná",AG116*L32,IF(AU116="znížená",AG116*L33,0)), 2)</f>
        <v>0</v>
      </c>
      <c r="AW116" s="37"/>
      <c r="AX116" s="37"/>
      <c r="AY116" s="37"/>
      <c r="AZ116" s="37"/>
      <c r="BA116" s="37"/>
      <c r="BB116" s="37"/>
      <c r="BC116" s="37"/>
      <c r="BD116" s="37"/>
      <c r="BE116" s="37"/>
      <c r="BV116" s="19" t="s">
        <v>141</v>
      </c>
      <c r="BY116" s="127">
        <f>IF(AU116="základná",AV116,0)</f>
        <v>0</v>
      </c>
      <c r="BZ116" s="127">
        <f>IF(AU116="znížená",AV116,0)</f>
        <v>0</v>
      </c>
      <c r="CA116" s="127">
        <v>0</v>
      </c>
      <c r="CB116" s="127">
        <v>0</v>
      </c>
      <c r="CC116" s="127">
        <v>0</v>
      </c>
      <c r="CD116" s="127">
        <f>IF(AU116="základná",AG116,0)</f>
        <v>0</v>
      </c>
      <c r="CE116" s="127">
        <f>IF(AU116="znížená",AG116,0)</f>
        <v>0</v>
      </c>
      <c r="CF116" s="127">
        <f>IF(AU116="zákl. prenesená",AG116,0)</f>
        <v>0</v>
      </c>
      <c r="CG116" s="127">
        <f>IF(AU116="zníž. prenesená",AG116,0)</f>
        <v>0</v>
      </c>
      <c r="CH116" s="127">
        <f>IF(AU116="nulová",AG116,0)</f>
        <v>0</v>
      </c>
      <c r="CI116" s="19">
        <f>IF(AU116="základná",1,IF(AU116="znížená",2,IF(AU116="zákl. prenesená",4,IF(AU116="zníž. prenesená",5,3))))</f>
        <v>1</v>
      </c>
      <c r="CJ116" s="19">
        <f>IF(AT116="stavebná časť",1,IF(AT116="investičná časť",2,3))</f>
        <v>1</v>
      </c>
      <c r="CK116" s="19" t="str">
        <f>IF(D116="Vyplň vlastné","","x")</f>
        <v/>
      </c>
    </row>
    <row r="117" spans="1:89" s="2" customFormat="1" ht="10.8" customHeight="1">
      <c r="A117" s="37"/>
      <c r="B117" s="38"/>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40"/>
      <c r="AS117" s="37"/>
      <c r="AT117" s="37"/>
      <c r="AU117" s="37"/>
      <c r="AV117" s="37"/>
      <c r="AW117" s="37"/>
      <c r="AX117" s="37"/>
      <c r="AY117" s="37"/>
      <c r="AZ117" s="37"/>
      <c r="BA117" s="37"/>
      <c r="BB117" s="37"/>
      <c r="BC117" s="37"/>
      <c r="BD117" s="37"/>
      <c r="BE117" s="37"/>
    </row>
    <row r="118" spans="1:89" s="2" customFormat="1" ht="30" customHeight="1">
      <c r="A118" s="37"/>
      <c r="B118" s="38"/>
      <c r="C118" s="131" t="s">
        <v>142</v>
      </c>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390">
        <f>ROUND(AG94 + AG112, 2)</f>
        <v>0</v>
      </c>
      <c r="AH118" s="390"/>
      <c r="AI118" s="390"/>
      <c r="AJ118" s="390"/>
      <c r="AK118" s="390"/>
      <c r="AL118" s="390"/>
      <c r="AM118" s="390"/>
      <c r="AN118" s="390">
        <f>ROUND(AN94 + AN112, 2)</f>
        <v>0</v>
      </c>
      <c r="AO118" s="390"/>
      <c r="AP118" s="390"/>
      <c r="AQ118" s="132"/>
      <c r="AR118" s="40"/>
      <c r="AS118" s="37"/>
      <c r="AT118" s="37"/>
      <c r="AU118" s="37"/>
      <c r="AV118" s="37"/>
      <c r="AW118" s="37"/>
      <c r="AX118" s="37"/>
      <c r="AY118" s="37"/>
      <c r="AZ118" s="37"/>
      <c r="BA118" s="37"/>
      <c r="BB118" s="37"/>
      <c r="BC118" s="37"/>
      <c r="BD118" s="37"/>
      <c r="BE118" s="37"/>
    </row>
    <row r="119" spans="1:89" s="2" customFormat="1" ht="6.9" customHeight="1">
      <c r="A119" s="37"/>
      <c r="B119" s="61"/>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40"/>
      <c r="AS119" s="37"/>
      <c r="AT119" s="37"/>
      <c r="AU119" s="37"/>
      <c r="AV119" s="37"/>
      <c r="AW119" s="37"/>
      <c r="AX119" s="37"/>
      <c r="AY119" s="37"/>
      <c r="AZ119" s="37"/>
      <c r="BA119" s="37"/>
      <c r="BB119" s="37"/>
      <c r="BC119" s="37"/>
      <c r="BD119" s="37"/>
      <c r="BE119" s="37"/>
    </row>
  </sheetData>
  <sheetProtection algorithmName="SHA-512" hashValue="30zNiuhYOSqueoAyCoNXhwxurbwkk5XxoDVFxyYkZRV2llgjlw87d7CZg+zNf3GUMBw/zX02DMQwwc7j0jCZrw==" saltValue="bOp4Rcl5xZS+hyC8ozW6q+vURIiKstKuNAqMkx7rWjQ8Zy7P5OMQwFLv4uOHaPiY1Vdex/u7uH9EIAotW56tHQ==" spinCount="100000" sheet="1" objects="1" scenarios="1" formatColumns="0" formatRows="0"/>
  <mergeCells count="120">
    <mergeCell ref="AG116:AM116"/>
    <mergeCell ref="D116:AB116"/>
    <mergeCell ref="AN116:AP116"/>
    <mergeCell ref="AG118:AM118"/>
    <mergeCell ref="AN118:AP118"/>
    <mergeCell ref="AG112:AM112"/>
    <mergeCell ref="AN112:AP112"/>
    <mergeCell ref="D113:AB113"/>
    <mergeCell ref="AG113:AM113"/>
    <mergeCell ref="AN113:AP113"/>
    <mergeCell ref="AG114:AM114"/>
    <mergeCell ref="AN114:AP114"/>
    <mergeCell ref="D114:AB114"/>
    <mergeCell ref="D115:AB115"/>
    <mergeCell ref="AG115:AM115"/>
    <mergeCell ref="AN115:AP115"/>
    <mergeCell ref="AN110:AP110"/>
    <mergeCell ref="AG110:AM110"/>
    <mergeCell ref="D103:H103"/>
    <mergeCell ref="J103:AF103"/>
    <mergeCell ref="D104:H104"/>
    <mergeCell ref="J104:AF104"/>
    <mergeCell ref="D105:H105"/>
    <mergeCell ref="J105:AF105"/>
    <mergeCell ref="J106:AF106"/>
    <mergeCell ref="D106:H106"/>
    <mergeCell ref="J107:AF107"/>
    <mergeCell ref="D107:H107"/>
    <mergeCell ref="D108:H108"/>
    <mergeCell ref="J108:AF108"/>
    <mergeCell ref="J109:AF109"/>
    <mergeCell ref="D109:H109"/>
    <mergeCell ref="J110:AF110"/>
    <mergeCell ref="D110:H110"/>
    <mergeCell ref="AN105:AP105"/>
    <mergeCell ref="AG105:AM105"/>
    <mergeCell ref="AN106:AP106"/>
    <mergeCell ref="AG106:AM106"/>
    <mergeCell ref="AN107:AP107"/>
    <mergeCell ref="AG107:AM107"/>
    <mergeCell ref="AN108:AP108"/>
    <mergeCell ref="AG108:AM108"/>
    <mergeCell ref="AN109:AP109"/>
    <mergeCell ref="AG109:AM109"/>
    <mergeCell ref="AN100:AP100"/>
    <mergeCell ref="AN99:AP99"/>
    <mergeCell ref="AN95:AP95"/>
    <mergeCell ref="AN101:AP101"/>
    <mergeCell ref="AN96:AP96"/>
    <mergeCell ref="AN92:AP92"/>
    <mergeCell ref="AN102:AP102"/>
    <mergeCell ref="AN97:AP97"/>
    <mergeCell ref="AS89:AT91"/>
    <mergeCell ref="AK35:AO35"/>
    <mergeCell ref="AK36:AO36"/>
    <mergeCell ref="W36:AE36"/>
    <mergeCell ref="L36:P36"/>
    <mergeCell ref="AK38:AO38"/>
    <mergeCell ref="X38:AB38"/>
    <mergeCell ref="AR2:BE2"/>
    <mergeCell ref="AG98:AM98"/>
    <mergeCell ref="AG104:AM104"/>
    <mergeCell ref="AG103:AM103"/>
    <mergeCell ref="AG102:AM102"/>
    <mergeCell ref="AG101:AM101"/>
    <mergeCell ref="AG92:AM92"/>
    <mergeCell ref="AG100:AM100"/>
    <mergeCell ref="AG96:AM96"/>
    <mergeCell ref="AG95:AM95"/>
    <mergeCell ref="AG99:AM99"/>
    <mergeCell ref="AG97:AM97"/>
    <mergeCell ref="AM89:AP89"/>
    <mergeCell ref="AM87:AN87"/>
    <mergeCell ref="AM90:AP90"/>
    <mergeCell ref="AN104:AP104"/>
    <mergeCell ref="AN103:AP103"/>
    <mergeCell ref="AN98:AP98"/>
    <mergeCell ref="J102:AF102"/>
    <mergeCell ref="D102:H102"/>
    <mergeCell ref="BE5:BE34"/>
    <mergeCell ref="K5:AO5"/>
    <mergeCell ref="K6:AO6"/>
    <mergeCell ref="E14:AJ14"/>
    <mergeCell ref="E23:AN23"/>
    <mergeCell ref="AK26:AO26"/>
    <mergeCell ref="AK27:AO27"/>
    <mergeCell ref="AK29:AO29"/>
    <mergeCell ref="AK31:AO31"/>
    <mergeCell ref="W31:AE31"/>
    <mergeCell ref="L31:P31"/>
    <mergeCell ref="AK32:AO32"/>
    <mergeCell ref="L32:P32"/>
    <mergeCell ref="W32:AE32"/>
    <mergeCell ref="W33:AE33"/>
    <mergeCell ref="AK33:AO33"/>
    <mergeCell ref="L33:P33"/>
    <mergeCell ref="AK34:AO34"/>
    <mergeCell ref="L34:P34"/>
    <mergeCell ref="W34:AE34"/>
    <mergeCell ref="W35:AE35"/>
    <mergeCell ref="L35:P35"/>
    <mergeCell ref="K97:AF97"/>
    <mergeCell ref="E97:I97"/>
    <mergeCell ref="E98:I98"/>
    <mergeCell ref="K98:AF98"/>
    <mergeCell ref="L99:AF99"/>
    <mergeCell ref="F99:J99"/>
    <mergeCell ref="L100:AF100"/>
    <mergeCell ref="F100:J100"/>
    <mergeCell ref="L101:AF101"/>
    <mergeCell ref="F101:J101"/>
    <mergeCell ref="L85:AO85"/>
    <mergeCell ref="C92:G92"/>
    <mergeCell ref="I92:AF92"/>
    <mergeCell ref="AG94:AM94"/>
    <mergeCell ref="AN94:AP94"/>
    <mergeCell ref="J95:AF95"/>
    <mergeCell ref="D95:H95"/>
    <mergeCell ref="J96:AF96"/>
    <mergeCell ref="D96:H96"/>
  </mergeCells>
  <dataValidations count="2">
    <dataValidation type="list" allowBlank="1" showInputMessage="1" showErrorMessage="1" error="Povolené sú hodnoty základná, znížená, nulová." sqref="AU112:AU116" xr:uid="{00000000-0002-0000-0000-000000000000}">
      <formula1>"základná, znížená, nulová"</formula1>
    </dataValidation>
    <dataValidation type="list" allowBlank="1" showInputMessage="1" showErrorMessage="1" error="Povolené sú hodnoty stavebná časť, technologická časť, investičná časť." sqref="AT112:AT116" xr:uid="{00000000-0002-0000-0000-000001000000}">
      <formula1>"stavebná časť, technologická časť, investičná časť"</formula1>
    </dataValidation>
  </dataValidations>
  <hyperlinks>
    <hyperlink ref="A95" location="'01 - Stavebná časť 1 NP -...'!C2" display="/" xr:uid="{00000000-0004-0000-0000-000000000000}"/>
    <hyperlink ref="A97" location="'SO 015 - Komunikácie'!C2" display="/" xr:uid="{00000000-0004-0000-0000-000001000000}"/>
    <hyperlink ref="A99" location="'E 1.18 - Odvod vody zo sk...'!C2" display="/" xr:uid="{00000000-0004-0000-0000-000002000000}"/>
    <hyperlink ref="A100" location="'PS 06 - Silnoprúdové rozv...'!C2" display="/" xr:uid="{00000000-0004-0000-0000-000003000000}"/>
    <hyperlink ref="A101" location="'PS 32 - Protiteroristické...'!C2" display="/" xr:uid="{00000000-0004-0000-0000-000004000000}"/>
    <hyperlink ref="A102" location="'03 - Dočasné dopravné zna...'!C2" display="/" xr:uid="{00000000-0004-0000-0000-000005000000}"/>
    <hyperlink ref="A103" location="'04 - Obnova trvalého dopr...'!C2" display="/" xr:uid="{00000000-0004-0000-0000-000006000000}"/>
    <hyperlink ref="A104" location="'05 - Stabilné hasiace zar...'!C2" display="/" xr:uid="{00000000-0004-0000-0000-000007000000}"/>
    <hyperlink ref="A105" location="'06 - Zdravotechnika'!C2" display="/" xr:uid="{00000000-0004-0000-0000-000008000000}"/>
    <hyperlink ref="A106" location="'07 - Vzduchotechnika'!C2" display="/" xr:uid="{00000000-0004-0000-0000-000009000000}"/>
    <hyperlink ref="A107" location="'08 - Rozvody pre nabíjaci...'!C2" display="/" xr:uid="{00000000-0004-0000-0000-00000A000000}"/>
    <hyperlink ref="A108" location="'09 - E.4 Elektroinštalácie'!C2" display="/" xr:uid="{00000000-0004-0000-0000-00000B000000}"/>
    <hyperlink ref="A109" location="'10 - Modernizácia osvetlenia'!C2" display="/" xr:uid="{00000000-0004-0000-0000-00000C000000}"/>
    <hyperlink ref="A110" location="'11 - E.6  Silnoprudové ro...'!C2" display="/" xr:uid="{00000000-0004-0000-0000-00000D000000}"/>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198"/>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118</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s="2" customFormat="1" ht="12" customHeight="1">
      <c r="A8" s="37"/>
      <c r="B8" s="40"/>
      <c r="C8" s="37"/>
      <c r="D8" s="139" t="s">
        <v>160</v>
      </c>
      <c r="E8" s="37"/>
      <c r="F8" s="37"/>
      <c r="G8" s="37"/>
      <c r="H8" s="37"/>
      <c r="I8" s="37"/>
      <c r="J8" s="37"/>
      <c r="K8" s="37"/>
      <c r="L8" s="58"/>
      <c r="S8" s="37"/>
      <c r="T8" s="37"/>
      <c r="U8" s="37"/>
      <c r="V8" s="37"/>
      <c r="W8" s="37"/>
      <c r="X8" s="37"/>
      <c r="Y8" s="37"/>
      <c r="Z8" s="37"/>
      <c r="AA8" s="37"/>
      <c r="AB8" s="37"/>
      <c r="AC8" s="37"/>
      <c r="AD8" s="37"/>
      <c r="AE8" s="37"/>
    </row>
    <row r="9" spans="1:46" s="2" customFormat="1" ht="16.5" customHeight="1">
      <c r="A9" s="37"/>
      <c r="B9" s="40"/>
      <c r="C9" s="37"/>
      <c r="D9" s="37"/>
      <c r="E9" s="393" t="s">
        <v>2620</v>
      </c>
      <c r="F9" s="394"/>
      <c r="G9" s="394"/>
      <c r="H9" s="394"/>
      <c r="I9" s="37"/>
      <c r="J9" s="37"/>
      <c r="K9" s="37"/>
      <c r="L9" s="58"/>
      <c r="S9" s="37"/>
      <c r="T9" s="37"/>
      <c r="U9" s="37"/>
      <c r="V9" s="37"/>
      <c r="W9" s="37"/>
      <c r="X9" s="37"/>
      <c r="Y9" s="37"/>
      <c r="Z9" s="37"/>
      <c r="AA9" s="37"/>
      <c r="AB9" s="37"/>
      <c r="AC9" s="37"/>
      <c r="AD9" s="37"/>
      <c r="AE9" s="37"/>
    </row>
    <row r="10" spans="1:46" s="2" customFormat="1" ht="10.199999999999999">
      <c r="A10" s="37"/>
      <c r="B10" s="40"/>
      <c r="C10" s="37"/>
      <c r="D10" s="37"/>
      <c r="E10" s="37"/>
      <c r="F10" s="37"/>
      <c r="G10" s="37"/>
      <c r="H10" s="37"/>
      <c r="I10" s="37"/>
      <c r="J10" s="37"/>
      <c r="K10" s="37"/>
      <c r="L10" s="58"/>
      <c r="S10" s="37"/>
      <c r="T10" s="37"/>
      <c r="U10" s="37"/>
      <c r="V10" s="37"/>
      <c r="W10" s="37"/>
      <c r="X10" s="37"/>
      <c r="Y10" s="37"/>
      <c r="Z10" s="37"/>
      <c r="AA10" s="37"/>
      <c r="AB10" s="37"/>
      <c r="AC10" s="37"/>
      <c r="AD10" s="37"/>
      <c r="AE10" s="37"/>
    </row>
    <row r="11" spans="1:46" s="2" customFormat="1" ht="12" customHeight="1">
      <c r="A11" s="37"/>
      <c r="B11" s="40"/>
      <c r="C11" s="37"/>
      <c r="D11" s="139" t="s">
        <v>17</v>
      </c>
      <c r="E11" s="37"/>
      <c r="F11" s="117" t="s">
        <v>1</v>
      </c>
      <c r="G11" s="37"/>
      <c r="H11" s="37"/>
      <c r="I11" s="139" t="s">
        <v>18</v>
      </c>
      <c r="J11" s="117" t="s">
        <v>1</v>
      </c>
      <c r="K11" s="37"/>
      <c r="L11" s="58"/>
      <c r="S11" s="37"/>
      <c r="T11" s="37"/>
      <c r="U11" s="37"/>
      <c r="V11" s="37"/>
      <c r="W11" s="37"/>
      <c r="X11" s="37"/>
      <c r="Y11" s="37"/>
      <c r="Z11" s="37"/>
      <c r="AA11" s="37"/>
      <c r="AB11" s="37"/>
      <c r="AC11" s="37"/>
      <c r="AD11" s="37"/>
      <c r="AE11" s="37"/>
    </row>
    <row r="12" spans="1:46" s="2" customFormat="1" ht="12" customHeight="1">
      <c r="A12" s="37"/>
      <c r="B12" s="40"/>
      <c r="C12" s="37"/>
      <c r="D12" s="139" t="s">
        <v>19</v>
      </c>
      <c r="E12" s="37"/>
      <c r="F12" s="117" t="s">
        <v>1783</v>
      </c>
      <c r="G12" s="37"/>
      <c r="H12" s="37"/>
      <c r="I12" s="139" t="s">
        <v>21</v>
      </c>
      <c r="J12" s="140" t="str">
        <f>'Rekapitulácia stavby'!AN8</f>
        <v>9. 5. 2022</v>
      </c>
      <c r="K12" s="37"/>
      <c r="L12" s="58"/>
      <c r="S12" s="37"/>
      <c r="T12" s="37"/>
      <c r="U12" s="37"/>
      <c r="V12" s="37"/>
      <c r="W12" s="37"/>
      <c r="X12" s="37"/>
      <c r="Y12" s="37"/>
      <c r="Z12" s="37"/>
      <c r="AA12" s="37"/>
      <c r="AB12" s="37"/>
      <c r="AC12" s="37"/>
      <c r="AD12" s="37"/>
      <c r="AE12" s="37"/>
    </row>
    <row r="13" spans="1:46" s="2" customFormat="1" ht="10.8" customHeight="1">
      <c r="A13" s="37"/>
      <c r="B13" s="40"/>
      <c r="C13" s="37"/>
      <c r="D13" s="37"/>
      <c r="E13" s="37"/>
      <c r="F13" s="37"/>
      <c r="G13" s="37"/>
      <c r="H13" s="37"/>
      <c r="I13" s="37"/>
      <c r="J13" s="37"/>
      <c r="K13" s="37"/>
      <c r="L13" s="58"/>
      <c r="S13" s="37"/>
      <c r="T13" s="37"/>
      <c r="U13" s="37"/>
      <c r="V13" s="37"/>
      <c r="W13" s="37"/>
      <c r="X13" s="37"/>
      <c r="Y13" s="37"/>
      <c r="Z13" s="37"/>
      <c r="AA13" s="37"/>
      <c r="AB13" s="37"/>
      <c r="AC13" s="37"/>
      <c r="AD13" s="37"/>
      <c r="AE13" s="37"/>
    </row>
    <row r="14" spans="1:46" s="2" customFormat="1" ht="12" customHeight="1">
      <c r="A14" s="37"/>
      <c r="B14" s="40"/>
      <c r="C14" s="37"/>
      <c r="D14" s="139" t="s">
        <v>23</v>
      </c>
      <c r="E14" s="37"/>
      <c r="F14" s="37"/>
      <c r="G14" s="37"/>
      <c r="H14" s="37"/>
      <c r="I14" s="139" t="s">
        <v>24</v>
      </c>
      <c r="J14" s="117" t="str">
        <f>IF('Rekapitulácia stavby'!AN10="","",'Rekapitulácia stavby'!AN10)</f>
        <v/>
      </c>
      <c r="K14" s="37"/>
      <c r="L14" s="58"/>
      <c r="S14" s="37"/>
      <c r="T14" s="37"/>
      <c r="U14" s="37"/>
      <c r="V14" s="37"/>
      <c r="W14" s="37"/>
      <c r="X14" s="37"/>
      <c r="Y14" s="37"/>
      <c r="Z14" s="37"/>
      <c r="AA14" s="37"/>
      <c r="AB14" s="37"/>
      <c r="AC14" s="37"/>
      <c r="AD14" s="37"/>
      <c r="AE14" s="37"/>
    </row>
    <row r="15" spans="1:46" s="2" customFormat="1" ht="18" customHeight="1">
      <c r="A15" s="37"/>
      <c r="B15" s="40"/>
      <c r="C15" s="37"/>
      <c r="D15" s="37"/>
      <c r="E15" s="117" t="str">
        <f>IF('Rekapitulácia stavby'!E11="","",'Rekapitulácia stavby'!E11)</f>
        <v>A BKPŠ, SPOL. S.R.O.</v>
      </c>
      <c r="F15" s="37"/>
      <c r="G15" s="37"/>
      <c r="H15" s="37"/>
      <c r="I15" s="139" t="s">
        <v>26</v>
      </c>
      <c r="J15" s="117" t="str">
        <f>IF('Rekapitulácia stavby'!AN11="","",'Rekapitulácia stavby'!AN11)</f>
        <v/>
      </c>
      <c r="K15" s="37"/>
      <c r="L15" s="58"/>
      <c r="S15" s="37"/>
      <c r="T15" s="37"/>
      <c r="U15" s="37"/>
      <c r="V15" s="37"/>
      <c r="W15" s="37"/>
      <c r="X15" s="37"/>
      <c r="Y15" s="37"/>
      <c r="Z15" s="37"/>
      <c r="AA15" s="37"/>
      <c r="AB15" s="37"/>
      <c r="AC15" s="37"/>
      <c r="AD15" s="37"/>
      <c r="AE15" s="37"/>
    </row>
    <row r="16" spans="1:46" s="2" customFormat="1" ht="6.9" customHeight="1">
      <c r="A16" s="37"/>
      <c r="B16" s="40"/>
      <c r="C16" s="37"/>
      <c r="D16" s="37"/>
      <c r="E16" s="37"/>
      <c r="F16" s="37"/>
      <c r="G16" s="37"/>
      <c r="H16" s="37"/>
      <c r="I16" s="37"/>
      <c r="J16" s="37"/>
      <c r="K16" s="37"/>
      <c r="L16" s="58"/>
      <c r="S16" s="37"/>
      <c r="T16" s="37"/>
      <c r="U16" s="37"/>
      <c r="V16" s="37"/>
      <c r="W16" s="37"/>
      <c r="X16" s="37"/>
      <c r="Y16" s="37"/>
      <c r="Z16" s="37"/>
      <c r="AA16" s="37"/>
      <c r="AB16" s="37"/>
      <c r="AC16" s="37"/>
      <c r="AD16" s="37"/>
      <c r="AE16" s="37"/>
    </row>
    <row r="17" spans="1:31" s="2" customFormat="1" ht="12" customHeight="1">
      <c r="A17" s="37"/>
      <c r="B17" s="40"/>
      <c r="C17" s="37"/>
      <c r="D17" s="139" t="s">
        <v>27</v>
      </c>
      <c r="E17" s="37"/>
      <c r="F17" s="37"/>
      <c r="G17" s="37"/>
      <c r="H17" s="37"/>
      <c r="I17" s="139" t="s">
        <v>24</v>
      </c>
      <c r="J17" s="32" t="str">
        <f>'Rekapitulácia stavby'!AN13</f>
        <v>Vyplň údaj</v>
      </c>
      <c r="K17" s="37"/>
      <c r="L17" s="58"/>
      <c r="S17" s="37"/>
      <c r="T17" s="37"/>
      <c r="U17" s="37"/>
      <c r="V17" s="37"/>
      <c r="W17" s="37"/>
      <c r="X17" s="37"/>
      <c r="Y17" s="37"/>
      <c r="Z17" s="37"/>
      <c r="AA17" s="37"/>
      <c r="AB17" s="37"/>
      <c r="AC17" s="37"/>
      <c r="AD17" s="37"/>
      <c r="AE17" s="37"/>
    </row>
    <row r="18" spans="1:31" s="2" customFormat="1" ht="18" customHeight="1">
      <c r="A18" s="37"/>
      <c r="B18" s="40"/>
      <c r="C18" s="37"/>
      <c r="D18" s="37"/>
      <c r="E18" s="395" t="str">
        <f>'Rekapitulácia stavby'!E14</f>
        <v>Vyplň údaj</v>
      </c>
      <c r="F18" s="396"/>
      <c r="G18" s="396"/>
      <c r="H18" s="396"/>
      <c r="I18" s="139" t="s">
        <v>26</v>
      </c>
      <c r="J18" s="32" t="str">
        <f>'Rekapitulácia stavby'!AN14</f>
        <v>Vyplň údaj</v>
      </c>
      <c r="K18" s="37"/>
      <c r="L18" s="58"/>
      <c r="S18" s="37"/>
      <c r="T18" s="37"/>
      <c r="U18" s="37"/>
      <c r="V18" s="37"/>
      <c r="W18" s="37"/>
      <c r="X18" s="37"/>
      <c r="Y18" s="37"/>
      <c r="Z18" s="37"/>
      <c r="AA18" s="37"/>
      <c r="AB18" s="37"/>
      <c r="AC18" s="37"/>
      <c r="AD18" s="37"/>
      <c r="AE18" s="37"/>
    </row>
    <row r="19" spans="1:31" s="2" customFormat="1" ht="6.9" customHeight="1">
      <c r="A19" s="37"/>
      <c r="B19" s="40"/>
      <c r="C19" s="37"/>
      <c r="D19" s="37"/>
      <c r="E19" s="37"/>
      <c r="F19" s="37"/>
      <c r="G19" s="37"/>
      <c r="H19" s="37"/>
      <c r="I19" s="37"/>
      <c r="J19" s="37"/>
      <c r="K19" s="37"/>
      <c r="L19" s="58"/>
      <c r="S19" s="37"/>
      <c r="T19" s="37"/>
      <c r="U19" s="37"/>
      <c r="V19" s="37"/>
      <c r="W19" s="37"/>
      <c r="X19" s="37"/>
      <c r="Y19" s="37"/>
      <c r="Z19" s="37"/>
      <c r="AA19" s="37"/>
      <c r="AB19" s="37"/>
      <c r="AC19" s="37"/>
      <c r="AD19" s="37"/>
      <c r="AE19" s="37"/>
    </row>
    <row r="20" spans="1:31" s="2" customFormat="1" ht="12" customHeight="1">
      <c r="A20" s="37"/>
      <c r="B20" s="40"/>
      <c r="C20" s="37"/>
      <c r="D20" s="139" t="s">
        <v>29</v>
      </c>
      <c r="E20" s="37"/>
      <c r="F20" s="37"/>
      <c r="G20" s="37"/>
      <c r="H20" s="37"/>
      <c r="I20" s="139" t="s">
        <v>24</v>
      </c>
      <c r="J20" s="117" t="str">
        <f>IF('Rekapitulácia stavby'!AN16="","",'Rekapitulácia stavby'!AN16)</f>
        <v/>
      </c>
      <c r="K20" s="37"/>
      <c r="L20" s="58"/>
      <c r="S20" s="37"/>
      <c r="T20" s="37"/>
      <c r="U20" s="37"/>
      <c r="V20" s="37"/>
      <c r="W20" s="37"/>
      <c r="X20" s="37"/>
      <c r="Y20" s="37"/>
      <c r="Z20" s="37"/>
      <c r="AA20" s="37"/>
      <c r="AB20" s="37"/>
      <c r="AC20" s="37"/>
      <c r="AD20" s="37"/>
      <c r="AE20" s="37"/>
    </row>
    <row r="21" spans="1:31" s="2" customFormat="1" ht="18" customHeight="1">
      <c r="A21" s="37"/>
      <c r="B21" s="40"/>
      <c r="C21" s="37"/>
      <c r="D21" s="37"/>
      <c r="E21" s="117" t="str">
        <f>IF('Rekapitulácia stavby'!E17="","",'Rekapitulácia stavby'!E17)</f>
        <v>A BKPŠ, SPOL. S.R.O.</v>
      </c>
      <c r="F21" s="37"/>
      <c r="G21" s="37"/>
      <c r="H21" s="37"/>
      <c r="I21" s="139" t="s">
        <v>26</v>
      </c>
      <c r="J21" s="117" t="str">
        <f>IF('Rekapitulácia stavby'!AN17="","",'Rekapitulácia stavby'!AN17)</f>
        <v/>
      </c>
      <c r="K21" s="37"/>
      <c r="L21" s="58"/>
      <c r="S21" s="37"/>
      <c r="T21" s="37"/>
      <c r="U21" s="37"/>
      <c r="V21" s="37"/>
      <c r="W21" s="37"/>
      <c r="X21" s="37"/>
      <c r="Y21" s="37"/>
      <c r="Z21" s="37"/>
      <c r="AA21" s="37"/>
      <c r="AB21" s="37"/>
      <c r="AC21" s="37"/>
      <c r="AD21" s="37"/>
      <c r="AE21" s="37"/>
    </row>
    <row r="22" spans="1:31" s="2" customFormat="1" ht="6.9" customHeight="1">
      <c r="A22" s="37"/>
      <c r="B22" s="40"/>
      <c r="C22" s="37"/>
      <c r="D22" s="37"/>
      <c r="E22" s="37"/>
      <c r="F22" s="37"/>
      <c r="G22" s="37"/>
      <c r="H22" s="37"/>
      <c r="I22" s="37"/>
      <c r="J22" s="37"/>
      <c r="K22" s="37"/>
      <c r="L22" s="58"/>
      <c r="S22" s="37"/>
      <c r="T22" s="37"/>
      <c r="U22" s="37"/>
      <c r="V22" s="37"/>
      <c r="W22" s="37"/>
      <c r="X22" s="37"/>
      <c r="Y22" s="37"/>
      <c r="Z22" s="37"/>
      <c r="AA22" s="37"/>
      <c r="AB22" s="37"/>
      <c r="AC22" s="37"/>
      <c r="AD22" s="37"/>
      <c r="AE22" s="37"/>
    </row>
    <row r="23" spans="1:31" s="2" customFormat="1" ht="12" customHeight="1">
      <c r="A23" s="37"/>
      <c r="B23" s="40"/>
      <c r="C23" s="37"/>
      <c r="D23" s="139" t="s">
        <v>31</v>
      </c>
      <c r="E23" s="37"/>
      <c r="F23" s="37"/>
      <c r="G23" s="37"/>
      <c r="H23" s="37"/>
      <c r="I23" s="139" t="s">
        <v>24</v>
      </c>
      <c r="J23" s="117" t="str">
        <f>IF('Rekapitulácia stavby'!AN19="","",'Rekapitulácia stavby'!AN19)</f>
        <v/>
      </c>
      <c r="K23" s="37"/>
      <c r="L23" s="58"/>
      <c r="S23" s="37"/>
      <c r="T23" s="37"/>
      <c r="U23" s="37"/>
      <c r="V23" s="37"/>
      <c r="W23" s="37"/>
      <c r="X23" s="37"/>
      <c r="Y23" s="37"/>
      <c r="Z23" s="37"/>
      <c r="AA23" s="37"/>
      <c r="AB23" s="37"/>
      <c r="AC23" s="37"/>
      <c r="AD23" s="37"/>
      <c r="AE23" s="37"/>
    </row>
    <row r="24" spans="1:31" s="2" customFormat="1" ht="18" customHeight="1">
      <c r="A24" s="37"/>
      <c r="B24" s="40"/>
      <c r="C24" s="37"/>
      <c r="D24" s="37"/>
      <c r="E24" s="117" t="str">
        <f>IF('Rekapitulácia stavby'!E20="","",'Rekapitulácia stavby'!E20)</f>
        <v>ROZING s.r.o.</v>
      </c>
      <c r="F24" s="37"/>
      <c r="G24" s="37"/>
      <c r="H24" s="37"/>
      <c r="I24" s="139" t="s">
        <v>26</v>
      </c>
      <c r="J24" s="117" t="str">
        <f>IF('Rekapitulácia stavby'!AN20="","",'Rekapitulácia stavby'!AN20)</f>
        <v/>
      </c>
      <c r="K24" s="37"/>
      <c r="L24" s="58"/>
      <c r="S24" s="37"/>
      <c r="T24" s="37"/>
      <c r="U24" s="37"/>
      <c r="V24" s="37"/>
      <c r="W24" s="37"/>
      <c r="X24" s="37"/>
      <c r="Y24" s="37"/>
      <c r="Z24" s="37"/>
      <c r="AA24" s="37"/>
      <c r="AB24" s="37"/>
      <c r="AC24" s="37"/>
      <c r="AD24" s="37"/>
      <c r="AE24" s="37"/>
    </row>
    <row r="25" spans="1:31" s="2" customFormat="1" ht="6.9" customHeight="1">
      <c r="A25" s="37"/>
      <c r="B25" s="40"/>
      <c r="C25" s="37"/>
      <c r="D25" s="37"/>
      <c r="E25" s="37"/>
      <c r="F25" s="37"/>
      <c r="G25" s="37"/>
      <c r="H25" s="37"/>
      <c r="I25" s="37"/>
      <c r="J25" s="37"/>
      <c r="K25" s="37"/>
      <c r="L25" s="58"/>
      <c r="S25" s="37"/>
      <c r="T25" s="37"/>
      <c r="U25" s="37"/>
      <c r="V25" s="37"/>
      <c r="W25" s="37"/>
      <c r="X25" s="37"/>
      <c r="Y25" s="37"/>
      <c r="Z25" s="37"/>
      <c r="AA25" s="37"/>
      <c r="AB25" s="37"/>
      <c r="AC25" s="37"/>
      <c r="AD25" s="37"/>
      <c r="AE25" s="37"/>
    </row>
    <row r="26" spans="1:31" s="2" customFormat="1" ht="12" customHeight="1">
      <c r="A26" s="37"/>
      <c r="B26" s="40"/>
      <c r="C26" s="37"/>
      <c r="D26" s="139" t="s">
        <v>33</v>
      </c>
      <c r="E26" s="37"/>
      <c r="F26" s="37"/>
      <c r="G26" s="37"/>
      <c r="H26" s="37"/>
      <c r="I26" s="37"/>
      <c r="J26" s="37"/>
      <c r="K26" s="37"/>
      <c r="L26" s="58"/>
      <c r="S26" s="37"/>
      <c r="T26" s="37"/>
      <c r="U26" s="37"/>
      <c r="V26" s="37"/>
      <c r="W26" s="37"/>
      <c r="X26" s="37"/>
      <c r="Y26" s="37"/>
      <c r="Z26" s="37"/>
      <c r="AA26" s="37"/>
      <c r="AB26" s="37"/>
      <c r="AC26" s="37"/>
      <c r="AD26" s="37"/>
      <c r="AE26" s="37"/>
    </row>
    <row r="27" spans="1:31" s="8" customFormat="1" ht="16.5" customHeight="1">
      <c r="A27" s="141"/>
      <c r="B27" s="142"/>
      <c r="C27" s="141"/>
      <c r="D27" s="141"/>
      <c r="E27" s="397" t="s">
        <v>1</v>
      </c>
      <c r="F27" s="397"/>
      <c r="G27" s="397"/>
      <c r="H27" s="397"/>
      <c r="I27" s="141"/>
      <c r="J27" s="141"/>
      <c r="K27" s="141"/>
      <c r="L27" s="143"/>
      <c r="S27" s="141"/>
      <c r="T27" s="141"/>
      <c r="U27" s="141"/>
      <c r="V27" s="141"/>
      <c r="W27" s="141"/>
      <c r="X27" s="141"/>
      <c r="Y27" s="141"/>
      <c r="Z27" s="141"/>
      <c r="AA27" s="141"/>
      <c r="AB27" s="141"/>
      <c r="AC27" s="141"/>
      <c r="AD27" s="141"/>
      <c r="AE27" s="141"/>
    </row>
    <row r="28" spans="1:31" s="2" customFormat="1" ht="6.9" customHeight="1">
      <c r="A28" s="37"/>
      <c r="B28" s="40"/>
      <c r="C28" s="37"/>
      <c r="D28" s="37"/>
      <c r="E28" s="37"/>
      <c r="F28" s="37"/>
      <c r="G28" s="37"/>
      <c r="H28" s="37"/>
      <c r="I28" s="37"/>
      <c r="J28" s="37"/>
      <c r="K28" s="37"/>
      <c r="L28" s="58"/>
      <c r="S28" s="37"/>
      <c r="T28" s="37"/>
      <c r="U28" s="37"/>
      <c r="V28" s="37"/>
      <c r="W28" s="37"/>
      <c r="X28" s="37"/>
      <c r="Y28" s="37"/>
      <c r="Z28" s="37"/>
      <c r="AA28" s="37"/>
      <c r="AB28" s="37"/>
      <c r="AC28" s="37"/>
      <c r="AD28" s="37"/>
      <c r="AE28" s="37"/>
    </row>
    <row r="29" spans="1:31" s="2" customFormat="1" ht="6.9" customHeight="1">
      <c r="A29" s="37"/>
      <c r="B29" s="40"/>
      <c r="C29" s="37"/>
      <c r="D29" s="145"/>
      <c r="E29" s="145"/>
      <c r="F29" s="145"/>
      <c r="G29" s="145"/>
      <c r="H29" s="145"/>
      <c r="I29" s="145"/>
      <c r="J29" s="145"/>
      <c r="K29" s="145"/>
      <c r="L29" s="58"/>
      <c r="S29" s="37"/>
      <c r="T29" s="37"/>
      <c r="U29" s="37"/>
      <c r="V29" s="37"/>
      <c r="W29" s="37"/>
      <c r="X29" s="37"/>
      <c r="Y29" s="37"/>
      <c r="Z29" s="37"/>
      <c r="AA29" s="37"/>
      <c r="AB29" s="37"/>
      <c r="AC29" s="37"/>
      <c r="AD29" s="37"/>
      <c r="AE29" s="37"/>
    </row>
    <row r="30" spans="1:31" s="2" customFormat="1" ht="14.4" customHeight="1">
      <c r="A30" s="37"/>
      <c r="B30" s="40"/>
      <c r="C30" s="37"/>
      <c r="D30" s="117" t="s">
        <v>212</v>
      </c>
      <c r="E30" s="37"/>
      <c r="F30" s="37"/>
      <c r="G30" s="37"/>
      <c r="H30" s="37"/>
      <c r="I30" s="37"/>
      <c r="J30" s="146">
        <f>J96</f>
        <v>0</v>
      </c>
      <c r="K30" s="37"/>
      <c r="L30" s="58"/>
      <c r="S30" s="37"/>
      <c r="T30" s="37"/>
      <c r="U30" s="37"/>
      <c r="V30" s="37"/>
      <c r="W30" s="37"/>
      <c r="X30" s="37"/>
      <c r="Y30" s="37"/>
      <c r="Z30" s="37"/>
      <c r="AA30" s="37"/>
      <c r="AB30" s="37"/>
      <c r="AC30" s="37"/>
      <c r="AD30" s="37"/>
      <c r="AE30" s="37"/>
    </row>
    <row r="31" spans="1:31" s="2" customFormat="1" ht="14.4" customHeight="1">
      <c r="A31" s="37"/>
      <c r="B31" s="40"/>
      <c r="C31" s="37"/>
      <c r="D31" s="147" t="s">
        <v>137</v>
      </c>
      <c r="E31" s="37"/>
      <c r="F31" s="37"/>
      <c r="G31" s="37"/>
      <c r="H31" s="37"/>
      <c r="I31" s="37"/>
      <c r="J31" s="146">
        <f>J106</f>
        <v>0</v>
      </c>
      <c r="K31" s="37"/>
      <c r="L31" s="58"/>
      <c r="S31" s="37"/>
      <c r="T31" s="37"/>
      <c r="U31" s="37"/>
      <c r="V31" s="37"/>
      <c r="W31" s="37"/>
      <c r="X31" s="37"/>
      <c r="Y31" s="37"/>
      <c r="Z31" s="37"/>
      <c r="AA31" s="37"/>
      <c r="AB31" s="37"/>
      <c r="AC31" s="37"/>
      <c r="AD31" s="37"/>
      <c r="AE31" s="37"/>
    </row>
    <row r="32" spans="1:31" s="2" customFormat="1" ht="25.35" customHeight="1">
      <c r="A32" s="37"/>
      <c r="B32" s="40"/>
      <c r="C32" s="37"/>
      <c r="D32" s="148" t="s">
        <v>36</v>
      </c>
      <c r="E32" s="37"/>
      <c r="F32" s="37"/>
      <c r="G32" s="37"/>
      <c r="H32" s="37"/>
      <c r="I32" s="37"/>
      <c r="J32" s="149">
        <f>ROUND(J30 + J31, 2)</f>
        <v>0</v>
      </c>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37"/>
      <c r="E34" s="37"/>
      <c r="F34" s="150" t="s">
        <v>38</v>
      </c>
      <c r="G34" s="37"/>
      <c r="H34" s="37"/>
      <c r="I34" s="150" t="s">
        <v>37</v>
      </c>
      <c r="J34" s="150" t="s">
        <v>39</v>
      </c>
      <c r="K34" s="37"/>
      <c r="L34" s="58"/>
      <c r="S34" s="37"/>
      <c r="T34" s="37"/>
      <c r="U34" s="37"/>
      <c r="V34" s="37"/>
      <c r="W34" s="37"/>
      <c r="X34" s="37"/>
      <c r="Y34" s="37"/>
      <c r="Z34" s="37"/>
      <c r="AA34" s="37"/>
      <c r="AB34" s="37"/>
      <c r="AC34" s="37"/>
      <c r="AD34" s="37"/>
      <c r="AE34" s="37"/>
    </row>
    <row r="35" spans="1:31" s="2" customFormat="1" ht="14.4" customHeight="1">
      <c r="A35" s="37"/>
      <c r="B35" s="40"/>
      <c r="C35" s="37"/>
      <c r="D35" s="151" t="s">
        <v>40</v>
      </c>
      <c r="E35" s="152" t="s">
        <v>41</v>
      </c>
      <c r="F35" s="153">
        <f>ROUND((ROUND((SUM(BE106:BE113) + SUM(BE133:BE191)),  2) + SUM(BE193:BE197)), 2)</f>
        <v>0</v>
      </c>
      <c r="G35" s="154"/>
      <c r="H35" s="154"/>
      <c r="I35" s="155">
        <v>0.2</v>
      </c>
      <c r="J35" s="153">
        <f>ROUND((ROUND(((SUM(BE106:BE113) + SUM(BE133:BE191))*I35),  2) + (SUM(BE193:BE197)*I35)), 2)</f>
        <v>0</v>
      </c>
      <c r="K35" s="37"/>
      <c r="L35" s="58"/>
      <c r="S35" s="37"/>
      <c r="T35" s="37"/>
      <c r="U35" s="37"/>
      <c r="V35" s="37"/>
      <c r="W35" s="37"/>
      <c r="X35" s="37"/>
      <c r="Y35" s="37"/>
      <c r="Z35" s="37"/>
      <c r="AA35" s="37"/>
      <c r="AB35" s="37"/>
      <c r="AC35" s="37"/>
      <c r="AD35" s="37"/>
      <c r="AE35" s="37"/>
    </row>
    <row r="36" spans="1:31" s="2" customFormat="1" ht="14.4" customHeight="1">
      <c r="A36" s="37"/>
      <c r="B36" s="40"/>
      <c r="C36" s="37"/>
      <c r="D36" s="37"/>
      <c r="E36" s="152" t="s">
        <v>42</v>
      </c>
      <c r="F36" s="153">
        <f>ROUND((ROUND((SUM(BF106:BF113) + SUM(BF133:BF191)),  2) + SUM(BF193:BF197)), 2)</f>
        <v>0</v>
      </c>
      <c r="G36" s="154"/>
      <c r="H36" s="154"/>
      <c r="I36" s="155">
        <v>0.2</v>
      </c>
      <c r="J36" s="153">
        <f>ROUND((ROUND(((SUM(BF106:BF113) + SUM(BF133:BF191))*I36),  2) + (SUM(BF193:BF197)*I36)), 2)</f>
        <v>0</v>
      </c>
      <c r="K36" s="37"/>
      <c r="L36" s="58"/>
      <c r="S36" s="37"/>
      <c r="T36" s="37"/>
      <c r="U36" s="37"/>
      <c r="V36" s="37"/>
      <c r="W36" s="37"/>
      <c r="X36" s="37"/>
      <c r="Y36" s="37"/>
      <c r="Z36" s="37"/>
      <c r="AA36" s="37"/>
      <c r="AB36" s="37"/>
      <c r="AC36" s="37"/>
      <c r="AD36" s="37"/>
      <c r="AE36" s="37"/>
    </row>
    <row r="37" spans="1:31" s="2" customFormat="1" ht="14.4" hidden="1" customHeight="1">
      <c r="A37" s="37"/>
      <c r="B37" s="40"/>
      <c r="C37" s="37"/>
      <c r="D37" s="37"/>
      <c r="E37" s="139" t="s">
        <v>43</v>
      </c>
      <c r="F37" s="156">
        <f>ROUND((ROUND((SUM(BG106:BG113) + SUM(BG133:BG191)),  2) + SUM(BG193:BG197)), 2)</f>
        <v>0</v>
      </c>
      <c r="G37" s="37"/>
      <c r="H37" s="37"/>
      <c r="I37" s="157">
        <v>0.2</v>
      </c>
      <c r="J37" s="156">
        <f>0</f>
        <v>0</v>
      </c>
      <c r="K37" s="37"/>
      <c r="L37" s="58"/>
      <c r="S37" s="37"/>
      <c r="T37" s="37"/>
      <c r="U37" s="37"/>
      <c r="V37" s="37"/>
      <c r="W37" s="37"/>
      <c r="X37" s="37"/>
      <c r="Y37" s="37"/>
      <c r="Z37" s="37"/>
      <c r="AA37" s="37"/>
      <c r="AB37" s="37"/>
      <c r="AC37" s="37"/>
      <c r="AD37" s="37"/>
      <c r="AE37" s="37"/>
    </row>
    <row r="38" spans="1:31" s="2" customFormat="1" ht="14.4" hidden="1" customHeight="1">
      <c r="A38" s="37"/>
      <c r="B38" s="40"/>
      <c r="C38" s="37"/>
      <c r="D38" s="37"/>
      <c r="E38" s="139" t="s">
        <v>44</v>
      </c>
      <c r="F38" s="156">
        <f>ROUND((ROUND((SUM(BH106:BH113) + SUM(BH133:BH191)),  2) + SUM(BH193:BH197)), 2)</f>
        <v>0</v>
      </c>
      <c r="G38" s="37"/>
      <c r="H38" s="37"/>
      <c r="I38" s="157">
        <v>0.2</v>
      </c>
      <c r="J38" s="156">
        <f>0</f>
        <v>0</v>
      </c>
      <c r="K38" s="37"/>
      <c r="L38" s="58"/>
      <c r="S38" s="37"/>
      <c r="T38" s="37"/>
      <c r="U38" s="37"/>
      <c r="V38" s="37"/>
      <c r="W38" s="37"/>
      <c r="X38" s="37"/>
      <c r="Y38" s="37"/>
      <c r="Z38" s="37"/>
      <c r="AA38" s="37"/>
      <c r="AB38" s="37"/>
      <c r="AC38" s="37"/>
      <c r="AD38" s="37"/>
      <c r="AE38" s="37"/>
    </row>
    <row r="39" spans="1:31" s="2" customFormat="1" ht="14.4" hidden="1" customHeight="1">
      <c r="A39" s="37"/>
      <c r="B39" s="40"/>
      <c r="C39" s="37"/>
      <c r="D39" s="37"/>
      <c r="E39" s="152" t="s">
        <v>45</v>
      </c>
      <c r="F39" s="153">
        <f>ROUND((ROUND((SUM(BI106:BI113) + SUM(BI133:BI191)),  2) + SUM(BI193:BI197)), 2)</f>
        <v>0</v>
      </c>
      <c r="G39" s="154"/>
      <c r="H39" s="154"/>
      <c r="I39" s="155">
        <v>0</v>
      </c>
      <c r="J39" s="153">
        <f>0</f>
        <v>0</v>
      </c>
      <c r="K39" s="37"/>
      <c r="L39" s="58"/>
      <c r="S39" s="37"/>
      <c r="T39" s="37"/>
      <c r="U39" s="37"/>
      <c r="V39" s="37"/>
      <c r="W39" s="37"/>
      <c r="X39" s="37"/>
      <c r="Y39" s="37"/>
      <c r="Z39" s="37"/>
      <c r="AA39" s="37"/>
      <c r="AB39" s="37"/>
      <c r="AC39" s="37"/>
      <c r="AD39" s="37"/>
      <c r="AE39" s="37"/>
    </row>
    <row r="40" spans="1:31" s="2" customFormat="1" ht="6.9" customHeight="1">
      <c r="A40" s="37"/>
      <c r="B40" s="40"/>
      <c r="C40" s="37"/>
      <c r="D40" s="37"/>
      <c r="E40" s="37"/>
      <c r="F40" s="37"/>
      <c r="G40" s="37"/>
      <c r="H40" s="37"/>
      <c r="I40" s="37"/>
      <c r="J40" s="37"/>
      <c r="K40" s="37"/>
      <c r="L40" s="58"/>
      <c r="S40" s="37"/>
      <c r="T40" s="37"/>
      <c r="U40" s="37"/>
      <c r="V40" s="37"/>
      <c r="W40" s="37"/>
      <c r="X40" s="37"/>
      <c r="Y40" s="37"/>
      <c r="Z40" s="37"/>
      <c r="AA40" s="37"/>
      <c r="AB40" s="37"/>
      <c r="AC40" s="37"/>
      <c r="AD40" s="37"/>
      <c r="AE40" s="37"/>
    </row>
    <row r="41" spans="1:31" s="2" customFormat="1" ht="25.35" customHeight="1">
      <c r="A41" s="37"/>
      <c r="B41" s="40"/>
      <c r="C41" s="158"/>
      <c r="D41" s="159" t="s">
        <v>46</v>
      </c>
      <c r="E41" s="160"/>
      <c r="F41" s="160"/>
      <c r="G41" s="161" t="s">
        <v>47</v>
      </c>
      <c r="H41" s="162" t="s">
        <v>48</v>
      </c>
      <c r="I41" s="160"/>
      <c r="J41" s="163">
        <f>SUM(J32:J39)</f>
        <v>0</v>
      </c>
      <c r="K41" s="164"/>
      <c r="L41" s="58"/>
      <c r="S41" s="37"/>
      <c r="T41" s="37"/>
      <c r="U41" s="37"/>
      <c r="V41" s="37"/>
      <c r="W41" s="37"/>
      <c r="X41" s="37"/>
      <c r="Y41" s="37"/>
      <c r="Z41" s="37"/>
      <c r="AA41" s="37"/>
      <c r="AB41" s="37"/>
      <c r="AC41" s="37"/>
      <c r="AD41" s="37"/>
      <c r="AE41" s="37"/>
    </row>
    <row r="42" spans="1:31" s="2" customFormat="1" ht="14.4"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row>
    <row r="43" spans="1:31" s="1" customFormat="1" ht="14.4" customHeight="1">
      <c r="B43" s="22"/>
      <c r="L43" s="22"/>
    </row>
    <row r="44" spans="1:31" s="1" customFormat="1" ht="14.4" customHeight="1">
      <c r="B44" s="22"/>
      <c r="L44" s="22"/>
    </row>
    <row r="45" spans="1:31" s="1" customFormat="1" ht="14.4" customHeight="1">
      <c r="B45" s="22"/>
      <c r="L45" s="22"/>
    </row>
    <row r="46" spans="1:31" s="1" customFormat="1" ht="14.4" customHeight="1">
      <c r="B46" s="22"/>
      <c r="L46" s="22"/>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47"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47"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47"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47"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47"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47" s="2" customFormat="1" ht="12" customHeight="1">
      <c r="A86" s="37"/>
      <c r="B86" s="38"/>
      <c r="C86" s="31" t="s">
        <v>160</v>
      </c>
      <c r="D86" s="39"/>
      <c r="E86" s="39"/>
      <c r="F86" s="39"/>
      <c r="G86" s="39"/>
      <c r="H86" s="39"/>
      <c r="I86" s="39"/>
      <c r="J86" s="39"/>
      <c r="K86" s="39"/>
      <c r="L86" s="58"/>
      <c r="S86" s="37"/>
      <c r="T86" s="37"/>
      <c r="U86" s="37"/>
      <c r="V86" s="37"/>
      <c r="W86" s="37"/>
      <c r="X86" s="37"/>
      <c r="Y86" s="37"/>
      <c r="Z86" s="37"/>
      <c r="AA86" s="37"/>
      <c r="AB86" s="37"/>
      <c r="AC86" s="37"/>
      <c r="AD86" s="37"/>
      <c r="AE86" s="37"/>
    </row>
    <row r="87" spans="1:47" s="2" customFormat="1" ht="16.5" customHeight="1">
      <c r="A87" s="37"/>
      <c r="B87" s="38"/>
      <c r="C87" s="39"/>
      <c r="D87" s="39"/>
      <c r="E87" s="337" t="str">
        <f>E9</f>
        <v>06 - Zdravotechnika</v>
      </c>
      <c r="F87" s="400"/>
      <c r="G87" s="400"/>
      <c r="H87" s="400"/>
      <c r="I87" s="39"/>
      <c r="J87" s="39"/>
      <c r="K87" s="39"/>
      <c r="L87" s="58"/>
      <c r="S87" s="37"/>
      <c r="T87" s="37"/>
      <c r="U87" s="37"/>
      <c r="V87" s="37"/>
      <c r="W87" s="37"/>
      <c r="X87" s="37"/>
      <c r="Y87" s="37"/>
      <c r="Z87" s="37"/>
      <c r="AA87" s="37"/>
      <c r="AB87" s="37"/>
      <c r="AC87" s="37"/>
      <c r="AD87" s="37"/>
      <c r="AE87" s="37"/>
    </row>
    <row r="88" spans="1:47" s="2" customFormat="1" ht="6.9" customHeight="1">
      <c r="A88" s="37"/>
      <c r="B88" s="38"/>
      <c r="C88" s="39"/>
      <c r="D88" s="39"/>
      <c r="E88" s="39"/>
      <c r="F88" s="39"/>
      <c r="G88" s="39"/>
      <c r="H88" s="39"/>
      <c r="I88" s="39"/>
      <c r="J88" s="39"/>
      <c r="K88" s="39"/>
      <c r="L88" s="58"/>
      <c r="S88" s="37"/>
      <c r="T88" s="37"/>
      <c r="U88" s="37"/>
      <c r="V88" s="37"/>
      <c r="W88" s="37"/>
      <c r="X88" s="37"/>
      <c r="Y88" s="37"/>
      <c r="Z88" s="37"/>
      <c r="AA88" s="37"/>
      <c r="AB88" s="37"/>
      <c r="AC88" s="37"/>
      <c r="AD88" s="37"/>
      <c r="AE88" s="37"/>
    </row>
    <row r="89" spans="1:47" s="2" customFormat="1" ht="12" customHeight="1">
      <c r="A89" s="37"/>
      <c r="B89" s="38"/>
      <c r="C89" s="31" t="s">
        <v>19</v>
      </c>
      <c r="D89" s="39"/>
      <c r="E89" s="39"/>
      <c r="F89" s="29" t="str">
        <f>F12</f>
        <v xml:space="preserve"> </v>
      </c>
      <c r="G89" s="39"/>
      <c r="H89" s="39"/>
      <c r="I89" s="31" t="s">
        <v>21</v>
      </c>
      <c r="J89" s="73" t="str">
        <f>IF(J12="","",J12)</f>
        <v>9. 5. 2022</v>
      </c>
      <c r="K89" s="39"/>
      <c r="L89" s="58"/>
      <c r="S89" s="37"/>
      <c r="T89" s="37"/>
      <c r="U89" s="37"/>
      <c r="V89" s="37"/>
      <c r="W89" s="37"/>
      <c r="X89" s="37"/>
      <c r="Y89" s="37"/>
      <c r="Z89" s="37"/>
      <c r="AA89" s="37"/>
      <c r="AB89" s="37"/>
      <c r="AC89" s="37"/>
      <c r="AD89" s="37"/>
      <c r="AE89" s="37"/>
    </row>
    <row r="90" spans="1:47"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47" s="2" customFormat="1" ht="25.65" customHeight="1">
      <c r="A91" s="37"/>
      <c r="B91" s="38"/>
      <c r="C91" s="31" t="s">
        <v>23</v>
      </c>
      <c r="D91" s="39"/>
      <c r="E91" s="39"/>
      <c r="F91" s="29" t="str">
        <f>E15</f>
        <v>A BKPŠ, SPOL. S.R.O.</v>
      </c>
      <c r="G91" s="39"/>
      <c r="H91" s="39"/>
      <c r="I91" s="31" t="s">
        <v>29</v>
      </c>
      <c r="J91" s="34" t="str">
        <f>E21</f>
        <v>A BKPŠ, SPOL. S.R.O.</v>
      </c>
      <c r="K91" s="39"/>
      <c r="L91" s="58"/>
      <c r="S91" s="37"/>
      <c r="T91" s="37"/>
      <c r="U91" s="37"/>
      <c r="V91" s="37"/>
      <c r="W91" s="37"/>
      <c r="X91" s="37"/>
      <c r="Y91" s="37"/>
      <c r="Z91" s="37"/>
      <c r="AA91" s="37"/>
      <c r="AB91" s="37"/>
      <c r="AC91" s="37"/>
      <c r="AD91" s="37"/>
      <c r="AE91" s="37"/>
    </row>
    <row r="92" spans="1:47" s="2" customFormat="1" ht="15.15" customHeight="1">
      <c r="A92" s="37"/>
      <c r="B92" s="38"/>
      <c r="C92" s="31" t="s">
        <v>27</v>
      </c>
      <c r="D92" s="39"/>
      <c r="E92" s="39"/>
      <c r="F92" s="29" t="str">
        <f>IF(E18="","",E18)</f>
        <v>Vyplň údaj</v>
      </c>
      <c r="G92" s="39"/>
      <c r="H92" s="39"/>
      <c r="I92" s="31" t="s">
        <v>31</v>
      </c>
      <c r="J92" s="34" t="str">
        <f>E24</f>
        <v>ROZING s.r.o.</v>
      </c>
      <c r="K92" s="39"/>
      <c r="L92" s="58"/>
      <c r="S92" s="37"/>
      <c r="T92" s="37"/>
      <c r="U92" s="37"/>
      <c r="V92" s="37"/>
      <c r="W92" s="37"/>
      <c r="X92" s="37"/>
      <c r="Y92" s="37"/>
      <c r="Z92" s="37"/>
      <c r="AA92" s="37"/>
      <c r="AB92" s="37"/>
      <c r="AC92" s="37"/>
      <c r="AD92" s="37"/>
      <c r="AE92" s="37"/>
    </row>
    <row r="93" spans="1:47" s="2" customFormat="1" ht="10.35" customHeight="1">
      <c r="A93" s="37"/>
      <c r="B93" s="38"/>
      <c r="C93" s="39"/>
      <c r="D93" s="39"/>
      <c r="E93" s="39"/>
      <c r="F93" s="39"/>
      <c r="G93" s="39"/>
      <c r="H93" s="39"/>
      <c r="I93" s="39"/>
      <c r="J93" s="39"/>
      <c r="K93" s="39"/>
      <c r="L93" s="58"/>
      <c r="S93" s="37"/>
      <c r="T93" s="37"/>
      <c r="U93" s="37"/>
      <c r="V93" s="37"/>
      <c r="W93" s="37"/>
      <c r="X93" s="37"/>
      <c r="Y93" s="37"/>
      <c r="Z93" s="37"/>
      <c r="AA93" s="37"/>
      <c r="AB93" s="37"/>
      <c r="AC93" s="37"/>
      <c r="AD93" s="37"/>
      <c r="AE93" s="37"/>
    </row>
    <row r="94" spans="1:47" s="2" customFormat="1" ht="29.25" customHeight="1">
      <c r="A94" s="37"/>
      <c r="B94" s="38"/>
      <c r="C94" s="176" t="s">
        <v>335</v>
      </c>
      <c r="D94" s="132"/>
      <c r="E94" s="132"/>
      <c r="F94" s="132"/>
      <c r="G94" s="132"/>
      <c r="H94" s="132"/>
      <c r="I94" s="132"/>
      <c r="J94" s="177" t="s">
        <v>336</v>
      </c>
      <c r="K94" s="132"/>
      <c r="L94" s="58"/>
      <c r="S94" s="37"/>
      <c r="T94" s="37"/>
      <c r="U94" s="37"/>
      <c r="V94" s="37"/>
      <c r="W94" s="37"/>
      <c r="X94" s="37"/>
      <c r="Y94" s="37"/>
      <c r="Z94" s="37"/>
      <c r="AA94" s="37"/>
      <c r="AB94" s="37"/>
      <c r="AC94" s="37"/>
      <c r="AD94" s="37"/>
      <c r="AE94" s="37"/>
    </row>
    <row r="95" spans="1:47"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47" s="2" customFormat="1" ht="22.8" customHeight="1">
      <c r="A96" s="37"/>
      <c r="B96" s="38"/>
      <c r="C96" s="178" t="s">
        <v>337</v>
      </c>
      <c r="D96" s="39"/>
      <c r="E96" s="39"/>
      <c r="F96" s="39"/>
      <c r="G96" s="39"/>
      <c r="H96" s="39"/>
      <c r="I96" s="39"/>
      <c r="J96" s="91">
        <f>J133</f>
        <v>0</v>
      </c>
      <c r="K96" s="39"/>
      <c r="L96" s="58"/>
      <c r="S96" s="37"/>
      <c r="T96" s="37"/>
      <c r="U96" s="37"/>
      <c r="V96" s="37"/>
      <c r="W96" s="37"/>
      <c r="X96" s="37"/>
      <c r="Y96" s="37"/>
      <c r="Z96" s="37"/>
      <c r="AA96" s="37"/>
      <c r="AB96" s="37"/>
      <c r="AC96" s="37"/>
      <c r="AD96" s="37"/>
      <c r="AE96" s="37"/>
      <c r="AU96" s="19" t="s">
        <v>338</v>
      </c>
    </row>
    <row r="97" spans="1:65" s="9" customFormat="1" ht="24.9" customHeight="1">
      <c r="B97" s="179"/>
      <c r="C97" s="180"/>
      <c r="D97" s="181" t="s">
        <v>2061</v>
      </c>
      <c r="E97" s="182"/>
      <c r="F97" s="182"/>
      <c r="G97" s="182"/>
      <c r="H97" s="182"/>
      <c r="I97" s="182"/>
      <c r="J97" s="183">
        <f>J134</f>
        <v>0</v>
      </c>
      <c r="K97" s="180"/>
      <c r="L97" s="184"/>
    </row>
    <row r="98" spans="1:65" s="10" customFormat="1" ht="19.95" customHeight="1">
      <c r="B98" s="185"/>
      <c r="C98" s="111"/>
      <c r="D98" s="186" t="s">
        <v>2063</v>
      </c>
      <c r="E98" s="187"/>
      <c r="F98" s="187"/>
      <c r="G98" s="187"/>
      <c r="H98" s="187"/>
      <c r="I98" s="187"/>
      <c r="J98" s="188">
        <f>J135</f>
        <v>0</v>
      </c>
      <c r="K98" s="111"/>
      <c r="L98" s="189"/>
    </row>
    <row r="99" spans="1:65" s="9" customFormat="1" ht="24.9" customHeight="1">
      <c r="B99" s="179"/>
      <c r="C99" s="180"/>
      <c r="D99" s="181" t="s">
        <v>1924</v>
      </c>
      <c r="E99" s="182"/>
      <c r="F99" s="182"/>
      <c r="G99" s="182"/>
      <c r="H99" s="182"/>
      <c r="I99" s="182"/>
      <c r="J99" s="183">
        <f>J137</f>
        <v>0</v>
      </c>
      <c r="K99" s="180"/>
      <c r="L99" s="184"/>
    </row>
    <row r="100" spans="1:65" s="10" customFormat="1" ht="19.95" customHeight="1">
      <c r="B100" s="185"/>
      <c r="C100" s="111"/>
      <c r="D100" s="186" t="s">
        <v>1925</v>
      </c>
      <c r="E100" s="187"/>
      <c r="F100" s="187"/>
      <c r="G100" s="187"/>
      <c r="H100" s="187"/>
      <c r="I100" s="187"/>
      <c r="J100" s="188">
        <f>J138</f>
        <v>0</v>
      </c>
      <c r="K100" s="111"/>
      <c r="L100" s="189"/>
    </row>
    <row r="101" spans="1:65" s="10" customFormat="1" ht="19.95" customHeight="1">
      <c r="B101" s="185"/>
      <c r="C101" s="111"/>
      <c r="D101" s="186" t="s">
        <v>1926</v>
      </c>
      <c r="E101" s="187"/>
      <c r="F101" s="187"/>
      <c r="G101" s="187"/>
      <c r="H101" s="187"/>
      <c r="I101" s="187"/>
      <c r="J101" s="188">
        <f>J169</f>
        <v>0</v>
      </c>
      <c r="K101" s="111"/>
      <c r="L101" s="189"/>
    </row>
    <row r="102" spans="1:65" s="10" customFormat="1" ht="19.95" customHeight="1">
      <c r="B102" s="185"/>
      <c r="C102" s="111"/>
      <c r="D102" s="186" t="s">
        <v>2621</v>
      </c>
      <c r="E102" s="187"/>
      <c r="F102" s="187"/>
      <c r="G102" s="187"/>
      <c r="H102" s="187"/>
      <c r="I102" s="187"/>
      <c r="J102" s="188">
        <f>J183</f>
        <v>0</v>
      </c>
      <c r="K102" s="111"/>
      <c r="L102" s="189"/>
    </row>
    <row r="103" spans="1:65" s="9" customFormat="1" ht="21.75" customHeight="1">
      <c r="B103" s="179"/>
      <c r="C103" s="180"/>
      <c r="D103" s="190" t="s">
        <v>364</v>
      </c>
      <c r="E103" s="180"/>
      <c r="F103" s="180"/>
      <c r="G103" s="180"/>
      <c r="H103" s="180"/>
      <c r="I103" s="180"/>
      <c r="J103" s="191">
        <f>J192</f>
        <v>0</v>
      </c>
      <c r="K103" s="180"/>
      <c r="L103" s="184"/>
    </row>
    <row r="104" spans="1:65" s="2" customFormat="1" ht="21.75" customHeight="1">
      <c r="A104" s="37"/>
      <c r="B104" s="38"/>
      <c r="C104" s="39"/>
      <c r="D104" s="39"/>
      <c r="E104" s="39"/>
      <c r="F104" s="39"/>
      <c r="G104" s="39"/>
      <c r="H104" s="39"/>
      <c r="I104" s="39"/>
      <c r="J104" s="39"/>
      <c r="K104" s="39"/>
      <c r="L104" s="58"/>
      <c r="S104" s="37"/>
      <c r="T104" s="37"/>
      <c r="U104" s="37"/>
      <c r="V104" s="37"/>
      <c r="W104" s="37"/>
      <c r="X104" s="37"/>
      <c r="Y104" s="37"/>
      <c r="Z104" s="37"/>
      <c r="AA104" s="37"/>
      <c r="AB104" s="37"/>
      <c r="AC104" s="37"/>
      <c r="AD104" s="37"/>
      <c r="AE104" s="37"/>
    </row>
    <row r="105" spans="1:65" s="2" customFormat="1" ht="6.9" customHeight="1">
      <c r="A105" s="37"/>
      <c r="B105" s="38"/>
      <c r="C105" s="39"/>
      <c r="D105" s="39"/>
      <c r="E105" s="39"/>
      <c r="F105" s="39"/>
      <c r="G105" s="39"/>
      <c r="H105" s="39"/>
      <c r="I105" s="39"/>
      <c r="J105" s="39"/>
      <c r="K105" s="39"/>
      <c r="L105" s="58"/>
      <c r="S105" s="37"/>
      <c r="T105" s="37"/>
      <c r="U105" s="37"/>
      <c r="V105" s="37"/>
      <c r="W105" s="37"/>
      <c r="X105" s="37"/>
      <c r="Y105" s="37"/>
      <c r="Z105" s="37"/>
      <c r="AA105" s="37"/>
      <c r="AB105" s="37"/>
      <c r="AC105" s="37"/>
      <c r="AD105" s="37"/>
      <c r="AE105" s="37"/>
    </row>
    <row r="106" spans="1:65" s="2" customFormat="1" ht="29.25" customHeight="1">
      <c r="A106" s="37"/>
      <c r="B106" s="38"/>
      <c r="C106" s="178" t="s">
        <v>365</v>
      </c>
      <c r="D106" s="39"/>
      <c r="E106" s="39"/>
      <c r="F106" s="39"/>
      <c r="G106" s="39"/>
      <c r="H106" s="39"/>
      <c r="I106" s="39"/>
      <c r="J106" s="192">
        <f>ROUND(J107 + J108 + J109 + J110 + J111 + J112,2)</f>
        <v>0</v>
      </c>
      <c r="K106" s="39"/>
      <c r="L106" s="58"/>
      <c r="N106" s="193" t="s">
        <v>40</v>
      </c>
      <c r="S106" s="37"/>
      <c r="T106" s="37"/>
      <c r="U106" s="37"/>
      <c r="V106" s="37"/>
      <c r="W106" s="37"/>
      <c r="X106" s="37"/>
      <c r="Y106" s="37"/>
      <c r="Z106" s="37"/>
      <c r="AA106" s="37"/>
      <c r="AB106" s="37"/>
      <c r="AC106" s="37"/>
      <c r="AD106" s="37"/>
      <c r="AE106" s="37"/>
    </row>
    <row r="107" spans="1:65" s="2" customFormat="1" ht="18" customHeight="1">
      <c r="A107" s="37"/>
      <c r="B107" s="38"/>
      <c r="C107" s="39"/>
      <c r="D107" s="389" t="s">
        <v>366</v>
      </c>
      <c r="E107" s="387"/>
      <c r="F107" s="387"/>
      <c r="G107" s="39"/>
      <c r="H107" s="39"/>
      <c r="I107" s="39"/>
      <c r="J107" s="124">
        <v>0</v>
      </c>
      <c r="K107" s="39"/>
      <c r="L107" s="194"/>
      <c r="M107" s="195"/>
      <c r="N107" s="196" t="s">
        <v>42</v>
      </c>
      <c r="O107" s="195"/>
      <c r="P107" s="195"/>
      <c r="Q107" s="195"/>
      <c r="R107" s="195"/>
      <c r="S107" s="197"/>
      <c r="T107" s="197"/>
      <c r="U107" s="197"/>
      <c r="V107" s="197"/>
      <c r="W107" s="197"/>
      <c r="X107" s="197"/>
      <c r="Y107" s="197"/>
      <c r="Z107" s="197"/>
      <c r="AA107" s="197"/>
      <c r="AB107" s="197"/>
      <c r="AC107" s="197"/>
      <c r="AD107" s="197"/>
      <c r="AE107" s="197"/>
      <c r="AF107" s="195"/>
      <c r="AG107" s="195"/>
      <c r="AH107" s="195"/>
      <c r="AI107" s="195"/>
      <c r="AJ107" s="195"/>
      <c r="AK107" s="195"/>
      <c r="AL107" s="195"/>
      <c r="AM107" s="195"/>
      <c r="AN107" s="195"/>
      <c r="AO107" s="195"/>
      <c r="AP107" s="195"/>
      <c r="AQ107" s="195"/>
      <c r="AR107" s="195"/>
      <c r="AS107" s="195"/>
      <c r="AT107" s="195"/>
      <c r="AU107" s="195"/>
      <c r="AV107" s="195"/>
      <c r="AW107" s="195"/>
      <c r="AX107" s="195"/>
      <c r="AY107" s="198" t="s">
        <v>367</v>
      </c>
      <c r="AZ107" s="195"/>
      <c r="BA107" s="195"/>
      <c r="BB107" s="195"/>
      <c r="BC107" s="195"/>
      <c r="BD107" s="195"/>
      <c r="BE107" s="199">
        <f t="shared" ref="BE107:BE112" si="0">IF(N107="základná",J107,0)</f>
        <v>0</v>
      </c>
      <c r="BF107" s="199">
        <f t="shared" ref="BF107:BF112" si="1">IF(N107="znížená",J107,0)</f>
        <v>0</v>
      </c>
      <c r="BG107" s="199">
        <f t="shared" ref="BG107:BG112" si="2">IF(N107="zákl. prenesená",J107,0)</f>
        <v>0</v>
      </c>
      <c r="BH107" s="199">
        <f t="shared" ref="BH107:BH112" si="3">IF(N107="zníž. prenesená",J107,0)</f>
        <v>0</v>
      </c>
      <c r="BI107" s="199">
        <f t="shared" ref="BI107:BI112" si="4">IF(N107="nulová",J107,0)</f>
        <v>0</v>
      </c>
      <c r="BJ107" s="198" t="s">
        <v>92</v>
      </c>
      <c r="BK107" s="195"/>
      <c r="BL107" s="195"/>
      <c r="BM107" s="195"/>
    </row>
    <row r="108" spans="1:65" s="2" customFormat="1" ht="18" customHeight="1">
      <c r="A108" s="37"/>
      <c r="B108" s="38"/>
      <c r="C108" s="39"/>
      <c r="D108" s="389" t="s">
        <v>368</v>
      </c>
      <c r="E108" s="387"/>
      <c r="F108" s="387"/>
      <c r="G108" s="39"/>
      <c r="H108" s="39"/>
      <c r="I108" s="39"/>
      <c r="J108" s="124">
        <v>0</v>
      </c>
      <c r="K108" s="39"/>
      <c r="L108" s="194"/>
      <c r="M108" s="195"/>
      <c r="N108" s="196" t="s">
        <v>42</v>
      </c>
      <c r="O108" s="195"/>
      <c r="P108" s="195"/>
      <c r="Q108" s="195"/>
      <c r="R108" s="195"/>
      <c r="S108" s="197"/>
      <c r="T108" s="197"/>
      <c r="U108" s="197"/>
      <c r="V108" s="197"/>
      <c r="W108" s="197"/>
      <c r="X108" s="197"/>
      <c r="Y108" s="197"/>
      <c r="Z108" s="197"/>
      <c r="AA108" s="197"/>
      <c r="AB108" s="197"/>
      <c r="AC108" s="197"/>
      <c r="AD108" s="197"/>
      <c r="AE108" s="197"/>
      <c r="AF108" s="195"/>
      <c r="AG108" s="195"/>
      <c r="AH108" s="195"/>
      <c r="AI108" s="195"/>
      <c r="AJ108" s="195"/>
      <c r="AK108" s="195"/>
      <c r="AL108" s="195"/>
      <c r="AM108" s="195"/>
      <c r="AN108" s="195"/>
      <c r="AO108" s="195"/>
      <c r="AP108" s="195"/>
      <c r="AQ108" s="195"/>
      <c r="AR108" s="195"/>
      <c r="AS108" s="195"/>
      <c r="AT108" s="195"/>
      <c r="AU108" s="195"/>
      <c r="AV108" s="195"/>
      <c r="AW108" s="195"/>
      <c r="AX108" s="195"/>
      <c r="AY108" s="198" t="s">
        <v>367</v>
      </c>
      <c r="AZ108" s="195"/>
      <c r="BA108" s="195"/>
      <c r="BB108" s="195"/>
      <c r="BC108" s="195"/>
      <c r="BD108" s="195"/>
      <c r="BE108" s="199">
        <f t="shared" si="0"/>
        <v>0</v>
      </c>
      <c r="BF108" s="199">
        <f t="shared" si="1"/>
        <v>0</v>
      </c>
      <c r="BG108" s="199">
        <f t="shared" si="2"/>
        <v>0</v>
      </c>
      <c r="BH108" s="199">
        <f t="shared" si="3"/>
        <v>0</v>
      </c>
      <c r="BI108" s="199">
        <f t="shared" si="4"/>
        <v>0</v>
      </c>
      <c r="BJ108" s="198" t="s">
        <v>92</v>
      </c>
      <c r="BK108" s="195"/>
      <c r="BL108" s="195"/>
      <c r="BM108" s="195"/>
    </row>
    <row r="109" spans="1:65" s="2" customFormat="1" ht="18" customHeight="1">
      <c r="A109" s="37"/>
      <c r="B109" s="38"/>
      <c r="C109" s="39"/>
      <c r="D109" s="389" t="s">
        <v>368</v>
      </c>
      <c r="E109" s="387"/>
      <c r="F109" s="387"/>
      <c r="G109" s="39"/>
      <c r="H109" s="39"/>
      <c r="I109" s="39"/>
      <c r="J109" s="124">
        <v>0</v>
      </c>
      <c r="K109" s="39"/>
      <c r="L109" s="194"/>
      <c r="M109" s="195"/>
      <c r="N109" s="196" t="s">
        <v>42</v>
      </c>
      <c r="O109" s="195"/>
      <c r="P109" s="195"/>
      <c r="Q109" s="195"/>
      <c r="R109" s="195"/>
      <c r="S109" s="197"/>
      <c r="T109" s="197"/>
      <c r="U109" s="197"/>
      <c r="V109" s="197"/>
      <c r="W109" s="197"/>
      <c r="X109" s="197"/>
      <c r="Y109" s="197"/>
      <c r="Z109" s="197"/>
      <c r="AA109" s="197"/>
      <c r="AB109" s="197"/>
      <c r="AC109" s="197"/>
      <c r="AD109" s="197"/>
      <c r="AE109" s="197"/>
      <c r="AF109" s="195"/>
      <c r="AG109" s="195"/>
      <c r="AH109" s="195"/>
      <c r="AI109" s="195"/>
      <c r="AJ109" s="195"/>
      <c r="AK109" s="195"/>
      <c r="AL109" s="195"/>
      <c r="AM109" s="195"/>
      <c r="AN109" s="195"/>
      <c r="AO109" s="195"/>
      <c r="AP109" s="195"/>
      <c r="AQ109" s="195"/>
      <c r="AR109" s="195"/>
      <c r="AS109" s="195"/>
      <c r="AT109" s="195"/>
      <c r="AU109" s="195"/>
      <c r="AV109" s="195"/>
      <c r="AW109" s="195"/>
      <c r="AX109" s="195"/>
      <c r="AY109" s="198" t="s">
        <v>367</v>
      </c>
      <c r="AZ109" s="195"/>
      <c r="BA109" s="195"/>
      <c r="BB109" s="195"/>
      <c r="BC109" s="195"/>
      <c r="BD109" s="195"/>
      <c r="BE109" s="199">
        <f t="shared" si="0"/>
        <v>0</v>
      </c>
      <c r="BF109" s="199">
        <f t="shared" si="1"/>
        <v>0</v>
      </c>
      <c r="BG109" s="199">
        <f t="shared" si="2"/>
        <v>0</v>
      </c>
      <c r="BH109" s="199">
        <f t="shared" si="3"/>
        <v>0</v>
      </c>
      <c r="BI109" s="199">
        <f t="shared" si="4"/>
        <v>0</v>
      </c>
      <c r="BJ109" s="198" t="s">
        <v>92</v>
      </c>
      <c r="BK109" s="195"/>
      <c r="BL109" s="195"/>
      <c r="BM109" s="195"/>
    </row>
    <row r="110" spans="1:65" s="2" customFormat="1" ht="18" customHeight="1">
      <c r="A110" s="37"/>
      <c r="B110" s="38"/>
      <c r="C110" s="39"/>
      <c r="D110" s="389" t="s">
        <v>369</v>
      </c>
      <c r="E110" s="387"/>
      <c r="F110" s="387"/>
      <c r="G110" s="39"/>
      <c r="H110" s="39"/>
      <c r="I110" s="39"/>
      <c r="J110" s="124">
        <v>0</v>
      </c>
      <c r="K110" s="39"/>
      <c r="L110" s="194"/>
      <c r="M110" s="195"/>
      <c r="N110" s="196" t="s">
        <v>42</v>
      </c>
      <c r="O110" s="195"/>
      <c r="P110" s="195"/>
      <c r="Q110" s="195"/>
      <c r="R110" s="195"/>
      <c r="S110" s="197"/>
      <c r="T110" s="197"/>
      <c r="U110" s="197"/>
      <c r="V110" s="197"/>
      <c r="W110" s="197"/>
      <c r="X110" s="197"/>
      <c r="Y110" s="197"/>
      <c r="Z110" s="197"/>
      <c r="AA110" s="197"/>
      <c r="AB110" s="197"/>
      <c r="AC110" s="197"/>
      <c r="AD110" s="197"/>
      <c r="AE110" s="197"/>
      <c r="AF110" s="195"/>
      <c r="AG110" s="195"/>
      <c r="AH110" s="195"/>
      <c r="AI110" s="195"/>
      <c r="AJ110" s="195"/>
      <c r="AK110" s="195"/>
      <c r="AL110" s="195"/>
      <c r="AM110" s="195"/>
      <c r="AN110" s="195"/>
      <c r="AO110" s="195"/>
      <c r="AP110" s="195"/>
      <c r="AQ110" s="195"/>
      <c r="AR110" s="195"/>
      <c r="AS110" s="195"/>
      <c r="AT110" s="195"/>
      <c r="AU110" s="195"/>
      <c r="AV110" s="195"/>
      <c r="AW110" s="195"/>
      <c r="AX110" s="195"/>
      <c r="AY110" s="198" t="s">
        <v>367</v>
      </c>
      <c r="AZ110" s="195"/>
      <c r="BA110" s="195"/>
      <c r="BB110" s="195"/>
      <c r="BC110" s="195"/>
      <c r="BD110" s="195"/>
      <c r="BE110" s="199">
        <f t="shared" si="0"/>
        <v>0</v>
      </c>
      <c r="BF110" s="199">
        <f t="shared" si="1"/>
        <v>0</v>
      </c>
      <c r="BG110" s="199">
        <f t="shared" si="2"/>
        <v>0</v>
      </c>
      <c r="BH110" s="199">
        <f t="shared" si="3"/>
        <v>0</v>
      </c>
      <c r="BI110" s="199">
        <f t="shared" si="4"/>
        <v>0</v>
      </c>
      <c r="BJ110" s="198" t="s">
        <v>92</v>
      </c>
      <c r="BK110" s="195"/>
      <c r="BL110" s="195"/>
      <c r="BM110" s="195"/>
    </row>
    <row r="111" spans="1:65" s="2" customFormat="1" ht="18" customHeight="1">
      <c r="A111" s="37"/>
      <c r="B111" s="38"/>
      <c r="C111" s="39"/>
      <c r="D111" s="389" t="s">
        <v>370</v>
      </c>
      <c r="E111" s="387"/>
      <c r="F111" s="387"/>
      <c r="G111" s="39"/>
      <c r="H111" s="39"/>
      <c r="I111" s="39"/>
      <c r="J111" s="124">
        <v>0</v>
      </c>
      <c r="K111" s="39"/>
      <c r="L111" s="194"/>
      <c r="M111" s="195"/>
      <c r="N111" s="196" t="s">
        <v>42</v>
      </c>
      <c r="O111" s="195"/>
      <c r="P111" s="195"/>
      <c r="Q111" s="195"/>
      <c r="R111" s="195"/>
      <c r="S111" s="197"/>
      <c r="T111" s="197"/>
      <c r="U111" s="197"/>
      <c r="V111" s="197"/>
      <c r="W111" s="197"/>
      <c r="X111" s="197"/>
      <c r="Y111" s="197"/>
      <c r="Z111" s="197"/>
      <c r="AA111" s="197"/>
      <c r="AB111" s="197"/>
      <c r="AC111" s="197"/>
      <c r="AD111" s="197"/>
      <c r="AE111" s="197"/>
      <c r="AF111" s="195"/>
      <c r="AG111" s="195"/>
      <c r="AH111" s="195"/>
      <c r="AI111" s="195"/>
      <c r="AJ111" s="195"/>
      <c r="AK111" s="195"/>
      <c r="AL111" s="195"/>
      <c r="AM111" s="195"/>
      <c r="AN111" s="195"/>
      <c r="AO111" s="195"/>
      <c r="AP111" s="195"/>
      <c r="AQ111" s="195"/>
      <c r="AR111" s="195"/>
      <c r="AS111" s="195"/>
      <c r="AT111" s="195"/>
      <c r="AU111" s="195"/>
      <c r="AV111" s="195"/>
      <c r="AW111" s="195"/>
      <c r="AX111" s="195"/>
      <c r="AY111" s="198" t="s">
        <v>367</v>
      </c>
      <c r="AZ111" s="195"/>
      <c r="BA111" s="195"/>
      <c r="BB111" s="195"/>
      <c r="BC111" s="195"/>
      <c r="BD111" s="195"/>
      <c r="BE111" s="199">
        <f t="shared" si="0"/>
        <v>0</v>
      </c>
      <c r="BF111" s="199">
        <f t="shared" si="1"/>
        <v>0</v>
      </c>
      <c r="BG111" s="199">
        <f t="shared" si="2"/>
        <v>0</v>
      </c>
      <c r="BH111" s="199">
        <f t="shared" si="3"/>
        <v>0</v>
      </c>
      <c r="BI111" s="199">
        <f t="shared" si="4"/>
        <v>0</v>
      </c>
      <c r="BJ111" s="198" t="s">
        <v>92</v>
      </c>
      <c r="BK111" s="195"/>
      <c r="BL111" s="195"/>
      <c r="BM111" s="195"/>
    </row>
    <row r="112" spans="1:65" s="2" customFormat="1" ht="18" customHeight="1">
      <c r="A112" s="37"/>
      <c r="B112" s="38"/>
      <c r="C112" s="39"/>
      <c r="D112" s="123" t="s">
        <v>371</v>
      </c>
      <c r="E112" s="39"/>
      <c r="F112" s="39"/>
      <c r="G112" s="39"/>
      <c r="H112" s="39"/>
      <c r="I112" s="39"/>
      <c r="J112" s="124">
        <f>ROUND(J30*T112,2)</f>
        <v>0</v>
      </c>
      <c r="K112" s="39"/>
      <c r="L112" s="194"/>
      <c r="M112" s="195"/>
      <c r="N112" s="196" t="s">
        <v>42</v>
      </c>
      <c r="O112" s="195"/>
      <c r="P112" s="195"/>
      <c r="Q112" s="195"/>
      <c r="R112" s="195"/>
      <c r="S112" s="197"/>
      <c r="T112" s="197"/>
      <c r="U112" s="197"/>
      <c r="V112" s="197"/>
      <c r="W112" s="197"/>
      <c r="X112" s="197"/>
      <c r="Y112" s="197"/>
      <c r="Z112" s="197"/>
      <c r="AA112" s="197"/>
      <c r="AB112" s="197"/>
      <c r="AC112" s="197"/>
      <c r="AD112" s="197"/>
      <c r="AE112" s="197"/>
      <c r="AF112" s="195"/>
      <c r="AG112" s="195"/>
      <c r="AH112" s="195"/>
      <c r="AI112" s="195"/>
      <c r="AJ112" s="195"/>
      <c r="AK112" s="195"/>
      <c r="AL112" s="195"/>
      <c r="AM112" s="195"/>
      <c r="AN112" s="195"/>
      <c r="AO112" s="195"/>
      <c r="AP112" s="195"/>
      <c r="AQ112" s="195"/>
      <c r="AR112" s="195"/>
      <c r="AS112" s="195"/>
      <c r="AT112" s="195"/>
      <c r="AU112" s="195"/>
      <c r="AV112" s="195"/>
      <c r="AW112" s="195"/>
      <c r="AX112" s="195"/>
      <c r="AY112" s="198" t="s">
        <v>372</v>
      </c>
      <c r="AZ112" s="195"/>
      <c r="BA112" s="195"/>
      <c r="BB112" s="195"/>
      <c r="BC112" s="195"/>
      <c r="BD112" s="195"/>
      <c r="BE112" s="199">
        <f t="shared" si="0"/>
        <v>0</v>
      </c>
      <c r="BF112" s="199">
        <f t="shared" si="1"/>
        <v>0</v>
      </c>
      <c r="BG112" s="199">
        <f t="shared" si="2"/>
        <v>0</v>
      </c>
      <c r="BH112" s="199">
        <f t="shared" si="3"/>
        <v>0</v>
      </c>
      <c r="BI112" s="199">
        <f t="shared" si="4"/>
        <v>0</v>
      </c>
      <c r="BJ112" s="198" t="s">
        <v>92</v>
      </c>
      <c r="BK112" s="195"/>
      <c r="BL112" s="195"/>
      <c r="BM112" s="195"/>
    </row>
    <row r="113" spans="1:31" s="2" customFormat="1" ht="10.199999999999999">
      <c r="A113" s="37"/>
      <c r="B113" s="38"/>
      <c r="C113" s="39"/>
      <c r="D113" s="39"/>
      <c r="E113" s="39"/>
      <c r="F113" s="39"/>
      <c r="G113" s="39"/>
      <c r="H113" s="39"/>
      <c r="I113" s="39"/>
      <c r="J113" s="39"/>
      <c r="K113" s="39"/>
      <c r="L113" s="58"/>
      <c r="S113" s="37"/>
      <c r="T113" s="37"/>
      <c r="U113" s="37"/>
      <c r="V113" s="37"/>
      <c r="W113" s="37"/>
      <c r="X113" s="37"/>
      <c r="Y113" s="37"/>
      <c r="Z113" s="37"/>
      <c r="AA113" s="37"/>
      <c r="AB113" s="37"/>
      <c r="AC113" s="37"/>
      <c r="AD113" s="37"/>
      <c r="AE113" s="37"/>
    </row>
    <row r="114" spans="1:31" s="2" customFormat="1" ht="29.25" customHeight="1">
      <c r="A114" s="37"/>
      <c r="B114" s="38"/>
      <c r="C114" s="131" t="s">
        <v>142</v>
      </c>
      <c r="D114" s="132"/>
      <c r="E114" s="132"/>
      <c r="F114" s="132"/>
      <c r="G114" s="132"/>
      <c r="H114" s="132"/>
      <c r="I114" s="132"/>
      <c r="J114" s="133">
        <f>ROUND(J96+J106,2)</f>
        <v>0</v>
      </c>
      <c r="K114" s="132"/>
      <c r="L114" s="58"/>
      <c r="S114" s="37"/>
      <c r="T114" s="37"/>
      <c r="U114" s="37"/>
      <c r="V114" s="37"/>
      <c r="W114" s="37"/>
      <c r="X114" s="37"/>
      <c r="Y114" s="37"/>
      <c r="Z114" s="37"/>
      <c r="AA114" s="37"/>
      <c r="AB114" s="37"/>
      <c r="AC114" s="37"/>
      <c r="AD114" s="37"/>
      <c r="AE114" s="37"/>
    </row>
    <row r="115" spans="1:31" s="2" customFormat="1" ht="6.9" customHeight="1">
      <c r="A115" s="37"/>
      <c r="B115" s="61"/>
      <c r="C115" s="62"/>
      <c r="D115" s="62"/>
      <c r="E115" s="62"/>
      <c r="F115" s="62"/>
      <c r="G115" s="62"/>
      <c r="H115" s="62"/>
      <c r="I115" s="62"/>
      <c r="J115" s="62"/>
      <c r="K115" s="62"/>
      <c r="L115" s="58"/>
      <c r="S115" s="37"/>
      <c r="T115" s="37"/>
      <c r="U115" s="37"/>
      <c r="V115" s="37"/>
      <c r="W115" s="37"/>
      <c r="X115" s="37"/>
      <c r="Y115" s="37"/>
      <c r="Z115" s="37"/>
      <c r="AA115" s="37"/>
      <c r="AB115" s="37"/>
      <c r="AC115" s="37"/>
      <c r="AD115" s="37"/>
      <c r="AE115" s="37"/>
    </row>
    <row r="119" spans="1:31" s="2" customFormat="1" ht="6.9" customHeight="1">
      <c r="A119" s="37"/>
      <c r="B119" s="63"/>
      <c r="C119" s="64"/>
      <c r="D119" s="64"/>
      <c r="E119" s="64"/>
      <c r="F119" s="64"/>
      <c r="G119" s="64"/>
      <c r="H119" s="64"/>
      <c r="I119" s="64"/>
      <c r="J119" s="64"/>
      <c r="K119" s="64"/>
      <c r="L119" s="58"/>
      <c r="S119" s="37"/>
      <c r="T119" s="37"/>
      <c r="U119" s="37"/>
      <c r="V119" s="37"/>
      <c r="W119" s="37"/>
      <c r="X119" s="37"/>
      <c r="Y119" s="37"/>
      <c r="Z119" s="37"/>
      <c r="AA119" s="37"/>
      <c r="AB119" s="37"/>
      <c r="AC119" s="37"/>
      <c r="AD119" s="37"/>
      <c r="AE119" s="37"/>
    </row>
    <row r="120" spans="1:31" s="2" customFormat="1" ht="24.9" customHeight="1">
      <c r="A120" s="37"/>
      <c r="B120" s="38"/>
      <c r="C120" s="25" t="s">
        <v>373</v>
      </c>
      <c r="D120" s="39"/>
      <c r="E120" s="39"/>
      <c r="F120" s="39"/>
      <c r="G120" s="39"/>
      <c r="H120" s="39"/>
      <c r="I120" s="39"/>
      <c r="J120" s="39"/>
      <c r="K120" s="39"/>
      <c r="L120" s="58"/>
      <c r="S120" s="37"/>
      <c r="T120" s="37"/>
      <c r="U120" s="37"/>
      <c r="V120" s="37"/>
      <c r="W120" s="37"/>
      <c r="X120" s="37"/>
      <c r="Y120" s="37"/>
      <c r="Z120" s="37"/>
      <c r="AA120" s="37"/>
      <c r="AB120" s="37"/>
      <c r="AC120" s="37"/>
      <c r="AD120" s="37"/>
      <c r="AE120" s="37"/>
    </row>
    <row r="121" spans="1:31" s="2" customFormat="1" ht="6.9" customHeight="1">
      <c r="A121" s="37"/>
      <c r="B121" s="38"/>
      <c r="C121" s="39"/>
      <c r="D121" s="39"/>
      <c r="E121" s="39"/>
      <c r="F121" s="39"/>
      <c r="G121" s="39"/>
      <c r="H121" s="39"/>
      <c r="I121" s="39"/>
      <c r="J121" s="39"/>
      <c r="K121" s="39"/>
      <c r="L121" s="58"/>
      <c r="S121" s="37"/>
      <c r="T121" s="37"/>
      <c r="U121" s="37"/>
      <c r="V121" s="37"/>
      <c r="W121" s="37"/>
      <c r="X121" s="37"/>
      <c r="Y121" s="37"/>
      <c r="Z121" s="37"/>
      <c r="AA121" s="37"/>
      <c r="AB121" s="37"/>
      <c r="AC121" s="37"/>
      <c r="AD121" s="37"/>
      <c r="AE121" s="37"/>
    </row>
    <row r="122" spans="1:31" s="2" customFormat="1" ht="12" customHeight="1">
      <c r="A122" s="37"/>
      <c r="B122" s="38"/>
      <c r="C122" s="31" t="s">
        <v>15</v>
      </c>
      <c r="D122" s="39"/>
      <c r="E122" s="39"/>
      <c r="F122" s="39"/>
      <c r="G122" s="39"/>
      <c r="H122" s="39"/>
      <c r="I122" s="39"/>
      <c r="J122" s="39"/>
      <c r="K122" s="39"/>
      <c r="L122" s="58"/>
      <c r="S122" s="37"/>
      <c r="T122" s="37"/>
      <c r="U122" s="37"/>
      <c r="V122" s="37"/>
      <c r="W122" s="37"/>
      <c r="X122" s="37"/>
      <c r="Y122" s="37"/>
      <c r="Z122" s="37"/>
      <c r="AA122" s="37"/>
      <c r="AB122" s="37"/>
      <c r="AC122" s="37"/>
      <c r="AD122" s="37"/>
      <c r="AE122" s="37"/>
    </row>
    <row r="123" spans="1:31" s="2" customFormat="1" ht="39.75" customHeight="1">
      <c r="A123" s="37"/>
      <c r="B123" s="38"/>
      <c r="C123" s="39"/>
      <c r="D123" s="39"/>
      <c r="E123" s="398" t="str">
        <f>E7</f>
        <v>OPRAVA POŠKODENÝCH PODLÁH A PRIESTOROV GARÁŽÍ NA 3.PP, 2.PP, 1.PP, MEZANÍNU, HOSPODÁRSKEHO A BANK. DVORA V OBJEKTE NBS</v>
      </c>
      <c r="F123" s="399"/>
      <c r="G123" s="399"/>
      <c r="H123" s="399"/>
      <c r="I123" s="39"/>
      <c r="J123" s="39"/>
      <c r="K123" s="39"/>
      <c r="L123" s="58"/>
      <c r="S123" s="37"/>
      <c r="T123" s="37"/>
      <c r="U123" s="37"/>
      <c r="V123" s="37"/>
      <c r="W123" s="37"/>
      <c r="X123" s="37"/>
      <c r="Y123" s="37"/>
      <c r="Z123" s="37"/>
      <c r="AA123" s="37"/>
      <c r="AB123" s="37"/>
      <c r="AC123" s="37"/>
      <c r="AD123" s="37"/>
      <c r="AE123" s="37"/>
    </row>
    <row r="124" spans="1:31" s="2" customFormat="1" ht="12" customHeight="1">
      <c r="A124" s="37"/>
      <c r="B124" s="38"/>
      <c r="C124" s="31" t="s">
        <v>160</v>
      </c>
      <c r="D124" s="39"/>
      <c r="E124" s="39"/>
      <c r="F124" s="39"/>
      <c r="G124" s="39"/>
      <c r="H124" s="39"/>
      <c r="I124" s="39"/>
      <c r="J124" s="39"/>
      <c r="K124" s="39"/>
      <c r="L124" s="58"/>
      <c r="S124" s="37"/>
      <c r="T124" s="37"/>
      <c r="U124" s="37"/>
      <c r="V124" s="37"/>
      <c r="W124" s="37"/>
      <c r="X124" s="37"/>
      <c r="Y124" s="37"/>
      <c r="Z124" s="37"/>
      <c r="AA124" s="37"/>
      <c r="AB124" s="37"/>
      <c r="AC124" s="37"/>
      <c r="AD124" s="37"/>
      <c r="AE124" s="37"/>
    </row>
    <row r="125" spans="1:31" s="2" customFormat="1" ht="16.5" customHeight="1">
      <c r="A125" s="37"/>
      <c r="B125" s="38"/>
      <c r="C125" s="39"/>
      <c r="D125" s="39"/>
      <c r="E125" s="337" t="str">
        <f>E9</f>
        <v>06 - Zdravotechnika</v>
      </c>
      <c r="F125" s="400"/>
      <c r="G125" s="400"/>
      <c r="H125" s="400"/>
      <c r="I125" s="39"/>
      <c r="J125" s="39"/>
      <c r="K125" s="39"/>
      <c r="L125" s="58"/>
      <c r="S125" s="37"/>
      <c r="T125" s="37"/>
      <c r="U125" s="37"/>
      <c r="V125" s="37"/>
      <c r="W125" s="37"/>
      <c r="X125" s="37"/>
      <c r="Y125" s="37"/>
      <c r="Z125" s="37"/>
      <c r="AA125" s="37"/>
      <c r="AB125" s="37"/>
      <c r="AC125" s="37"/>
      <c r="AD125" s="37"/>
      <c r="AE125" s="37"/>
    </row>
    <row r="126" spans="1:31" s="2" customFormat="1" ht="6.9" customHeight="1">
      <c r="A126" s="37"/>
      <c r="B126" s="38"/>
      <c r="C126" s="39"/>
      <c r="D126" s="39"/>
      <c r="E126" s="39"/>
      <c r="F126" s="39"/>
      <c r="G126" s="39"/>
      <c r="H126" s="39"/>
      <c r="I126" s="39"/>
      <c r="J126" s="39"/>
      <c r="K126" s="39"/>
      <c r="L126" s="58"/>
      <c r="S126" s="37"/>
      <c r="T126" s="37"/>
      <c r="U126" s="37"/>
      <c r="V126" s="37"/>
      <c r="W126" s="37"/>
      <c r="X126" s="37"/>
      <c r="Y126" s="37"/>
      <c r="Z126" s="37"/>
      <c r="AA126" s="37"/>
      <c r="AB126" s="37"/>
      <c r="AC126" s="37"/>
      <c r="AD126" s="37"/>
      <c r="AE126" s="37"/>
    </row>
    <row r="127" spans="1:31" s="2" customFormat="1" ht="12" customHeight="1">
      <c r="A127" s="37"/>
      <c r="B127" s="38"/>
      <c r="C127" s="31" t="s">
        <v>19</v>
      </c>
      <c r="D127" s="39"/>
      <c r="E127" s="39"/>
      <c r="F127" s="29" t="str">
        <f>F12</f>
        <v xml:space="preserve"> </v>
      </c>
      <c r="G127" s="39"/>
      <c r="H127" s="39"/>
      <c r="I127" s="31" t="s">
        <v>21</v>
      </c>
      <c r="J127" s="73" t="str">
        <f>IF(J12="","",J12)</f>
        <v>9. 5. 2022</v>
      </c>
      <c r="K127" s="39"/>
      <c r="L127" s="58"/>
      <c r="S127" s="37"/>
      <c r="T127" s="37"/>
      <c r="U127" s="37"/>
      <c r="V127" s="37"/>
      <c r="W127" s="37"/>
      <c r="X127" s="37"/>
      <c r="Y127" s="37"/>
      <c r="Z127" s="37"/>
      <c r="AA127" s="37"/>
      <c r="AB127" s="37"/>
      <c r="AC127" s="37"/>
      <c r="AD127" s="37"/>
      <c r="AE127" s="37"/>
    </row>
    <row r="128" spans="1:31" s="2" customFormat="1" ht="6.9" customHeight="1">
      <c r="A128" s="37"/>
      <c r="B128" s="38"/>
      <c r="C128" s="39"/>
      <c r="D128" s="39"/>
      <c r="E128" s="39"/>
      <c r="F128" s="39"/>
      <c r="G128" s="39"/>
      <c r="H128" s="39"/>
      <c r="I128" s="39"/>
      <c r="J128" s="39"/>
      <c r="K128" s="39"/>
      <c r="L128" s="58"/>
      <c r="S128" s="37"/>
      <c r="T128" s="37"/>
      <c r="U128" s="37"/>
      <c r="V128" s="37"/>
      <c r="W128" s="37"/>
      <c r="X128" s="37"/>
      <c r="Y128" s="37"/>
      <c r="Z128" s="37"/>
      <c r="AA128" s="37"/>
      <c r="AB128" s="37"/>
      <c r="AC128" s="37"/>
      <c r="AD128" s="37"/>
      <c r="AE128" s="37"/>
    </row>
    <row r="129" spans="1:65" s="2" customFormat="1" ht="25.65" customHeight="1">
      <c r="A129" s="37"/>
      <c r="B129" s="38"/>
      <c r="C129" s="31" t="s">
        <v>23</v>
      </c>
      <c r="D129" s="39"/>
      <c r="E129" s="39"/>
      <c r="F129" s="29" t="str">
        <f>E15</f>
        <v>A BKPŠ, SPOL. S.R.O.</v>
      </c>
      <c r="G129" s="39"/>
      <c r="H129" s="39"/>
      <c r="I129" s="31" t="s">
        <v>29</v>
      </c>
      <c r="J129" s="34" t="str">
        <f>E21</f>
        <v>A BKPŠ, SPOL. S.R.O.</v>
      </c>
      <c r="K129" s="39"/>
      <c r="L129" s="58"/>
      <c r="S129" s="37"/>
      <c r="T129" s="37"/>
      <c r="U129" s="37"/>
      <c r="V129" s="37"/>
      <c r="W129" s="37"/>
      <c r="X129" s="37"/>
      <c r="Y129" s="37"/>
      <c r="Z129" s="37"/>
      <c r="AA129" s="37"/>
      <c r="AB129" s="37"/>
      <c r="AC129" s="37"/>
      <c r="AD129" s="37"/>
      <c r="AE129" s="37"/>
    </row>
    <row r="130" spans="1:65" s="2" customFormat="1" ht="15.15" customHeight="1">
      <c r="A130" s="37"/>
      <c r="B130" s="38"/>
      <c r="C130" s="31" t="s">
        <v>27</v>
      </c>
      <c r="D130" s="39"/>
      <c r="E130" s="39"/>
      <c r="F130" s="29" t="str">
        <f>IF(E18="","",E18)</f>
        <v>Vyplň údaj</v>
      </c>
      <c r="G130" s="39"/>
      <c r="H130" s="39"/>
      <c r="I130" s="31" t="s">
        <v>31</v>
      </c>
      <c r="J130" s="34" t="str">
        <f>E24</f>
        <v>ROZING s.r.o.</v>
      </c>
      <c r="K130" s="39"/>
      <c r="L130" s="58"/>
      <c r="S130" s="37"/>
      <c r="T130" s="37"/>
      <c r="U130" s="37"/>
      <c r="V130" s="37"/>
      <c r="W130" s="37"/>
      <c r="X130" s="37"/>
      <c r="Y130" s="37"/>
      <c r="Z130" s="37"/>
      <c r="AA130" s="37"/>
      <c r="AB130" s="37"/>
      <c r="AC130" s="37"/>
      <c r="AD130" s="37"/>
      <c r="AE130" s="37"/>
    </row>
    <row r="131" spans="1:65" s="2" customFormat="1" ht="10.35" customHeight="1">
      <c r="A131" s="37"/>
      <c r="B131" s="38"/>
      <c r="C131" s="39"/>
      <c r="D131" s="39"/>
      <c r="E131" s="39"/>
      <c r="F131" s="39"/>
      <c r="G131" s="39"/>
      <c r="H131" s="39"/>
      <c r="I131" s="39"/>
      <c r="J131" s="39"/>
      <c r="K131" s="39"/>
      <c r="L131" s="58"/>
      <c r="S131" s="37"/>
      <c r="T131" s="37"/>
      <c r="U131" s="37"/>
      <c r="V131" s="37"/>
      <c r="W131" s="37"/>
      <c r="X131" s="37"/>
      <c r="Y131" s="37"/>
      <c r="Z131" s="37"/>
      <c r="AA131" s="37"/>
      <c r="AB131" s="37"/>
      <c r="AC131" s="37"/>
      <c r="AD131" s="37"/>
      <c r="AE131" s="37"/>
    </row>
    <row r="132" spans="1:65" s="11" customFormat="1" ht="29.25" customHeight="1">
      <c r="A132" s="200"/>
      <c r="B132" s="201"/>
      <c r="C132" s="202" t="s">
        <v>374</v>
      </c>
      <c r="D132" s="203" t="s">
        <v>61</v>
      </c>
      <c r="E132" s="203" t="s">
        <v>57</v>
      </c>
      <c r="F132" s="203" t="s">
        <v>58</v>
      </c>
      <c r="G132" s="203" t="s">
        <v>375</v>
      </c>
      <c r="H132" s="203" t="s">
        <v>376</v>
      </c>
      <c r="I132" s="203" t="s">
        <v>377</v>
      </c>
      <c r="J132" s="204" t="s">
        <v>336</v>
      </c>
      <c r="K132" s="205" t="s">
        <v>378</v>
      </c>
      <c r="L132" s="206"/>
      <c r="M132" s="82" t="s">
        <v>1</v>
      </c>
      <c r="N132" s="83" t="s">
        <v>40</v>
      </c>
      <c r="O132" s="83" t="s">
        <v>379</v>
      </c>
      <c r="P132" s="83" t="s">
        <v>380</v>
      </c>
      <c r="Q132" s="83" t="s">
        <v>381</v>
      </c>
      <c r="R132" s="83" t="s">
        <v>382</v>
      </c>
      <c r="S132" s="83" t="s">
        <v>383</v>
      </c>
      <c r="T132" s="84" t="s">
        <v>384</v>
      </c>
      <c r="U132" s="200"/>
      <c r="V132" s="200"/>
      <c r="W132" s="200"/>
      <c r="X132" s="200"/>
      <c r="Y132" s="200"/>
      <c r="Z132" s="200"/>
      <c r="AA132" s="200"/>
      <c r="AB132" s="200"/>
      <c r="AC132" s="200"/>
      <c r="AD132" s="200"/>
      <c r="AE132" s="200"/>
    </row>
    <row r="133" spans="1:65" s="2" customFormat="1" ht="22.8" customHeight="1">
      <c r="A133" s="37"/>
      <c r="B133" s="38"/>
      <c r="C133" s="89" t="s">
        <v>212</v>
      </c>
      <c r="D133" s="39"/>
      <c r="E133" s="39"/>
      <c r="F133" s="39"/>
      <c r="G133" s="39"/>
      <c r="H133" s="39"/>
      <c r="I133" s="39"/>
      <c r="J133" s="207">
        <f>BK133</f>
        <v>0</v>
      </c>
      <c r="K133" s="39"/>
      <c r="L133" s="40"/>
      <c r="M133" s="85"/>
      <c r="N133" s="208"/>
      <c r="O133" s="86"/>
      <c r="P133" s="209">
        <f>P134+P137+P192</f>
        <v>0</v>
      </c>
      <c r="Q133" s="86"/>
      <c r="R133" s="209">
        <f>R134+R137+R192</f>
        <v>0</v>
      </c>
      <c r="S133" s="86"/>
      <c r="T133" s="210">
        <f>T134+T137+T192</f>
        <v>0</v>
      </c>
      <c r="U133" s="37"/>
      <c r="V133" s="37"/>
      <c r="W133" s="37"/>
      <c r="X133" s="37"/>
      <c r="Y133" s="37"/>
      <c r="Z133" s="37"/>
      <c r="AA133" s="37"/>
      <c r="AB133" s="37"/>
      <c r="AC133" s="37"/>
      <c r="AD133" s="37"/>
      <c r="AE133" s="37"/>
      <c r="AT133" s="19" t="s">
        <v>75</v>
      </c>
      <c r="AU133" s="19" t="s">
        <v>338</v>
      </c>
      <c r="BK133" s="211">
        <f>BK134+BK137+BK192</f>
        <v>0</v>
      </c>
    </row>
    <row r="134" spans="1:65" s="12" customFormat="1" ht="25.95" customHeight="1">
      <c r="B134" s="212"/>
      <c r="C134" s="213"/>
      <c r="D134" s="214" t="s">
        <v>75</v>
      </c>
      <c r="E134" s="215" t="s">
        <v>390</v>
      </c>
      <c r="F134" s="215" t="s">
        <v>391</v>
      </c>
      <c r="G134" s="213"/>
      <c r="H134" s="213"/>
      <c r="I134" s="216"/>
      <c r="J134" s="191">
        <f>BK134</f>
        <v>0</v>
      </c>
      <c r="K134" s="213"/>
      <c r="L134" s="217"/>
      <c r="M134" s="218"/>
      <c r="N134" s="219"/>
      <c r="O134" s="219"/>
      <c r="P134" s="220">
        <f>P135</f>
        <v>0</v>
      </c>
      <c r="Q134" s="219"/>
      <c r="R134" s="220">
        <f>R135</f>
        <v>0</v>
      </c>
      <c r="S134" s="219"/>
      <c r="T134" s="221">
        <f>T135</f>
        <v>0</v>
      </c>
      <c r="AR134" s="222" t="s">
        <v>84</v>
      </c>
      <c r="AT134" s="223" t="s">
        <v>75</v>
      </c>
      <c r="AU134" s="223" t="s">
        <v>76</v>
      </c>
      <c r="AY134" s="222" t="s">
        <v>387</v>
      </c>
      <c r="BK134" s="224">
        <f>BK135</f>
        <v>0</v>
      </c>
    </row>
    <row r="135" spans="1:65" s="12" customFormat="1" ht="22.8" customHeight="1">
      <c r="B135" s="212"/>
      <c r="C135" s="213"/>
      <c r="D135" s="214" t="s">
        <v>75</v>
      </c>
      <c r="E135" s="225" t="s">
        <v>427</v>
      </c>
      <c r="F135" s="225" t="s">
        <v>428</v>
      </c>
      <c r="G135" s="213"/>
      <c r="H135" s="213"/>
      <c r="I135" s="216"/>
      <c r="J135" s="226">
        <f>BK135</f>
        <v>0</v>
      </c>
      <c r="K135" s="213"/>
      <c r="L135" s="217"/>
      <c r="M135" s="218"/>
      <c r="N135" s="219"/>
      <c r="O135" s="219"/>
      <c r="P135" s="220">
        <f>P136</f>
        <v>0</v>
      </c>
      <c r="Q135" s="219"/>
      <c r="R135" s="220">
        <f>R136</f>
        <v>0</v>
      </c>
      <c r="S135" s="219"/>
      <c r="T135" s="221">
        <f>T136</f>
        <v>0</v>
      </c>
      <c r="AR135" s="222" t="s">
        <v>84</v>
      </c>
      <c r="AT135" s="223" t="s">
        <v>75</v>
      </c>
      <c r="AU135" s="223" t="s">
        <v>84</v>
      </c>
      <c r="AY135" s="222" t="s">
        <v>387</v>
      </c>
      <c r="BK135" s="224">
        <f>BK136</f>
        <v>0</v>
      </c>
    </row>
    <row r="136" spans="1:65" s="2" customFormat="1" ht="24.15" customHeight="1">
      <c r="A136" s="37"/>
      <c r="B136" s="38"/>
      <c r="C136" s="240" t="s">
        <v>84</v>
      </c>
      <c r="D136" s="240" t="s">
        <v>393</v>
      </c>
      <c r="E136" s="241" t="s">
        <v>2622</v>
      </c>
      <c r="F136" s="242" t="s">
        <v>2623</v>
      </c>
      <c r="G136" s="243" t="s">
        <v>405</v>
      </c>
      <c r="H136" s="244">
        <v>140</v>
      </c>
      <c r="I136" s="245"/>
      <c r="J136" s="246">
        <f>ROUND(I136*H136,2)</f>
        <v>0</v>
      </c>
      <c r="K136" s="247"/>
      <c r="L136" s="40"/>
      <c r="M136" s="248" t="s">
        <v>1</v>
      </c>
      <c r="N136" s="249" t="s">
        <v>42</v>
      </c>
      <c r="O136" s="78"/>
      <c r="P136" s="250">
        <f>O136*H136</f>
        <v>0</v>
      </c>
      <c r="Q136" s="250">
        <v>0</v>
      </c>
      <c r="R136" s="250">
        <f>Q136*H136</f>
        <v>0</v>
      </c>
      <c r="S136" s="250">
        <v>0</v>
      </c>
      <c r="T136" s="251">
        <f>S136*H136</f>
        <v>0</v>
      </c>
      <c r="U136" s="37"/>
      <c r="V136" s="37"/>
      <c r="W136" s="37"/>
      <c r="X136" s="37"/>
      <c r="Y136" s="37"/>
      <c r="Z136" s="37"/>
      <c r="AA136" s="37"/>
      <c r="AB136" s="37"/>
      <c r="AC136" s="37"/>
      <c r="AD136" s="37"/>
      <c r="AE136" s="37"/>
      <c r="AR136" s="252" t="s">
        <v>386</v>
      </c>
      <c r="AT136" s="252" t="s">
        <v>393</v>
      </c>
      <c r="AU136" s="252" t="s">
        <v>92</v>
      </c>
      <c r="AY136" s="19" t="s">
        <v>387</v>
      </c>
      <c r="BE136" s="127">
        <f>IF(N136="základná",J136,0)</f>
        <v>0</v>
      </c>
      <c r="BF136" s="127">
        <f>IF(N136="znížená",J136,0)</f>
        <v>0</v>
      </c>
      <c r="BG136" s="127">
        <f>IF(N136="zákl. prenesená",J136,0)</f>
        <v>0</v>
      </c>
      <c r="BH136" s="127">
        <f>IF(N136="zníž. prenesená",J136,0)</f>
        <v>0</v>
      </c>
      <c r="BI136" s="127">
        <f>IF(N136="nulová",J136,0)</f>
        <v>0</v>
      </c>
      <c r="BJ136" s="19" t="s">
        <v>92</v>
      </c>
      <c r="BK136" s="127">
        <f>ROUND(I136*H136,2)</f>
        <v>0</v>
      </c>
      <c r="BL136" s="19" t="s">
        <v>386</v>
      </c>
      <c r="BM136" s="252" t="s">
        <v>92</v>
      </c>
    </row>
    <row r="137" spans="1:65" s="12" customFormat="1" ht="25.95" customHeight="1">
      <c r="B137" s="212"/>
      <c r="C137" s="213"/>
      <c r="D137" s="214" t="s">
        <v>75</v>
      </c>
      <c r="E137" s="215" t="s">
        <v>550</v>
      </c>
      <c r="F137" s="215" t="s">
        <v>551</v>
      </c>
      <c r="G137" s="213"/>
      <c r="H137" s="213"/>
      <c r="I137" s="216"/>
      <c r="J137" s="191">
        <f>BK137</f>
        <v>0</v>
      </c>
      <c r="K137" s="213"/>
      <c r="L137" s="217"/>
      <c r="M137" s="218"/>
      <c r="N137" s="219"/>
      <c r="O137" s="219"/>
      <c r="P137" s="220">
        <f>P138+P169+P183</f>
        <v>0</v>
      </c>
      <c r="Q137" s="219"/>
      <c r="R137" s="220">
        <f>R138+R169+R183</f>
        <v>0</v>
      </c>
      <c r="S137" s="219"/>
      <c r="T137" s="221">
        <f>T138+T169+T183</f>
        <v>0</v>
      </c>
      <c r="AR137" s="222" t="s">
        <v>92</v>
      </c>
      <c r="AT137" s="223" t="s">
        <v>75</v>
      </c>
      <c r="AU137" s="223" t="s">
        <v>76</v>
      </c>
      <c r="AY137" s="222" t="s">
        <v>387</v>
      </c>
      <c r="BK137" s="224">
        <f>BK138+BK169+BK183</f>
        <v>0</v>
      </c>
    </row>
    <row r="138" spans="1:65" s="12" customFormat="1" ht="22.8" customHeight="1">
      <c r="B138" s="212"/>
      <c r="C138" s="213"/>
      <c r="D138" s="214" t="s">
        <v>75</v>
      </c>
      <c r="E138" s="225" t="s">
        <v>1927</v>
      </c>
      <c r="F138" s="225" t="s">
        <v>1928</v>
      </c>
      <c r="G138" s="213"/>
      <c r="H138" s="213"/>
      <c r="I138" s="216"/>
      <c r="J138" s="226">
        <f>BK138</f>
        <v>0</v>
      </c>
      <c r="K138" s="213"/>
      <c r="L138" s="217"/>
      <c r="M138" s="218"/>
      <c r="N138" s="219"/>
      <c r="O138" s="219"/>
      <c r="P138" s="220">
        <f>SUM(P139:P168)</f>
        <v>0</v>
      </c>
      <c r="Q138" s="219"/>
      <c r="R138" s="220">
        <f>SUM(R139:R168)</f>
        <v>0</v>
      </c>
      <c r="S138" s="219"/>
      <c r="T138" s="221">
        <f>SUM(T139:T168)</f>
        <v>0</v>
      </c>
      <c r="AR138" s="222" t="s">
        <v>92</v>
      </c>
      <c r="AT138" s="223" t="s">
        <v>75</v>
      </c>
      <c r="AU138" s="223" t="s">
        <v>84</v>
      </c>
      <c r="AY138" s="222" t="s">
        <v>387</v>
      </c>
      <c r="BK138" s="224">
        <f>SUM(BK139:BK168)</f>
        <v>0</v>
      </c>
    </row>
    <row r="139" spans="1:65" s="2" customFormat="1" ht="24.15" customHeight="1">
      <c r="A139" s="37"/>
      <c r="B139" s="38"/>
      <c r="C139" s="240" t="s">
        <v>92</v>
      </c>
      <c r="D139" s="240" t="s">
        <v>393</v>
      </c>
      <c r="E139" s="241" t="s">
        <v>2624</v>
      </c>
      <c r="F139" s="242" t="s">
        <v>2625</v>
      </c>
      <c r="G139" s="243" t="s">
        <v>436</v>
      </c>
      <c r="H139" s="244">
        <v>70</v>
      </c>
      <c r="I139" s="245"/>
      <c r="J139" s="246">
        <f t="shared" ref="J139:J168" si="5">ROUND(I139*H139,2)</f>
        <v>0</v>
      </c>
      <c r="K139" s="247"/>
      <c r="L139" s="40"/>
      <c r="M139" s="248" t="s">
        <v>1</v>
      </c>
      <c r="N139" s="249" t="s">
        <v>42</v>
      </c>
      <c r="O139" s="78"/>
      <c r="P139" s="250">
        <f t="shared" ref="P139:P168" si="6">O139*H139</f>
        <v>0</v>
      </c>
      <c r="Q139" s="250">
        <v>0</v>
      </c>
      <c r="R139" s="250">
        <f t="shared" ref="R139:R168" si="7">Q139*H139</f>
        <v>0</v>
      </c>
      <c r="S139" s="250">
        <v>0</v>
      </c>
      <c r="T139" s="251">
        <f t="shared" ref="T139:T168" si="8">S139*H139</f>
        <v>0</v>
      </c>
      <c r="U139" s="37"/>
      <c r="V139" s="37"/>
      <c r="W139" s="37"/>
      <c r="X139" s="37"/>
      <c r="Y139" s="37"/>
      <c r="Z139" s="37"/>
      <c r="AA139" s="37"/>
      <c r="AB139" s="37"/>
      <c r="AC139" s="37"/>
      <c r="AD139" s="37"/>
      <c r="AE139" s="37"/>
      <c r="AR139" s="252" t="s">
        <v>422</v>
      </c>
      <c r="AT139" s="252" t="s">
        <v>393</v>
      </c>
      <c r="AU139" s="252" t="s">
        <v>92</v>
      </c>
      <c r="AY139" s="19" t="s">
        <v>387</v>
      </c>
      <c r="BE139" s="127">
        <f t="shared" ref="BE139:BE168" si="9">IF(N139="základná",J139,0)</f>
        <v>0</v>
      </c>
      <c r="BF139" s="127">
        <f t="shared" ref="BF139:BF168" si="10">IF(N139="znížená",J139,0)</f>
        <v>0</v>
      </c>
      <c r="BG139" s="127">
        <f t="shared" ref="BG139:BG168" si="11">IF(N139="zákl. prenesená",J139,0)</f>
        <v>0</v>
      </c>
      <c r="BH139" s="127">
        <f t="shared" ref="BH139:BH168" si="12">IF(N139="zníž. prenesená",J139,0)</f>
        <v>0</v>
      </c>
      <c r="BI139" s="127">
        <f t="shared" ref="BI139:BI168" si="13">IF(N139="nulová",J139,0)</f>
        <v>0</v>
      </c>
      <c r="BJ139" s="19" t="s">
        <v>92</v>
      </c>
      <c r="BK139" s="127">
        <f t="shared" ref="BK139:BK168" si="14">ROUND(I139*H139,2)</f>
        <v>0</v>
      </c>
      <c r="BL139" s="19" t="s">
        <v>422</v>
      </c>
      <c r="BM139" s="252" t="s">
        <v>386</v>
      </c>
    </row>
    <row r="140" spans="1:65" s="2" customFormat="1" ht="24.15" customHeight="1">
      <c r="A140" s="37"/>
      <c r="B140" s="38"/>
      <c r="C140" s="297" t="s">
        <v>99</v>
      </c>
      <c r="D140" s="297" t="s">
        <v>592</v>
      </c>
      <c r="E140" s="298" t="s">
        <v>2626</v>
      </c>
      <c r="F140" s="299" t="s">
        <v>2627</v>
      </c>
      <c r="G140" s="300" t="s">
        <v>436</v>
      </c>
      <c r="H140" s="301">
        <v>9</v>
      </c>
      <c r="I140" s="302"/>
      <c r="J140" s="303">
        <f t="shared" si="5"/>
        <v>0</v>
      </c>
      <c r="K140" s="304"/>
      <c r="L140" s="305"/>
      <c r="M140" s="306" t="s">
        <v>1</v>
      </c>
      <c r="N140" s="307" t="s">
        <v>42</v>
      </c>
      <c r="O140" s="78"/>
      <c r="P140" s="250">
        <f t="shared" si="6"/>
        <v>0</v>
      </c>
      <c r="Q140" s="250">
        <v>0</v>
      </c>
      <c r="R140" s="250">
        <f t="shared" si="7"/>
        <v>0</v>
      </c>
      <c r="S140" s="250">
        <v>0</v>
      </c>
      <c r="T140" s="251">
        <f t="shared" si="8"/>
        <v>0</v>
      </c>
      <c r="U140" s="37"/>
      <c r="V140" s="37"/>
      <c r="W140" s="37"/>
      <c r="X140" s="37"/>
      <c r="Y140" s="37"/>
      <c r="Z140" s="37"/>
      <c r="AA140" s="37"/>
      <c r="AB140" s="37"/>
      <c r="AC140" s="37"/>
      <c r="AD140" s="37"/>
      <c r="AE140" s="37"/>
      <c r="AR140" s="252" t="s">
        <v>575</v>
      </c>
      <c r="AT140" s="252" t="s">
        <v>592</v>
      </c>
      <c r="AU140" s="252" t="s">
        <v>92</v>
      </c>
      <c r="AY140" s="19" t="s">
        <v>387</v>
      </c>
      <c r="BE140" s="127">
        <f t="shared" si="9"/>
        <v>0</v>
      </c>
      <c r="BF140" s="127">
        <f t="shared" si="10"/>
        <v>0</v>
      </c>
      <c r="BG140" s="127">
        <f t="shared" si="11"/>
        <v>0</v>
      </c>
      <c r="BH140" s="127">
        <f t="shared" si="12"/>
        <v>0</v>
      </c>
      <c r="BI140" s="127">
        <f t="shared" si="13"/>
        <v>0</v>
      </c>
      <c r="BJ140" s="19" t="s">
        <v>92</v>
      </c>
      <c r="BK140" s="127">
        <f t="shared" si="14"/>
        <v>0</v>
      </c>
      <c r="BL140" s="19" t="s">
        <v>422</v>
      </c>
      <c r="BM140" s="252" t="s">
        <v>433</v>
      </c>
    </row>
    <row r="141" spans="1:65" s="2" customFormat="1" ht="24.15" customHeight="1">
      <c r="A141" s="37"/>
      <c r="B141" s="38"/>
      <c r="C141" s="297" t="s">
        <v>386</v>
      </c>
      <c r="D141" s="297" t="s">
        <v>592</v>
      </c>
      <c r="E141" s="298" t="s">
        <v>2628</v>
      </c>
      <c r="F141" s="299" t="s">
        <v>2629</v>
      </c>
      <c r="G141" s="300" t="s">
        <v>436</v>
      </c>
      <c r="H141" s="301">
        <v>3</v>
      </c>
      <c r="I141" s="302"/>
      <c r="J141" s="303">
        <f t="shared" si="5"/>
        <v>0</v>
      </c>
      <c r="K141" s="304"/>
      <c r="L141" s="305"/>
      <c r="M141" s="306" t="s">
        <v>1</v>
      </c>
      <c r="N141" s="307" t="s">
        <v>42</v>
      </c>
      <c r="O141" s="78"/>
      <c r="P141" s="250">
        <f t="shared" si="6"/>
        <v>0</v>
      </c>
      <c r="Q141" s="250">
        <v>0</v>
      </c>
      <c r="R141" s="250">
        <f t="shared" si="7"/>
        <v>0</v>
      </c>
      <c r="S141" s="250">
        <v>0</v>
      </c>
      <c r="T141" s="251">
        <f t="shared" si="8"/>
        <v>0</v>
      </c>
      <c r="U141" s="37"/>
      <c r="V141" s="37"/>
      <c r="W141" s="37"/>
      <c r="X141" s="37"/>
      <c r="Y141" s="37"/>
      <c r="Z141" s="37"/>
      <c r="AA141" s="37"/>
      <c r="AB141" s="37"/>
      <c r="AC141" s="37"/>
      <c r="AD141" s="37"/>
      <c r="AE141" s="37"/>
      <c r="AR141" s="252" t="s">
        <v>575</v>
      </c>
      <c r="AT141" s="252" t="s">
        <v>592</v>
      </c>
      <c r="AU141" s="252" t="s">
        <v>92</v>
      </c>
      <c r="AY141" s="19" t="s">
        <v>387</v>
      </c>
      <c r="BE141" s="127">
        <f t="shared" si="9"/>
        <v>0</v>
      </c>
      <c r="BF141" s="127">
        <f t="shared" si="10"/>
        <v>0</v>
      </c>
      <c r="BG141" s="127">
        <f t="shared" si="11"/>
        <v>0</v>
      </c>
      <c r="BH141" s="127">
        <f t="shared" si="12"/>
        <v>0</v>
      </c>
      <c r="BI141" s="127">
        <f t="shared" si="13"/>
        <v>0</v>
      </c>
      <c r="BJ141" s="19" t="s">
        <v>92</v>
      </c>
      <c r="BK141" s="127">
        <f t="shared" si="14"/>
        <v>0</v>
      </c>
      <c r="BL141" s="19" t="s">
        <v>422</v>
      </c>
      <c r="BM141" s="252" t="s">
        <v>443</v>
      </c>
    </row>
    <row r="142" spans="1:65" s="2" customFormat="1" ht="24.15" customHeight="1">
      <c r="A142" s="37"/>
      <c r="B142" s="38"/>
      <c r="C142" s="297" t="s">
        <v>429</v>
      </c>
      <c r="D142" s="297" t="s">
        <v>592</v>
      </c>
      <c r="E142" s="298" t="s">
        <v>2630</v>
      </c>
      <c r="F142" s="299" t="s">
        <v>2631</v>
      </c>
      <c r="G142" s="300" t="s">
        <v>436</v>
      </c>
      <c r="H142" s="301">
        <v>56</v>
      </c>
      <c r="I142" s="302"/>
      <c r="J142" s="303">
        <f t="shared" si="5"/>
        <v>0</v>
      </c>
      <c r="K142" s="304"/>
      <c r="L142" s="305"/>
      <c r="M142" s="306" t="s">
        <v>1</v>
      </c>
      <c r="N142" s="307" t="s">
        <v>42</v>
      </c>
      <c r="O142" s="78"/>
      <c r="P142" s="250">
        <f t="shared" si="6"/>
        <v>0</v>
      </c>
      <c r="Q142" s="250">
        <v>0</v>
      </c>
      <c r="R142" s="250">
        <f t="shared" si="7"/>
        <v>0</v>
      </c>
      <c r="S142" s="250">
        <v>0</v>
      </c>
      <c r="T142" s="251">
        <f t="shared" si="8"/>
        <v>0</v>
      </c>
      <c r="U142" s="37"/>
      <c r="V142" s="37"/>
      <c r="W142" s="37"/>
      <c r="X142" s="37"/>
      <c r="Y142" s="37"/>
      <c r="Z142" s="37"/>
      <c r="AA142" s="37"/>
      <c r="AB142" s="37"/>
      <c r="AC142" s="37"/>
      <c r="AD142" s="37"/>
      <c r="AE142" s="37"/>
      <c r="AR142" s="252" t="s">
        <v>575</v>
      </c>
      <c r="AT142" s="252" t="s">
        <v>592</v>
      </c>
      <c r="AU142" s="252" t="s">
        <v>92</v>
      </c>
      <c r="AY142" s="19" t="s">
        <v>387</v>
      </c>
      <c r="BE142" s="127">
        <f t="shared" si="9"/>
        <v>0</v>
      </c>
      <c r="BF142" s="127">
        <f t="shared" si="10"/>
        <v>0</v>
      </c>
      <c r="BG142" s="127">
        <f t="shared" si="11"/>
        <v>0</v>
      </c>
      <c r="BH142" s="127">
        <f t="shared" si="12"/>
        <v>0</v>
      </c>
      <c r="BI142" s="127">
        <f t="shared" si="13"/>
        <v>0</v>
      </c>
      <c r="BJ142" s="19" t="s">
        <v>92</v>
      </c>
      <c r="BK142" s="127">
        <f t="shared" si="14"/>
        <v>0</v>
      </c>
      <c r="BL142" s="19" t="s">
        <v>422</v>
      </c>
      <c r="BM142" s="252" t="s">
        <v>128</v>
      </c>
    </row>
    <row r="143" spans="1:65" s="2" customFormat="1" ht="24.15" customHeight="1">
      <c r="A143" s="37"/>
      <c r="B143" s="38"/>
      <c r="C143" s="297" t="s">
        <v>433</v>
      </c>
      <c r="D143" s="297" t="s">
        <v>592</v>
      </c>
      <c r="E143" s="298" t="s">
        <v>2632</v>
      </c>
      <c r="F143" s="299" t="s">
        <v>2633</v>
      </c>
      <c r="G143" s="300" t="s">
        <v>436</v>
      </c>
      <c r="H143" s="301">
        <v>1</v>
      </c>
      <c r="I143" s="302"/>
      <c r="J143" s="303">
        <f t="shared" si="5"/>
        <v>0</v>
      </c>
      <c r="K143" s="304"/>
      <c r="L143" s="305"/>
      <c r="M143" s="306" t="s">
        <v>1</v>
      </c>
      <c r="N143" s="307" t="s">
        <v>42</v>
      </c>
      <c r="O143" s="78"/>
      <c r="P143" s="250">
        <f t="shared" si="6"/>
        <v>0</v>
      </c>
      <c r="Q143" s="250">
        <v>0</v>
      </c>
      <c r="R143" s="250">
        <f t="shared" si="7"/>
        <v>0</v>
      </c>
      <c r="S143" s="250">
        <v>0</v>
      </c>
      <c r="T143" s="251">
        <f t="shared" si="8"/>
        <v>0</v>
      </c>
      <c r="U143" s="37"/>
      <c r="V143" s="37"/>
      <c r="W143" s="37"/>
      <c r="X143" s="37"/>
      <c r="Y143" s="37"/>
      <c r="Z143" s="37"/>
      <c r="AA143" s="37"/>
      <c r="AB143" s="37"/>
      <c r="AC143" s="37"/>
      <c r="AD143" s="37"/>
      <c r="AE143" s="37"/>
      <c r="AR143" s="252" t="s">
        <v>575</v>
      </c>
      <c r="AT143" s="252" t="s">
        <v>592</v>
      </c>
      <c r="AU143" s="252" t="s">
        <v>92</v>
      </c>
      <c r="AY143" s="19" t="s">
        <v>387</v>
      </c>
      <c r="BE143" s="127">
        <f t="shared" si="9"/>
        <v>0</v>
      </c>
      <c r="BF143" s="127">
        <f t="shared" si="10"/>
        <v>0</v>
      </c>
      <c r="BG143" s="127">
        <f t="shared" si="11"/>
        <v>0</v>
      </c>
      <c r="BH143" s="127">
        <f t="shared" si="12"/>
        <v>0</v>
      </c>
      <c r="BI143" s="127">
        <f t="shared" si="13"/>
        <v>0</v>
      </c>
      <c r="BJ143" s="19" t="s">
        <v>92</v>
      </c>
      <c r="BK143" s="127">
        <f t="shared" si="14"/>
        <v>0</v>
      </c>
      <c r="BL143" s="19" t="s">
        <v>422</v>
      </c>
      <c r="BM143" s="252" t="s">
        <v>467</v>
      </c>
    </row>
    <row r="144" spans="1:65" s="2" customFormat="1" ht="24.15" customHeight="1">
      <c r="A144" s="37"/>
      <c r="B144" s="38"/>
      <c r="C144" s="297" t="s">
        <v>439</v>
      </c>
      <c r="D144" s="297" t="s">
        <v>592</v>
      </c>
      <c r="E144" s="298" t="s">
        <v>2634</v>
      </c>
      <c r="F144" s="299" t="s">
        <v>2635</v>
      </c>
      <c r="G144" s="300" t="s">
        <v>436</v>
      </c>
      <c r="H144" s="301">
        <v>1</v>
      </c>
      <c r="I144" s="302"/>
      <c r="J144" s="303">
        <f t="shared" si="5"/>
        <v>0</v>
      </c>
      <c r="K144" s="304"/>
      <c r="L144" s="305"/>
      <c r="M144" s="306" t="s">
        <v>1</v>
      </c>
      <c r="N144" s="307" t="s">
        <v>42</v>
      </c>
      <c r="O144" s="78"/>
      <c r="P144" s="250">
        <f t="shared" si="6"/>
        <v>0</v>
      </c>
      <c r="Q144" s="250">
        <v>0</v>
      </c>
      <c r="R144" s="250">
        <f t="shared" si="7"/>
        <v>0</v>
      </c>
      <c r="S144" s="250">
        <v>0</v>
      </c>
      <c r="T144" s="251">
        <f t="shared" si="8"/>
        <v>0</v>
      </c>
      <c r="U144" s="37"/>
      <c r="V144" s="37"/>
      <c r="W144" s="37"/>
      <c r="X144" s="37"/>
      <c r="Y144" s="37"/>
      <c r="Z144" s="37"/>
      <c r="AA144" s="37"/>
      <c r="AB144" s="37"/>
      <c r="AC144" s="37"/>
      <c r="AD144" s="37"/>
      <c r="AE144" s="37"/>
      <c r="AR144" s="252" t="s">
        <v>575</v>
      </c>
      <c r="AT144" s="252" t="s">
        <v>592</v>
      </c>
      <c r="AU144" s="252" t="s">
        <v>92</v>
      </c>
      <c r="AY144" s="19" t="s">
        <v>387</v>
      </c>
      <c r="BE144" s="127">
        <f t="shared" si="9"/>
        <v>0</v>
      </c>
      <c r="BF144" s="127">
        <f t="shared" si="10"/>
        <v>0</v>
      </c>
      <c r="BG144" s="127">
        <f t="shared" si="11"/>
        <v>0</v>
      </c>
      <c r="BH144" s="127">
        <f t="shared" si="12"/>
        <v>0</v>
      </c>
      <c r="BI144" s="127">
        <f t="shared" si="13"/>
        <v>0</v>
      </c>
      <c r="BJ144" s="19" t="s">
        <v>92</v>
      </c>
      <c r="BK144" s="127">
        <f t="shared" si="14"/>
        <v>0</v>
      </c>
      <c r="BL144" s="19" t="s">
        <v>422</v>
      </c>
      <c r="BM144" s="252" t="s">
        <v>475</v>
      </c>
    </row>
    <row r="145" spans="1:65" s="2" customFormat="1" ht="24.15" customHeight="1">
      <c r="A145" s="37"/>
      <c r="B145" s="38"/>
      <c r="C145" s="240" t="s">
        <v>443</v>
      </c>
      <c r="D145" s="240" t="s">
        <v>393</v>
      </c>
      <c r="E145" s="241" t="s">
        <v>2636</v>
      </c>
      <c r="F145" s="242" t="s">
        <v>2637</v>
      </c>
      <c r="G145" s="243" t="s">
        <v>436</v>
      </c>
      <c r="H145" s="244">
        <v>38</v>
      </c>
      <c r="I145" s="245"/>
      <c r="J145" s="246">
        <f t="shared" si="5"/>
        <v>0</v>
      </c>
      <c r="K145" s="247"/>
      <c r="L145" s="40"/>
      <c r="M145" s="248" t="s">
        <v>1</v>
      </c>
      <c r="N145" s="249" t="s">
        <v>42</v>
      </c>
      <c r="O145" s="78"/>
      <c r="P145" s="250">
        <f t="shared" si="6"/>
        <v>0</v>
      </c>
      <c r="Q145" s="250">
        <v>0</v>
      </c>
      <c r="R145" s="250">
        <f t="shared" si="7"/>
        <v>0</v>
      </c>
      <c r="S145" s="250">
        <v>0</v>
      </c>
      <c r="T145" s="251">
        <f t="shared" si="8"/>
        <v>0</v>
      </c>
      <c r="U145" s="37"/>
      <c r="V145" s="37"/>
      <c r="W145" s="37"/>
      <c r="X145" s="37"/>
      <c r="Y145" s="37"/>
      <c r="Z145" s="37"/>
      <c r="AA145" s="37"/>
      <c r="AB145" s="37"/>
      <c r="AC145" s="37"/>
      <c r="AD145" s="37"/>
      <c r="AE145" s="37"/>
      <c r="AR145" s="252" t="s">
        <v>422</v>
      </c>
      <c r="AT145" s="252" t="s">
        <v>393</v>
      </c>
      <c r="AU145" s="252" t="s">
        <v>92</v>
      </c>
      <c r="AY145" s="19" t="s">
        <v>387</v>
      </c>
      <c r="BE145" s="127">
        <f t="shared" si="9"/>
        <v>0</v>
      </c>
      <c r="BF145" s="127">
        <f t="shared" si="10"/>
        <v>0</v>
      </c>
      <c r="BG145" s="127">
        <f t="shared" si="11"/>
        <v>0</v>
      </c>
      <c r="BH145" s="127">
        <f t="shared" si="12"/>
        <v>0</v>
      </c>
      <c r="BI145" s="127">
        <f t="shared" si="13"/>
        <v>0</v>
      </c>
      <c r="BJ145" s="19" t="s">
        <v>92</v>
      </c>
      <c r="BK145" s="127">
        <f t="shared" si="14"/>
        <v>0</v>
      </c>
      <c r="BL145" s="19" t="s">
        <v>422</v>
      </c>
      <c r="BM145" s="252" t="s">
        <v>422</v>
      </c>
    </row>
    <row r="146" spans="1:65" s="2" customFormat="1" ht="24.15" customHeight="1">
      <c r="A146" s="37"/>
      <c r="B146" s="38"/>
      <c r="C146" s="297" t="s">
        <v>427</v>
      </c>
      <c r="D146" s="297" t="s">
        <v>592</v>
      </c>
      <c r="E146" s="298" t="s">
        <v>2638</v>
      </c>
      <c r="F146" s="299" t="s">
        <v>2639</v>
      </c>
      <c r="G146" s="300" t="s">
        <v>436</v>
      </c>
      <c r="H146" s="301">
        <v>7</v>
      </c>
      <c r="I146" s="302"/>
      <c r="J146" s="303">
        <f t="shared" si="5"/>
        <v>0</v>
      </c>
      <c r="K146" s="304"/>
      <c r="L146" s="305"/>
      <c r="M146" s="306" t="s">
        <v>1</v>
      </c>
      <c r="N146" s="307" t="s">
        <v>42</v>
      </c>
      <c r="O146" s="78"/>
      <c r="P146" s="250">
        <f t="shared" si="6"/>
        <v>0</v>
      </c>
      <c r="Q146" s="250">
        <v>0</v>
      </c>
      <c r="R146" s="250">
        <f t="shared" si="7"/>
        <v>0</v>
      </c>
      <c r="S146" s="250">
        <v>0</v>
      </c>
      <c r="T146" s="251">
        <f t="shared" si="8"/>
        <v>0</v>
      </c>
      <c r="U146" s="37"/>
      <c r="V146" s="37"/>
      <c r="W146" s="37"/>
      <c r="X146" s="37"/>
      <c r="Y146" s="37"/>
      <c r="Z146" s="37"/>
      <c r="AA146" s="37"/>
      <c r="AB146" s="37"/>
      <c r="AC146" s="37"/>
      <c r="AD146" s="37"/>
      <c r="AE146" s="37"/>
      <c r="AR146" s="252" t="s">
        <v>575</v>
      </c>
      <c r="AT146" s="252" t="s">
        <v>592</v>
      </c>
      <c r="AU146" s="252" t="s">
        <v>92</v>
      </c>
      <c r="AY146" s="19" t="s">
        <v>387</v>
      </c>
      <c r="BE146" s="127">
        <f t="shared" si="9"/>
        <v>0</v>
      </c>
      <c r="BF146" s="127">
        <f t="shared" si="10"/>
        <v>0</v>
      </c>
      <c r="BG146" s="127">
        <f t="shared" si="11"/>
        <v>0</v>
      </c>
      <c r="BH146" s="127">
        <f t="shared" si="12"/>
        <v>0</v>
      </c>
      <c r="BI146" s="127">
        <f t="shared" si="13"/>
        <v>0</v>
      </c>
      <c r="BJ146" s="19" t="s">
        <v>92</v>
      </c>
      <c r="BK146" s="127">
        <f t="shared" si="14"/>
        <v>0</v>
      </c>
      <c r="BL146" s="19" t="s">
        <v>422</v>
      </c>
      <c r="BM146" s="252" t="s">
        <v>493</v>
      </c>
    </row>
    <row r="147" spans="1:65" s="2" customFormat="1" ht="24.15" customHeight="1">
      <c r="A147" s="37"/>
      <c r="B147" s="38"/>
      <c r="C147" s="297" t="s">
        <v>128</v>
      </c>
      <c r="D147" s="297" t="s">
        <v>592</v>
      </c>
      <c r="E147" s="298" t="s">
        <v>2640</v>
      </c>
      <c r="F147" s="299" t="s">
        <v>2641</v>
      </c>
      <c r="G147" s="300" t="s">
        <v>436</v>
      </c>
      <c r="H147" s="301">
        <v>1</v>
      </c>
      <c r="I147" s="302"/>
      <c r="J147" s="303">
        <f t="shared" si="5"/>
        <v>0</v>
      </c>
      <c r="K147" s="304"/>
      <c r="L147" s="305"/>
      <c r="M147" s="306" t="s">
        <v>1</v>
      </c>
      <c r="N147" s="307" t="s">
        <v>42</v>
      </c>
      <c r="O147" s="78"/>
      <c r="P147" s="250">
        <f t="shared" si="6"/>
        <v>0</v>
      </c>
      <c r="Q147" s="250">
        <v>0</v>
      </c>
      <c r="R147" s="250">
        <f t="shared" si="7"/>
        <v>0</v>
      </c>
      <c r="S147" s="250">
        <v>0</v>
      </c>
      <c r="T147" s="251">
        <f t="shared" si="8"/>
        <v>0</v>
      </c>
      <c r="U147" s="37"/>
      <c r="V147" s="37"/>
      <c r="W147" s="37"/>
      <c r="X147" s="37"/>
      <c r="Y147" s="37"/>
      <c r="Z147" s="37"/>
      <c r="AA147" s="37"/>
      <c r="AB147" s="37"/>
      <c r="AC147" s="37"/>
      <c r="AD147" s="37"/>
      <c r="AE147" s="37"/>
      <c r="AR147" s="252" t="s">
        <v>575</v>
      </c>
      <c r="AT147" s="252" t="s">
        <v>592</v>
      </c>
      <c r="AU147" s="252" t="s">
        <v>92</v>
      </c>
      <c r="AY147" s="19" t="s">
        <v>387</v>
      </c>
      <c r="BE147" s="127">
        <f t="shared" si="9"/>
        <v>0</v>
      </c>
      <c r="BF147" s="127">
        <f t="shared" si="10"/>
        <v>0</v>
      </c>
      <c r="BG147" s="127">
        <f t="shared" si="11"/>
        <v>0</v>
      </c>
      <c r="BH147" s="127">
        <f t="shared" si="12"/>
        <v>0</v>
      </c>
      <c r="BI147" s="127">
        <f t="shared" si="13"/>
        <v>0</v>
      </c>
      <c r="BJ147" s="19" t="s">
        <v>92</v>
      </c>
      <c r="BK147" s="127">
        <f t="shared" si="14"/>
        <v>0</v>
      </c>
      <c r="BL147" s="19" t="s">
        <v>422</v>
      </c>
      <c r="BM147" s="252" t="s">
        <v>7</v>
      </c>
    </row>
    <row r="148" spans="1:65" s="2" customFormat="1" ht="24.15" customHeight="1">
      <c r="A148" s="37"/>
      <c r="B148" s="38"/>
      <c r="C148" s="297" t="s">
        <v>131</v>
      </c>
      <c r="D148" s="297" t="s">
        <v>592</v>
      </c>
      <c r="E148" s="298" t="s">
        <v>2642</v>
      </c>
      <c r="F148" s="299" t="s">
        <v>2643</v>
      </c>
      <c r="G148" s="300" t="s">
        <v>436</v>
      </c>
      <c r="H148" s="301">
        <v>20</v>
      </c>
      <c r="I148" s="302"/>
      <c r="J148" s="303">
        <f t="shared" si="5"/>
        <v>0</v>
      </c>
      <c r="K148" s="304"/>
      <c r="L148" s="305"/>
      <c r="M148" s="306" t="s">
        <v>1</v>
      </c>
      <c r="N148" s="307" t="s">
        <v>42</v>
      </c>
      <c r="O148" s="78"/>
      <c r="P148" s="250">
        <f t="shared" si="6"/>
        <v>0</v>
      </c>
      <c r="Q148" s="250">
        <v>0</v>
      </c>
      <c r="R148" s="250">
        <f t="shared" si="7"/>
        <v>0</v>
      </c>
      <c r="S148" s="250">
        <v>0</v>
      </c>
      <c r="T148" s="251">
        <f t="shared" si="8"/>
        <v>0</v>
      </c>
      <c r="U148" s="37"/>
      <c r="V148" s="37"/>
      <c r="W148" s="37"/>
      <c r="X148" s="37"/>
      <c r="Y148" s="37"/>
      <c r="Z148" s="37"/>
      <c r="AA148" s="37"/>
      <c r="AB148" s="37"/>
      <c r="AC148" s="37"/>
      <c r="AD148" s="37"/>
      <c r="AE148" s="37"/>
      <c r="AR148" s="252" t="s">
        <v>575</v>
      </c>
      <c r="AT148" s="252" t="s">
        <v>592</v>
      </c>
      <c r="AU148" s="252" t="s">
        <v>92</v>
      </c>
      <c r="AY148" s="19" t="s">
        <v>387</v>
      </c>
      <c r="BE148" s="127">
        <f t="shared" si="9"/>
        <v>0</v>
      </c>
      <c r="BF148" s="127">
        <f t="shared" si="10"/>
        <v>0</v>
      </c>
      <c r="BG148" s="127">
        <f t="shared" si="11"/>
        <v>0</v>
      </c>
      <c r="BH148" s="127">
        <f t="shared" si="12"/>
        <v>0</v>
      </c>
      <c r="BI148" s="127">
        <f t="shared" si="13"/>
        <v>0</v>
      </c>
      <c r="BJ148" s="19" t="s">
        <v>92</v>
      </c>
      <c r="BK148" s="127">
        <f t="shared" si="14"/>
        <v>0</v>
      </c>
      <c r="BL148" s="19" t="s">
        <v>422</v>
      </c>
      <c r="BM148" s="252" t="s">
        <v>515</v>
      </c>
    </row>
    <row r="149" spans="1:65" s="2" customFormat="1" ht="24.15" customHeight="1">
      <c r="A149" s="37"/>
      <c r="B149" s="38"/>
      <c r="C149" s="297" t="s">
        <v>467</v>
      </c>
      <c r="D149" s="297" t="s">
        <v>592</v>
      </c>
      <c r="E149" s="298" t="s">
        <v>2644</v>
      </c>
      <c r="F149" s="299" t="s">
        <v>2645</v>
      </c>
      <c r="G149" s="300" t="s">
        <v>436</v>
      </c>
      <c r="H149" s="301">
        <v>10</v>
      </c>
      <c r="I149" s="302"/>
      <c r="J149" s="303">
        <f t="shared" si="5"/>
        <v>0</v>
      </c>
      <c r="K149" s="304"/>
      <c r="L149" s="305"/>
      <c r="M149" s="306" t="s">
        <v>1</v>
      </c>
      <c r="N149" s="307" t="s">
        <v>42</v>
      </c>
      <c r="O149" s="78"/>
      <c r="P149" s="250">
        <f t="shared" si="6"/>
        <v>0</v>
      </c>
      <c r="Q149" s="250">
        <v>0</v>
      </c>
      <c r="R149" s="250">
        <f t="shared" si="7"/>
        <v>0</v>
      </c>
      <c r="S149" s="250">
        <v>0</v>
      </c>
      <c r="T149" s="251">
        <f t="shared" si="8"/>
        <v>0</v>
      </c>
      <c r="U149" s="37"/>
      <c r="V149" s="37"/>
      <c r="W149" s="37"/>
      <c r="X149" s="37"/>
      <c r="Y149" s="37"/>
      <c r="Z149" s="37"/>
      <c r="AA149" s="37"/>
      <c r="AB149" s="37"/>
      <c r="AC149" s="37"/>
      <c r="AD149" s="37"/>
      <c r="AE149" s="37"/>
      <c r="AR149" s="252" t="s">
        <v>575</v>
      </c>
      <c r="AT149" s="252" t="s">
        <v>592</v>
      </c>
      <c r="AU149" s="252" t="s">
        <v>92</v>
      </c>
      <c r="AY149" s="19" t="s">
        <v>387</v>
      </c>
      <c r="BE149" s="127">
        <f t="shared" si="9"/>
        <v>0</v>
      </c>
      <c r="BF149" s="127">
        <f t="shared" si="10"/>
        <v>0</v>
      </c>
      <c r="BG149" s="127">
        <f t="shared" si="11"/>
        <v>0</v>
      </c>
      <c r="BH149" s="127">
        <f t="shared" si="12"/>
        <v>0</v>
      </c>
      <c r="BI149" s="127">
        <f t="shared" si="13"/>
        <v>0</v>
      </c>
      <c r="BJ149" s="19" t="s">
        <v>92</v>
      </c>
      <c r="BK149" s="127">
        <f t="shared" si="14"/>
        <v>0</v>
      </c>
      <c r="BL149" s="19" t="s">
        <v>422</v>
      </c>
      <c r="BM149" s="252" t="s">
        <v>296</v>
      </c>
    </row>
    <row r="150" spans="1:65" s="2" customFormat="1" ht="24.15" customHeight="1">
      <c r="A150" s="37"/>
      <c r="B150" s="38"/>
      <c r="C150" s="240" t="s">
        <v>471</v>
      </c>
      <c r="D150" s="240" t="s">
        <v>393</v>
      </c>
      <c r="E150" s="241" t="s">
        <v>2646</v>
      </c>
      <c r="F150" s="242" t="s">
        <v>2647</v>
      </c>
      <c r="G150" s="243" t="s">
        <v>436</v>
      </c>
      <c r="H150" s="244">
        <v>6</v>
      </c>
      <c r="I150" s="245"/>
      <c r="J150" s="246">
        <f t="shared" si="5"/>
        <v>0</v>
      </c>
      <c r="K150" s="247"/>
      <c r="L150" s="40"/>
      <c r="M150" s="248" t="s">
        <v>1</v>
      </c>
      <c r="N150" s="249" t="s">
        <v>42</v>
      </c>
      <c r="O150" s="78"/>
      <c r="P150" s="250">
        <f t="shared" si="6"/>
        <v>0</v>
      </c>
      <c r="Q150" s="250">
        <v>0</v>
      </c>
      <c r="R150" s="250">
        <f t="shared" si="7"/>
        <v>0</v>
      </c>
      <c r="S150" s="250">
        <v>0</v>
      </c>
      <c r="T150" s="251">
        <f t="shared" si="8"/>
        <v>0</v>
      </c>
      <c r="U150" s="37"/>
      <c r="V150" s="37"/>
      <c r="W150" s="37"/>
      <c r="X150" s="37"/>
      <c r="Y150" s="37"/>
      <c r="Z150" s="37"/>
      <c r="AA150" s="37"/>
      <c r="AB150" s="37"/>
      <c r="AC150" s="37"/>
      <c r="AD150" s="37"/>
      <c r="AE150" s="37"/>
      <c r="AR150" s="252" t="s">
        <v>422</v>
      </c>
      <c r="AT150" s="252" t="s">
        <v>393</v>
      </c>
      <c r="AU150" s="252" t="s">
        <v>92</v>
      </c>
      <c r="AY150" s="19" t="s">
        <v>387</v>
      </c>
      <c r="BE150" s="127">
        <f t="shared" si="9"/>
        <v>0</v>
      </c>
      <c r="BF150" s="127">
        <f t="shared" si="10"/>
        <v>0</v>
      </c>
      <c r="BG150" s="127">
        <f t="shared" si="11"/>
        <v>0</v>
      </c>
      <c r="BH150" s="127">
        <f t="shared" si="12"/>
        <v>0</v>
      </c>
      <c r="BI150" s="127">
        <f t="shared" si="13"/>
        <v>0</v>
      </c>
      <c r="BJ150" s="19" t="s">
        <v>92</v>
      </c>
      <c r="BK150" s="127">
        <f t="shared" si="14"/>
        <v>0</v>
      </c>
      <c r="BL150" s="19" t="s">
        <v>422</v>
      </c>
      <c r="BM150" s="252" t="s">
        <v>535</v>
      </c>
    </row>
    <row r="151" spans="1:65" s="2" customFormat="1" ht="24.15" customHeight="1">
      <c r="A151" s="37"/>
      <c r="B151" s="38"/>
      <c r="C151" s="297" t="s">
        <v>475</v>
      </c>
      <c r="D151" s="297" t="s">
        <v>592</v>
      </c>
      <c r="E151" s="298" t="s">
        <v>2648</v>
      </c>
      <c r="F151" s="299" t="s">
        <v>2649</v>
      </c>
      <c r="G151" s="300" t="s">
        <v>436</v>
      </c>
      <c r="H151" s="301">
        <v>1</v>
      </c>
      <c r="I151" s="302"/>
      <c r="J151" s="303">
        <f t="shared" si="5"/>
        <v>0</v>
      </c>
      <c r="K151" s="304"/>
      <c r="L151" s="305"/>
      <c r="M151" s="306" t="s">
        <v>1</v>
      </c>
      <c r="N151" s="307" t="s">
        <v>42</v>
      </c>
      <c r="O151" s="78"/>
      <c r="P151" s="250">
        <f t="shared" si="6"/>
        <v>0</v>
      </c>
      <c r="Q151" s="250">
        <v>0</v>
      </c>
      <c r="R151" s="250">
        <f t="shared" si="7"/>
        <v>0</v>
      </c>
      <c r="S151" s="250">
        <v>0</v>
      </c>
      <c r="T151" s="251">
        <f t="shared" si="8"/>
        <v>0</v>
      </c>
      <c r="U151" s="37"/>
      <c r="V151" s="37"/>
      <c r="W151" s="37"/>
      <c r="X151" s="37"/>
      <c r="Y151" s="37"/>
      <c r="Z151" s="37"/>
      <c r="AA151" s="37"/>
      <c r="AB151" s="37"/>
      <c r="AC151" s="37"/>
      <c r="AD151" s="37"/>
      <c r="AE151" s="37"/>
      <c r="AR151" s="252" t="s">
        <v>575</v>
      </c>
      <c r="AT151" s="252" t="s">
        <v>592</v>
      </c>
      <c r="AU151" s="252" t="s">
        <v>92</v>
      </c>
      <c r="AY151" s="19" t="s">
        <v>387</v>
      </c>
      <c r="BE151" s="127">
        <f t="shared" si="9"/>
        <v>0</v>
      </c>
      <c r="BF151" s="127">
        <f t="shared" si="10"/>
        <v>0</v>
      </c>
      <c r="BG151" s="127">
        <f t="shared" si="11"/>
        <v>0</v>
      </c>
      <c r="BH151" s="127">
        <f t="shared" si="12"/>
        <v>0</v>
      </c>
      <c r="BI151" s="127">
        <f t="shared" si="13"/>
        <v>0</v>
      </c>
      <c r="BJ151" s="19" t="s">
        <v>92</v>
      </c>
      <c r="BK151" s="127">
        <f t="shared" si="14"/>
        <v>0</v>
      </c>
      <c r="BL151" s="19" t="s">
        <v>422</v>
      </c>
      <c r="BM151" s="252" t="s">
        <v>546</v>
      </c>
    </row>
    <row r="152" spans="1:65" s="2" customFormat="1" ht="24.15" customHeight="1">
      <c r="A152" s="37"/>
      <c r="B152" s="38"/>
      <c r="C152" s="297" t="s">
        <v>479</v>
      </c>
      <c r="D152" s="297" t="s">
        <v>592</v>
      </c>
      <c r="E152" s="298" t="s">
        <v>2650</v>
      </c>
      <c r="F152" s="299" t="s">
        <v>2651</v>
      </c>
      <c r="G152" s="300" t="s">
        <v>436</v>
      </c>
      <c r="H152" s="301">
        <v>1</v>
      </c>
      <c r="I152" s="302"/>
      <c r="J152" s="303">
        <f t="shared" si="5"/>
        <v>0</v>
      </c>
      <c r="K152" s="304"/>
      <c r="L152" s="305"/>
      <c r="M152" s="306" t="s">
        <v>1</v>
      </c>
      <c r="N152" s="307" t="s">
        <v>42</v>
      </c>
      <c r="O152" s="78"/>
      <c r="P152" s="250">
        <f t="shared" si="6"/>
        <v>0</v>
      </c>
      <c r="Q152" s="250">
        <v>0</v>
      </c>
      <c r="R152" s="250">
        <f t="shared" si="7"/>
        <v>0</v>
      </c>
      <c r="S152" s="250">
        <v>0</v>
      </c>
      <c r="T152" s="251">
        <f t="shared" si="8"/>
        <v>0</v>
      </c>
      <c r="U152" s="37"/>
      <c r="V152" s="37"/>
      <c r="W152" s="37"/>
      <c r="X152" s="37"/>
      <c r="Y152" s="37"/>
      <c r="Z152" s="37"/>
      <c r="AA152" s="37"/>
      <c r="AB152" s="37"/>
      <c r="AC152" s="37"/>
      <c r="AD152" s="37"/>
      <c r="AE152" s="37"/>
      <c r="AR152" s="252" t="s">
        <v>575</v>
      </c>
      <c r="AT152" s="252" t="s">
        <v>592</v>
      </c>
      <c r="AU152" s="252" t="s">
        <v>92</v>
      </c>
      <c r="AY152" s="19" t="s">
        <v>387</v>
      </c>
      <c r="BE152" s="127">
        <f t="shared" si="9"/>
        <v>0</v>
      </c>
      <c r="BF152" s="127">
        <f t="shared" si="10"/>
        <v>0</v>
      </c>
      <c r="BG152" s="127">
        <f t="shared" si="11"/>
        <v>0</v>
      </c>
      <c r="BH152" s="127">
        <f t="shared" si="12"/>
        <v>0</v>
      </c>
      <c r="BI152" s="127">
        <f t="shared" si="13"/>
        <v>0</v>
      </c>
      <c r="BJ152" s="19" t="s">
        <v>92</v>
      </c>
      <c r="BK152" s="127">
        <f t="shared" si="14"/>
        <v>0</v>
      </c>
      <c r="BL152" s="19" t="s">
        <v>422</v>
      </c>
      <c r="BM152" s="252" t="s">
        <v>560</v>
      </c>
    </row>
    <row r="153" spans="1:65" s="2" customFormat="1" ht="24.15" customHeight="1">
      <c r="A153" s="37"/>
      <c r="B153" s="38"/>
      <c r="C153" s="297" t="s">
        <v>422</v>
      </c>
      <c r="D153" s="297" t="s">
        <v>592</v>
      </c>
      <c r="E153" s="298" t="s">
        <v>2652</v>
      </c>
      <c r="F153" s="299" t="s">
        <v>2653</v>
      </c>
      <c r="G153" s="300" t="s">
        <v>436</v>
      </c>
      <c r="H153" s="301">
        <v>4</v>
      </c>
      <c r="I153" s="302"/>
      <c r="J153" s="303">
        <f t="shared" si="5"/>
        <v>0</v>
      </c>
      <c r="K153" s="304"/>
      <c r="L153" s="305"/>
      <c r="M153" s="306" t="s">
        <v>1</v>
      </c>
      <c r="N153" s="307" t="s">
        <v>42</v>
      </c>
      <c r="O153" s="78"/>
      <c r="P153" s="250">
        <f t="shared" si="6"/>
        <v>0</v>
      </c>
      <c r="Q153" s="250">
        <v>0</v>
      </c>
      <c r="R153" s="250">
        <f t="shared" si="7"/>
        <v>0</v>
      </c>
      <c r="S153" s="250">
        <v>0</v>
      </c>
      <c r="T153" s="251">
        <f t="shared" si="8"/>
        <v>0</v>
      </c>
      <c r="U153" s="37"/>
      <c r="V153" s="37"/>
      <c r="W153" s="37"/>
      <c r="X153" s="37"/>
      <c r="Y153" s="37"/>
      <c r="Z153" s="37"/>
      <c r="AA153" s="37"/>
      <c r="AB153" s="37"/>
      <c r="AC153" s="37"/>
      <c r="AD153" s="37"/>
      <c r="AE153" s="37"/>
      <c r="AR153" s="252" t="s">
        <v>575</v>
      </c>
      <c r="AT153" s="252" t="s">
        <v>592</v>
      </c>
      <c r="AU153" s="252" t="s">
        <v>92</v>
      </c>
      <c r="AY153" s="19" t="s">
        <v>387</v>
      </c>
      <c r="BE153" s="127">
        <f t="shared" si="9"/>
        <v>0</v>
      </c>
      <c r="BF153" s="127">
        <f t="shared" si="10"/>
        <v>0</v>
      </c>
      <c r="BG153" s="127">
        <f t="shared" si="11"/>
        <v>0</v>
      </c>
      <c r="BH153" s="127">
        <f t="shared" si="12"/>
        <v>0</v>
      </c>
      <c r="BI153" s="127">
        <f t="shared" si="13"/>
        <v>0</v>
      </c>
      <c r="BJ153" s="19" t="s">
        <v>92</v>
      </c>
      <c r="BK153" s="127">
        <f t="shared" si="14"/>
        <v>0</v>
      </c>
      <c r="BL153" s="19" t="s">
        <v>422</v>
      </c>
      <c r="BM153" s="252" t="s">
        <v>575</v>
      </c>
    </row>
    <row r="154" spans="1:65" s="2" customFormat="1" ht="24.15" customHeight="1">
      <c r="A154" s="37"/>
      <c r="B154" s="38"/>
      <c r="C154" s="240" t="s">
        <v>488</v>
      </c>
      <c r="D154" s="240" t="s">
        <v>393</v>
      </c>
      <c r="E154" s="241" t="s">
        <v>2654</v>
      </c>
      <c r="F154" s="242" t="s">
        <v>2655</v>
      </c>
      <c r="G154" s="243" t="s">
        <v>436</v>
      </c>
      <c r="H154" s="244">
        <v>57</v>
      </c>
      <c r="I154" s="245"/>
      <c r="J154" s="246">
        <f t="shared" si="5"/>
        <v>0</v>
      </c>
      <c r="K154" s="247"/>
      <c r="L154" s="40"/>
      <c r="M154" s="248" t="s">
        <v>1</v>
      </c>
      <c r="N154" s="249" t="s">
        <v>42</v>
      </c>
      <c r="O154" s="78"/>
      <c r="P154" s="250">
        <f t="shared" si="6"/>
        <v>0</v>
      </c>
      <c r="Q154" s="250">
        <v>0</v>
      </c>
      <c r="R154" s="250">
        <f t="shared" si="7"/>
        <v>0</v>
      </c>
      <c r="S154" s="250">
        <v>0</v>
      </c>
      <c r="T154" s="251">
        <f t="shared" si="8"/>
        <v>0</v>
      </c>
      <c r="U154" s="37"/>
      <c r="V154" s="37"/>
      <c r="W154" s="37"/>
      <c r="X154" s="37"/>
      <c r="Y154" s="37"/>
      <c r="Z154" s="37"/>
      <c r="AA154" s="37"/>
      <c r="AB154" s="37"/>
      <c r="AC154" s="37"/>
      <c r="AD154" s="37"/>
      <c r="AE154" s="37"/>
      <c r="AR154" s="252" t="s">
        <v>422</v>
      </c>
      <c r="AT154" s="252" t="s">
        <v>393</v>
      </c>
      <c r="AU154" s="252" t="s">
        <v>92</v>
      </c>
      <c r="AY154" s="19" t="s">
        <v>387</v>
      </c>
      <c r="BE154" s="127">
        <f t="shared" si="9"/>
        <v>0</v>
      </c>
      <c r="BF154" s="127">
        <f t="shared" si="10"/>
        <v>0</v>
      </c>
      <c r="BG154" s="127">
        <f t="shared" si="11"/>
        <v>0</v>
      </c>
      <c r="BH154" s="127">
        <f t="shared" si="12"/>
        <v>0</v>
      </c>
      <c r="BI154" s="127">
        <f t="shared" si="13"/>
        <v>0</v>
      </c>
      <c r="BJ154" s="19" t="s">
        <v>92</v>
      </c>
      <c r="BK154" s="127">
        <f t="shared" si="14"/>
        <v>0</v>
      </c>
      <c r="BL154" s="19" t="s">
        <v>422</v>
      </c>
      <c r="BM154" s="252" t="s">
        <v>584</v>
      </c>
    </row>
    <row r="155" spans="1:65" s="2" customFormat="1" ht="24.15" customHeight="1">
      <c r="A155" s="37"/>
      <c r="B155" s="38"/>
      <c r="C155" s="297" t="s">
        <v>493</v>
      </c>
      <c r="D155" s="297" t="s">
        <v>592</v>
      </c>
      <c r="E155" s="298" t="s">
        <v>2656</v>
      </c>
      <c r="F155" s="299" t="s">
        <v>2657</v>
      </c>
      <c r="G155" s="300" t="s">
        <v>436</v>
      </c>
      <c r="H155" s="301">
        <v>45</v>
      </c>
      <c r="I155" s="302"/>
      <c r="J155" s="303">
        <f t="shared" si="5"/>
        <v>0</v>
      </c>
      <c r="K155" s="304"/>
      <c r="L155" s="305"/>
      <c r="M155" s="306" t="s">
        <v>1</v>
      </c>
      <c r="N155" s="307" t="s">
        <v>42</v>
      </c>
      <c r="O155" s="78"/>
      <c r="P155" s="250">
        <f t="shared" si="6"/>
        <v>0</v>
      </c>
      <c r="Q155" s="250">
        <v>0</v>
      </c>
      <c r="R155" s="250">
        <f t="shared" si="7"/>
        <v>0</v>
      </c>
      <c r="S155" s="250">
        <v>0</v>
      </c>
      <c r="T155" s="251">
        <f t="shared" si="8"/>
        <v>0</v>
      </c>
      <c r="U155" s="37"/>
      <c r="V155" s="37"/>
      <c r="W155" s="37"/>
      <c r="X155" s="37"/>
      <c r="Y155" s="37"/>
      <c r="Z155" s="37"/>
      <c r="AA155" s="37"/>
      <c r="AB155" s="37"/>
      <c r="AC155" s="37"/>
      <c r="AD155" s="37"/>
      <c r="AE155" s="37"/>
      <c r="AR155" s="252" t="s">
        <v>575</v>
      </c>
      <c r="AT155" s="252" t="s">
        <v>592</v>
      </c>
      <c r="AU155" s="252" t="s">
        <v>92</v>
      </c>
      <c r="AY155" s="19" t="s">
        <v>387</v>
      </c>
      <c r="BE155" s="127">
        <f t="shared" si="9"/>
        <v>0</v>
      </c>
      <c r="BF155" s="127">
        <f t="shared" si="10"/>
        <v>0</v>
      </c>
      <c r="BG155" s="127">
        <f t="shared" si="11"/>
        <v>0</v>
      </c>
      <c r="BH155" s="127">
        <f t="shared" si="12"/>
        <v>0</v>
      </c>
      <c r="BI155" s="127">
        <f t="shared" si="13"/>
        <v>0</v>
      </c>
      <c r="BJ155" s="19" t="s">
        <v>92</v>
      </c>
      <c r="BK155" s="127">
        <f t="shared" si="14"/>
        <v>0</v>
      </c>
      <c r="BL155" s="19" t="s">
        <v>422</v>
      </c>
      <c r="BM155" s="252" t="s">
        <v>292</v>
      </c>
    </row>
    <row r="156" spans="1:65" s="2" customFormat="1" ht="24.15" customHeight="1">
      <c r="A156" s="37"/>
      <c r="B156" s="38"/>
      <c r="C156" s="297" t="s">
        <v>499</v>
      </c>
      <c r="D156" s="297" t="s">
        <v>592</v>
      </c>
      <c r="E156" s="298" t="s">
        <v>2658</v>
      </c>
      <c r="F156" s="299" t="s">
        <v>2659</v>
      </c>
      <c r="G156" s="300" t="s">
        <v>436</v>
      </c>
      <c r="H156" s="301">
        <v>12</v>
      </c>
      <c r="I156" s="302"/>
      <c r="J156" s="303">
        <f t="shared" si="5"/>
        <v>0</v>
      </c>
      <c r="K156" s="304"/>
      <c r="L156" s="305"/>
      <c r="M156" s="306" t="s">
        <v>1</v>
      </c>
      <c r="N156" s="307" t="s">
        <v>42</v>
      </c>
      <c r="O156" s="78"/>
      <c r="P156" s="250">
        <f t="shared" si="6"/>
        <v>0</v>
      </c>
      <c r="Q156" s="250">
        <v>0</v>
      </c>
      <c r="R156" s="250">
        <f t="shared" si="7"/>
        <v>0</v>
      </c>
      <c r="S156" s="250">
        <v>0</v>
      </c>
      <c r="T156" s="251">
        <f t="shared" si="8"/>
        <v>0</v>
      </c>
      <c r="U156" s="37"/>
      <c r="V156" s="37"/>
      <c r="W156" s="37"/>
      <c r="X156" s="37"/>
      <c r="Y156" s="37"/>
      <c r="Z156" s="37"/>
      <c r="AA156" s="37"/>
      <c r="AB156" s="37"/>
      <c r="AC156" s="37"/>
      <c r="AD156" s="37"/>
      <c r="AE156" s="37"/>
      <c r="AR156" s="252" t="s">
        <v>575</v>
      </c>
      <c r="AT156" s="252" t="s">
        <v>592</v>
      </c>
      <c r="AU156" s="252" t="s">
        <v>92</v>
      </c>
      <c r="AY156" s="19" t="s">
        <v>387</v>
      </c>
      <c r="BE156" s="127">
        <f t="shared" si="9"/>
        <v>0</v>
      </c>
      <c r="BF156" s="127">
        <f t="shared" si="10"/>
        <v>0</v>
      </c>
      <c r="BG156" s="127">
        <f t="shared" si="11"/>
        <v>0</v>
      </c>
      <c r="BH156" s="127">
        <f t="shared" si="12"/>
        <v>0</v>
      </c>
      <c r="BI156" s="127">
        <f t="shared" si="13"/>
        <v>0</v>
      </c>
      <c r="BJ156" s="19" t="s">
        <v>92</v>
      </c>
      <c r="BK156" s="127">
        <f t="shared" si="14"/>
        <v>0</v>
      </c>
      <c r="BL156" s="19" t="s">
        <v>422</v>
      </c>
      <c r="BM156" s="252" t="s">
        <v>606</v>
      </c>
    </row>
    <row r="157" spans="1:65" s="2" customFormat="1" ht="24.15" customHeight="1">
      <c r="A157" s="37"/>
      <c r="B157" s="38"/>
      <c r="C157" s="240" t="s">
        <v>7</v>
      </c>
      <c r="D157" s="240" t="s">
        <v>393</v>
      </c>
      <c r="E157" s="241" t="s">
        <v>2660</v>
      </c>
      <c r="F157" s="242" t="s">
        <v>2661</v>
      </c>
      <c r="G157" s="243" t="s">
        <v>436</v>
      </c>
      <c r="H157" s="244">
        <v>1</v>
      </c>
      <c r="I157" s="245"/>
      <c r="J157" s="246">
        <f t="shared" si="5"/>
        <v>0</v>
      </c>
      <c r="K157" s="247"/>
      <c r="L157" s="40"/>
      <c r="M157" s="248" t="s">
        <v>1</v>
      </c>
      <c r="N157" s="249" t="s">
        <v>42</v>
      </c>
      <c r="O157" s="78"/>
      <c r="P157" s="250">
        <f t="shared" si="6"/>
        <v>0</v>
      </c>
      <c r="Q157" s="250">
        <v>0</v>
      </c>
      <c r="R157" s="250">
        <f t="shared" si="7"/>
        <v>0</v>
      </c>
      <c r="S157" s="250">
        <v>0</v>
      </c>
      <c r="T157" s="251">
        <f t="shared" si="8"/>
        <v>0</v>
      </c>
      <c r="U157" s="37"/>
      <c r="V157" s="37"/>
      <c r="W157" s="37"/>
      <c r="X157" s="37"/>
      <c r="Y157" s="37"/>
      <c r="Z157" s="37"/>
      <c r="AA157" s="37"/>
      <c r="AB157" s="37"/>
      <c r="AC157" s="37"/>
      <c r="AD157" s="37"/>
      <c r="AE157" s="37"/>
      <c r="AR157" s="252" t="s">
        <v>422</v>
      </c>
      <c r="AT157" s="252" t="s">
        <v>393</v>
      </c>
      <c r="AU157" s="252" t="s">
        <v>92</v>
      </c>
      <c r="AY157" s="19" t="s">
        <v>387</v>
      </c>
      <c r="BE157" s="127">
        <f t="shared" si="9"/>
        <v>0</v>
      </c>
      <c r="BF157" s="127">
        <f t="shared" si="10"/>
        <v>0</v>
      </c>
      <c r="BG157" s="127">
        <f t="shared" si="11"/>
        <v>0</v>
      </c>
      <c r="BH157" s="127">
        <f t="shared" si="12"/>
        <v>0</v>
      </c>
      <c r="BI157" s="127">
        <f t="shared" si="13"/>
        <v>0</v>
      </c>
      <c r="BJ157" s="19" t="s">
        <v>92</v>
      </c>
      <c r="BK157" s="127">
        <f t="shared" si="14"/>
        <v>0</v>
      </c>
      <c r="BL157" s="19" t="s">
        <v>422</v>
      </c>
      <c r="BM157" s="252" t="s">
        <v>615</v>
      </c>
    </row>
    <row r="158" spans="1:65" s="2" customFormat="1" ht="24.15" customHeight="1">
      <c r="A158" s="37"/>
      <c r="B158" s="38"/>
      <c r="C158" s="297" t="s">
        <v>508</v>
      </c>
      <c r="D158" s="297" t="s">
        <v>592</v>
      </c>
      <c r="E158" s="298" t="s">
        <v>2662</v>
      </c>
      <c r="F158" s="299" t="s">
        <v>2663</v>
      </c>
      <c r="G158" s="300" t="s">
        <v>436</v>
      </c>
      <c r="H158" s="301">
        <v>21</v>
      </c>
      <c r="I158" s="302"/>
      <c r="J158" s="303">
        <f t="shared" si="5"/>
        <v>0</v>
      </c>
      <c r="K158" s="304"/>
      <c r="L158" s="305"/>
      <c r="M158" s="306" t="s">
        <v>1</v>
      </c>
      <c r="N158" s="307" t="s">
        <v>42</v>
      </c>
      <c r="O158" s="78"/>
      <c r="P158" s="250">
        <f t="shared" si="6"/>
        <v>0</v>
      </c>
      <c r="Q158" s="250">
        <v>0</v>
      </c>
      <c r="R158" s="250">
        <f t="shared" si="7"/>
        <v>0</v>
      </c>
      <c r="S158" s="250">
        <v>0</v>
      </c>
      <c r="T158" s="251">
        <f t="shared" si="8"/>
        <v>0</v>
      </c>
      <c r="U158" s="37"/>
      <c r="V158" s="37"/>
      <c r="W158" s="37"/>
      <c r="X158" s="37"/>
      <c r="Y158" s="37"/>
      <c r="Z158" s="37"/>
      <c r="AA158" s="37"/>
      <c r="AB158" s="37"/>
      <c r="AC158" s="37"/>
      <c r="AD158" s="37"/>
      <c r="AE158" s="37"/>
      <c r="AR158" s="252" t="s">
        <v>575</v>
      </c>
      <c r="AT158" s="252" t="s">
        <v>592</v>
      </c>
      <c r="AU158" s="252" t="s">
        <v>92</v>
      </c>
      <c r="AY158" s="19" t="s">
        <v>387</v>
      </c>
      <c r="BE158" s="127">
        <f t="shared" si="9"/>
        <v>0</v>
      </c>
      <c r="BF158" s="127">
        <f t="shared" si="10"/>
        <v>0</v>
      </c>
      <c r="BG158" s="127">
        <f t="shared" si="11"/>
        <v>0</v>
      </c>
      <c r="BH158" s="127">
        <f t="shared" si="12"/>
        <v>0</v>
      </c>
      <c r="BI158" s="127">
        <f t="shared" si="13"/>
        <v>0</v>
      </c>
      <c r="BJ158" s="19" t="s">
        <v>92</v>
      </c>
      <c r="BK158" s="127">
        <f t="shared" si="14"/>
        <v>0</v>
      </c>
      <c r="BL158" s="19" t="s">
        <v>422</v>
      </c>
      <c r="BM158" s="252" t="s">
        <v>287</v>
      </c>
    </row>
    <row r="159" spans="1:65" s="2" customFormat="1" ht="24.15" customHeight="1">
      <c r="A159" s="37"/>
      <c r="B159" s="38"/>
      <c r="C159" s="297" t="s">
        <v>515</v>
      </c>
      <c r="D159" s="297" t="s">
        <v>592</v>
      </c>
      <c r="E159" s="298" t="s">
        <v>2664</v>
      </c>
      <c r="F159" s="299" t="s">
        <v>2665</v>
      </c>
      <c r="G159" s="300" t="s">
        <v>436</v>
      </c>
      <c r="H159" s="301">
        <v>17</v>
      </c>
      <c r="I159" s="302"/>
      <c r="J159" s="303">
        <f t="shared" si="5"/>
        <v>0</v>
      </c>
      <c r="K159" s="304"/>
      <c r="L159" s="305"/>
      <c r="M159" s="306" t="s">
        <v>1</v>
      </c>
      <c r="N159" s="307" t="s">
        <v>42</v>
      </c>
      <c r="O159" s="78"/>
      <c r="P159" s="250">
        <f t="shared" si="6"/>
        <v>0</v>
      </c>
      <c r="Q159" s="250">
        <v>0</v>
      </c>
      <c r="R159" s="250">
        <f t="shared" si="7"/>
        <v>0</v>
      </c>
      <c r="S159" s="250">
        <v>0</v>
      </c>
      <c r="T159" s="251">
        <f t="shared" si="8"/>
        <v>0</v>
      </c>
      <c r="U159" s="37"/>
      <c r="V159" s="37"/>
      <c r="W159" s="37"/>
      <c r="X159" s="37"/>
      <c r="Y159" s="37"/>
      <c r="Z159" s="37"/>
      <c r="AA159" s="37"/>
      <c r="AB159" s="37"/>
      <c r="AC159" s="37"/>
      <c r="AD159" s="37"/>
      <c r="AE159" s="37"/>
      <c r="AR159" s="252" t="s">
        <v>575</v>
      </c>
      <c r="AT159" s="252" t="s">
        <v>592</v>
      </c>
      <c r="AU159" s="252" t="s">
        <v>92</v>
      </c>
      <c r="AY159" s="19" t="s">
        <v>387</v>
      </c>
      <c r="BE159" s="127">
        <f t="shared" si="9"/>
        <v>0</v>
      </c>
      <c r="BF159" s="127">
        <f t="shared" si="10"/>
        <v>0</v>
      </c>
      <c r="BG159" s="127">
        <f t="shared" si="11"/>
        <v>0</v>
      </c>
      <c r="BH159" s="127">
        <f t="shared" si="12"/>
        <v>0</v>
      </c>
      <c r="BI159" s="127">
        <f t="shared" si="13"/>
        <v>0</v>
      </c>
      <c r="BJ159" s="19" t="s">
        <v>92</v>
      </c>
      <c r="BK159" s="127">
        <f t="shared" si="14"/>
        <v>0</v>
      </c>
      <c r="BL159" s="19" t="s">
        <v>422</v>
      </c>
      <c r="BM159" s="252" t="s">
        <v>631</v>
      </c>
    </row>
    <row r="160" spans="1:65" s="2" customFormat="1" ht="24.15" customHeight="1">
      <c r="A160" s="37"/>
      <c r="B160" s="38"/>
      <c r="C160" s="240" t="s">
        <v>522</v>
      </c>
      <c r="D160" s="240" t="s">
        <v>393</v>
      </c>
      <c r="E160" s="241" t="s">
        <v>2666</v>
      </c>
      <c r="F160" s="242" t="s">
        <v>2667</v>
      </c>
      <c r="G160" s="243" t="s">
        <v>436</v>
      </c>
      <c r="H160" s="244">
        <v>3</v>
      </c>
      <c r="I160" s="245"/>
      <c r="J160" s="246">
        <f t="shared" si="5"/>
        <v>0</v>
      </c>
      <c r="K160" s="247"/>
      <c r="L160" s="40"/>
      <c r="M160" s="248" t="s">
        <v>1</v>
      </c>
      <c r="N160" s="249" t="s">
        <v>42</v>
      </c>
      <c r="O160" s="78"/>
      <c r="P160" s="250">
        <f t="shared" si="6"/>
        <v>0</v>
      </c>
      <c r="Q160" s="250">
        <v>0</v>
      </c>
      <c r="R160" s="250">
        <f t="shared" si="7"/>
        <v>0</v>
      </c>
      <c r="S160" s="250">
        <v>0</v>
      </c>
      <c r="T160" s="251">
        <f t="shared" si="8"/>
        <v>0</v>
      </c>
      <c r="U160" s="37"/>
      <c r="V160" s="37"/>
      <c r="W160" s="37"/>
      <c r="X160" s="37"/>
      <c r="Y160" s="37"/>
      <c r="Z160" s="37"/>
      <c r="AA160" s="37"/>
      <c r="AB160" s="37"/>
      <c r="AC160" s="37"/>
      <c r="AD160" s="37"/>
      <c r="AE160" s="37"/>
      <c r="AR160" s="252" t="s">
        <v>422</v>
      </c>
      <c r="AT160" s="252" t="s">
        <v>393</v>
      </c>
      <c r="AU160" s="252" t="s">
        <v>92</v>
      </c>
      <c r="AY160" s="19" t="s">
        <v>387</v>
      </c>
      <c r="BE160" s="127">
        <f t="shared" si="9"/>
        <v>0</v>
      </c>
      <c r="BF160" s="127">
        <f t="shared" si="10"/>
        <v>0</v>
      </c>
      <c r="BG160" s="127">
        <f t="shared" si="11"/>
        <v>0</v>
      </c>
      <c r="BH160" s="127">
        <f t="shared" si="12"/>
        <v>0</v>
      </c>
      <c r="BI160" s="127">
        <f t="shared" si="13"/>
        <v>0</v>
      </c>
      <c r="BJ160" s="19" t="s">
        <v>92</v>
      </c>
      <c r="BK160" s="127">
        <f t="shared" si="14"/>
        <v>0</v>
      </c>
      <c r="BL160" s="19" t="s">
        <v>422</v>
      </c>
      <c r="BM160" s="252" t="s">
        <v>644</v>
      </c>
    </row>
    <row r="161" spans="1:65" s="2" customFormat="1" ht="24.15" customHeight="1">
      <c r="A161" s="37"/>
      <c r="B161" s="38"/>
      <c r="C161" s="297" t="s">
        <v>296</v>
      </c>
      <c r="D161" s="297" t="s">
        <v>592</v>
      </c>
      <c r="E161" s="298" t="s">
        <v>2668</v>
      </c>
      <c r="F161" s="299" t="s">
        <v>2669</v>
      </c>
      <c r="G161" s="300" t="s">
        <v>436</v>
      </c>
      <c r="H161" s="301">
        <v>2</v>
      </c>
      <c r="I161" s="302"/>
      <c r="J161" s="303">
        <f t="shared" si="5"/>
        <v>0</v>
      </c>
      <c r="K161" s="304"/>
      <c r="L161" s="305"/>
      <c r="M161" s="306" t="s">
        <v>1</v>
      </c>
      <c r="N161" s="307" t="s">
        <v>42</v>
      </c>
      <c r="O161" s="78"/>
      <c r="P161" s="250">
        <f t="shared" si="6"/>
        <v>0</v>
      </c>
      <c r="Q161" s="250">
        <v>0</v>
      </c>
      <c r="R161" s="250">
        <f t="shared" si="7"/>
        <v>0</v>
      </c>
      <c r="S161" s="250">
        <v>0</v>
      </c>
      <c r="T161" s="251">
        <f t="shared" si="8"/>
        <v>0</v>
      </c>
      <c r="U161" s="37"/>
      <c r="V161" s="37"/>
      <c r="W161" s="37"/>
      <c r="X161" s="37"/>
      <c r="Y161" s="37"/>
      <c r="Z161" s="37"/>
      <c r="AA161" s="37"/>
      <c r="AB161" s="37"/>
      <c r="AC161" s="37"/>
      <c r="AD161" s="37"/>
      <c r="AE161" s="37"/>
      <c r="AR161" s="252" t="s">
        <v>575</v>
      </c>
      <c r="AT161" s="252" t="s">
        <v>592</v>
      </c>
      <c r="AU161" s="252" t="s">
        <v>92</v>
      </c>
      <c r="AY161" s="19" t="s">
        <v>387</v>
      </c>
      <c r="BE161" s="127">
        <f t="shared" si="9"/>
        <v>0</v>
      </c>
      <c r="BF161" s="127">
        <f t="shared" si="10"/>
        <v>0</v>
      </c>
      <c r="BG161" s="127">
        <f t="shared" si="11"/>
        <v>0</v>
      </c>
      <c r="BH161" s="127">
        <f t="shared" si="12"/>
        <v>0</v>
      </c>
      <c r="BI161" s="127">
        <f t="shared" si="13"/>
        <v>0</v>
      </c>
      <c r="BJ161" s="19" t="s">
        <v>92</v>
      </c>
      <c r="BK161" s="127">
        <f t="shared" si="14"/>
        <v>0</v>
      </c>
      <c r="BL161" s="19" t="s">
        <v>422</v>
      </c>
      <c r="BM161" s="252" t="s">
        <v>654</v>
      </c>
    </row>
    <row r="162" spans="1:65" s="2" customFormat="1" ht="24.15" customHeight="1">
      <c r="A162" s="37"/>
      <c r="B162" s="38"/>
      <c r="C162" s="297" t="s">
        <v>531</v>
      </c>
      <c r="D162" s="297" t="s">
        <v>592</v>
      </c>
      <c r="E162" s="298" t="s">
        <v>2670</v>
      </c>
      <c r="F162" s="299" t="s">
        <v>2671</v>
      </c>
      <c r="G162" s="300" t="s">
        <v>436</v>
      </c>
      <c r="H162" s="301">
        <v>1</v>
      </c>
      <c r="I162" s="302"/>
      <c r="J162" s="303">
        <f t="shared" si="5"/>
        <v>0</v>
      </c>
      <c r="K162" s="304"/>
      <c r="L162" s="305"/>
      <c r="M162" s="306" t="s">
        <v>1</v>
      </c>
      <c r="N162" s="307" t="s">
        <v>42</v>
      </c>
      <c r="O162" s="78"/>
      <c r="P162" s="250">
        <f t="shared" si="6"/>
        <v>0</v>
      </c>
      <c r="Q162" s="250">
        <v>0</v>
      </c>
      <c r="R162" s="250">
        <f t="shared" si="7"/>
        <v>0</v>
      </c>
      <c r="S162" s="250">
        <v>0</v>
      </c>
      <c r="T162" s="251">
        <f t="shared" si="8"/>
        <v>0</v>
      </c>
      <c r="U162" s="37"/>
      <c r="V162" s="37"/>
      <c r="W162" s="37"/>
      <c r="X162" s="37"/>
      <c r="Y162" s="37"/>
      <c r="Z162" s="37"/>
      <c r="AA162" s="37"/>
      <c r="AB162" s="37"/>
      <c r="AC162" s="37"/>
      <c r="AD162" s="37"/>
      <c r="AE162" s="37"/>
      <c r="AR162" s="252" t="s">
        <v>575</v>
      </c>
      <c r="AT162" s="252" t="s">
        <v>592</v>
      </c>
      <c r="AU162" s="252" t="s">
        <v>92</v>
      </c>
      <c r="AY162" s="19" t="s">
        <v>387</v>
      </c>
      <c r="BE162" s="127">
        <f t="shared" si="9"/>
        <v>0</v>
      </c>
      <c r="BF162" s="127">
        <f t="shared" si="10"/>
        <v>0</v>
      </c>
      <c r="BG162" s="127">
        <f t="shared" si="11"/>
        <v>0</v>
      </c>
      <c r="BH162" s="127">
        <f t="shared" si="12"/>
        <v>0</v>
      </c>
      <c r="BI162" s="127">
        <f t="shared" si="13"/>
        <v>0</v>
      </c>
      <c r="BJ162" s="19" t="s">
        <v>92</v>
      </c>
      <c r="BK162" s="127">
        <f t="shared" si="14"/>
        <v>0</v>
      </c>
      <c r="BL162" s="19" t="s">
        <v>422</v>
      </c>
      <c r="BM162" s="252" t="s">
        <v>666</v>
      </c>
    </row>
    <row r="163" spans="1:65" s="2" customFormat="1" ht="24.15" customHeight="1">
      <c r="A163" s="37"/>
      <c r="B163" s="38"/>
      <c r="C163" s="240" t="s">
        <v>535</v>
      </c>
      <c r="D163" s="240" t="s">
        <v>393</v>
      </c>
      <c r="E163" s="241" t="s">
        <v>2672</v>
      </c>
      <c r="F163" s="242" t="s">
        <v>2673</v>
      </c>
      <c r="G163" s="243" t="s">
        <v>436</v>
      </c>
      <c r="H163" s="244">
        <v>11</v>
      </c>
      <c r="I163" s="245"/>
      <c r="J163" s="246">
        <f t="shared" si="5"/>
        <v>0</v>
      </c>
      <c r="K163" s="247"/>
      <c r="L163" s="40"/>
      <c r="M163" s="248" t="s">
        <v>1</v>
      </c>
      <c r="N163" s="249" t="s">
        <v>42</v>
      </c>
      <c r="O163" s="78"/>
      <c r="P163" s="250">
        <f t="shared" si="6"/>
        <v>0</v>
      </c>
      <c r="Q163" s="250">
        <v>0</v>
      </c>
      <c r="R163" s="250">
        <f t="shared" si="7"/>
        <v>0</v>
      </c>
      <c r="S163" s="250">
        <v>0</v>
      </c>
      <c r="T163" s="251">
        <f t="shared" si="8"/>
        <v>0</v>
      </c>
      <c r="U163" s="37"/>
      <c r="V163" s="37"/>
      <c r="W163" s="37"/>
      <c r="X163" s="37"/>
      <c r="Y163" s="37"/>
      <c r="Z163" s="37"/>
      <c r="AA163" s="37"/>
      <c r="AB163" s="37"/>
      <c r="AC163" s="37"/>
      <c r="AD163" s="37"/>
      <c r="AE163" s="37"/>
      <c r="AR163" s="252" t="s">
        <v>422</v>
      </c>
      <c r="AT163" s="252" t="s">
        <v>393</v>
      </c>
      <c r="AU163" s="252" t="s">
        <v>92</v>
      </c>
      <c r="AY163" s="19" t="s">
        <v>387</v>
      </c>
      <c r="BE163" s="127">
        <f t="shared" si="9"/>
        <v>0</v>
      </c>
      <c r="BF163" s="127">
        <f t="shared" si="10"/>
        <v>0</v>
      </c>
      <c r="BG163" s="127">
        <f t="shared" si="11"/>
        <v>0</v>
      </c>
      <c r="BH163" s="127">
        <f t="shared" si="12"/>
        <v>0</v>
      </c>
      <c r="BI163" s="127">
        <f t="shared" si="13"/>
        <v>0</v>
      </c>
      <c r="BJ163" s="19" t="s">
        <v>92</v>
      </c>
      <c r="BK163" s="127">
        <f t="shared" si="14"/>
        <v>0</v>
      </c>
      <c r="BL163" s="19" t="s">
        <v>422</v>
      </c>
      <c r="BM163" s="252" t="s">
        <v>674</v>
      </c>
    </row>
    <row r="164" spans="1:65" s="2" customFormat="1" ht="24.15" customHeight="1">
      <c r="A164" s="37"/>
      <c r="B164" s="38"/>
      <c r="C164" s="297" t="s">
        <v>540</v>
      </c>
      <c r="D164" s="297" t="s">
        <v>592</v>
      </c>
      <c r="E164" s="298" t="s">
        <v>2674</v>
      </c>
      <c r="F164" s="299" t="s">
        <v>2675</v>
      </c>
      <c r="G164" s="300" t="s">
        <v>436</v>
      </c>
      <c r="H164" s="301">
        <v>5</v>
      </c>
      <c r="I164" s="302"/>
      <c r="J164" s="303">
        <f t="shared" si="5"/>
        <v>0</v>
      </c>
      <c r="K164" s="304"/>
      <c r="L164" s="305"/>
      <c r="M164" s="306" t="s">
        <v>1</v>
      </c>
      <c r="N164" s="307" t="s">
        <v>42</v>
      </c>
      <c r="O164" s="78"/>
      <c r="P164" s="250">
        <f t="shared" si="6"/>
        <v>0</v>
      </c>
      <c r="Q164" s="250">
        <v>0</v>
      </c>
      <c r="R164" s="250">
        <f t="shared" si="7"/>
        <v>0</v>
      </c>
      <c r="S164" s="250">
        <v>0</v>
      </c>
      <c r="T164" s="251">
        <f t="shared" si="8"/>
        <v>0</v>
      </c>
      <c r="U164" s="37"/>
      <c r="V164" s="37"/>
      <c r="W164" s="37"/>
      <c r="X164" s="37"/>
      <c r="Y164" s="37"/>
      <c r="Z164" s="37"/>
      <c r="AA164" s="37"/>
      <c r="AB164" s="37"/>
      <c r="AC164" s="37"/>
      <c r="AD164" s="37"/>
      <c r="AE164" s="37"/>
      <c r="AR164" s="252" t="s">
        <v>575</v>
      </c>
      <c r="AT164" s="252" t="s">
        <v>592</v>
      </c>
      <c r="AU164" s="252" t="s">
        <v>92</v>
      </c>
      <c r="AY164" s="19" t="s">
        <v>387</v>
      </c>
      <c r="BE164" s="127">
        <f t="shared" si="9"/>
        <v>0</v>
      </c>
      <c r="BF164" s="127">
        <f t="shared" si="10"/>
        <v>0</v>
      </c>
      <c r="BG164" s="127">
        <f t="shared" si="11"/>
        <v>0</v>
      </c>
      <c r="BH164" s="127">
        <f t="shared" si="12"/>
        <v>0</v>
      </c>
      <c r="BI164" s="127">
        <f t="shared" si="13"/>
        <v>0</v>
      </c>
      <c r="BJ164" s="19" t="s">
        <v>92</v>
      </c>
      <c r="BK164" s="127">
        <f t="shared" si="14"/>
        <v>0</v>
      </c>
      <c r="BL164" s="19" t="s">
        <v>422</v>
      </c>
      <c r="BM164" s="252" t="s">
        <v>682</v>
      </c>
    </row>
    <row r="165" spans="1:65" s="2" customFormat="1" ht="24.15" customHeight="1">
      <c r="A165" s="37"/>
      <c r="B165" s="38"/>
      <c r="C165" s="297" t="s">
        <v>546</v>
      </c>
      <c r="D165" s="297" t="s">
        <v>592</v>
      </c>
      <c r="E165" s="298" t="s">
        <v>2676</v>
      </c>
      <c r="F165" s="299" t="s">
        <v>2677</v>
      </c>
      <c r="G165" s="300" t="s">
        <v>436</v>
      </c>
      <c r="H165" s="301">
        <v>6</v>
      </c>
      <c r="I165" s="302"/>
      <c r="J165" s="303">
        <f t="shared" si="5"/>
        <v>0</v>
      </c>
      <c r="K165" s="304"/>
      <c r="L165" s="305"/>
      <c r="M165" s="306" t="s">
        <v>1</v>
      </c>
      <c r="N165" s="307" t="s">
        <v>42</v>
      </c>
      <c r="O165" s="78"/>
      <c r="P165" s="250">
        <f t="shared" si="6"/>
        <v>0</v>
      </c>
      <c r="Q165" s="250">
        <v>0</v>
      </c>
      <c r="R165" s="250">
        <f t="shared" si="7"/>
        <v>0</v>
      </c>
      <c r="S165" s="250">
        <v>0</v>
      </c>
      <c r="T165" s="251">
        <f t="shared" si="8"/>
        <v>0</v>
      </c>
      <c r="U165" s="37"/>
      <c r="V165" s="37"/>
      <c r="W165" s="37"/>
      <c r="X165" s="37"/>
      <c r="Y165" s="37"/>
      <c r="Z165" s="37"/>
      <c r="AA165" s="37"/>
      <c r="AB165" s="37"/>
      <c r="AC165" s="37"/>
      <c r="AD165" s="37"/>
      <c r="AE165" s="37"/>
      <c r="AR165" s="252" t="s">
        <v>575</v>
      </c>
      <c r="AT165" s="252" t="s">
        <v>592</v>
      </c>
      <c r="AU165" s="252" t="s">
        <v>92</v>
      </c>
      <c r="AY165" s="19" t="s">
        <v>387</v>
      </c>
      <c r="BE165" s="127">
        <f t="shared" si="9"/>
        <v>0</v>
      </c>
      <c r="BF165" s="127">
        <f t="shared" si="10"/>
        <v>0</v>
      </c>
      <c r="BG165" s="127">
        <f t="shared" si="11"/>
        <v>0</v>
      </c>
      <c r="BH165" s="127">
        <f t="shared" si="12"/>
        <v>0</v>
      </c>
      <c r="BI165" s="127">
        <f t="shared" si="13"/>
        <v>0</v>
      </c>
      <c r="BJ165" s="19" t="s">
        <v>92</v>
      </c>
      <c r="BK165" s="127">
        <f t="shared" si="14"/>
        <v>0</v>
      </c>
      <c r="BL165" s="19" t="s">
        <v>422</v>
      </c>
      <c r="BM165" s="252" t="s">
        <v>690</v>
      </c>
    </row>
    <row r="166" spans="1:65" s="2" customFormat="1" ht="16.5" customHeight="1">
      <c r="A166" s="37"/>
      <c r="B166" s="38"/>
      <c r="C166" s="240" t="s">
        <v>554</v>
      </c>
      <c r="D166" s="240" t="s">
        <v>393</v>
      </c>
      <c r="E166" s="241" t="s">
        <v>2678</v>
      </c>
      <c r="F166" s="242" t="s">
        <v>2679</v>
      </c>
      <c r="G166" s="243" t="s">
        <v>436</v>
      </c>
      <c r="H166" s="244">
        <v>1</v>
      </c>
      <c r="I166" s="245"/>
      <c r="J166" s="246">
        <f t="shared" si="5"/>
        <v>0</v>
      </c>
      <c r="K166" s="247"/>
      <c r="L166" s="40"/>
      <c r="M166" s="248" t="s">
        <v>1</v>
      </c>
      <c r="N166" s="249" t="s">
        <v>42</v>
      </c>
      <c r="O166" s="78"/>
      <c r="P166" s="250">
        <f t="shared" si="6"/>
        <v>0</v>
      </c>
      <c r="Q166" s="250">
        <v>0</v>
      </c>
      <c r="R166" s="250">
        <f t="shared" si="7"/>
        <v>0</v>
      </c>
      <c r="S166" s="250">
        <v>0</v>
      </c>
      <c r="T166" s="251">
        <f t="shared" si="8"/>
        <v>0</v>
      </c>
      <c r="U166" s="37"/>
      <c r="V166" s="37"/>
      <c r="W166" s="37"/>
      <c r="X166" s="37"/>
      <c r="Y166" s="37"/>
      <c r="Z166" s="37"/>
      <c r="AA166" s="37"/>
      <c r="AB166" s="37"/>
      <c r="AC166" s="37"/>
      <c r="AD166" s="37"/>
      <c r="AE166" s="37"/>
      <c r="AR166" s="252" t="s">
        <v>422</v>
      </c>
      <c r="AT166" s="252" t="s">
        <v>393</v>
      </c>
      <c r="AU166" s="252" t="s">
        <v>92</v>
      </c>
      <c r="AY166" s="19" t="s">
        <v>387</v>
      </c>
      <c r="BE166" s="127">
        <f t="shared" si="9"/>
        <v>0</v>
      </c>
      <c r="BF166" s="127">
        <f t="shared" si="10"/>
        <v>0</v>
      </c>
      <c r="BG166" s="127">
        <f t="shared" si="11"/>
        <v>0</v>
      </c>
      <c r="BH166" s="127">
        <f t="shared" si="12"/>
        <v>0</v>
      </c>
      <c r="BI166" s="127">
        <f t="shared" si="13"/>
        <v>0</v>
      </c>
      <c r="BJ166" s="19" t="s">
        <v>92</v>
      </c>
      <c r="BK166" s="127">
        <f t="shared" si="14"/>
        <v>0</v>
      </c>
      <c r="BL166" s="19" t="s">
        <v>422</v>
      </c>
      <c r="BM166" s="252" t="s">
        <v>701</v>
      </c>
    </row>
    <row r="167" spans="1:65" s="2" customFormat="1" ht="16.5" customHeight="1">
      <c r="A167" s="37"/>
      <c r="B167" s="38"/>
      <c r="C167" s="297" t="s">
        <v>560</v>
      </c>
      <c r="D167" s="297" t="s">
        <v>592</v>
      </c>
      <c r="E167" s="298" t="s">
        <v>2680</v>
      </c>
      <c r="F167" s="299" t="s">
        <v>2681</v>
      </c>
      <c r="G167" s="300" t="s">
        <v>436</v>
      </c>
      <c r="H167" s="301">
        <v>1</v>
      </c>
      <c r="I167" s="302"/>
      <c r="J167" s="303">
        <f t="shared" si="5"/>
        <v>0</v>
      </c>
      <c r="K167" s="304"/>
      <c r="L167" s="305"/>
      <c r="M167" s="306" t="s">
        <v>1</v>
      </c>
      <c r="N167" s="307" t="s">
        <v>42</v>
      </c>
      <c r="O167" s="78"/>
      <c r="P167" s="250">
        <f t="shared" si="6"/>
        <v>0</v>
      </c>
      <c r="Q167" s="250">
        <v>0</v>
      </c>
      <c r="R167" s="250">
        <f t="shared" si="7"/>
        <v>0</v>
      </c>
      <c r="S167" s="250">
        <v>0</v>
      </c>
      <c r="T167" s="251">
        <f t="shared" si="8"/>
        <v>0</v>
      </c>
      <c r="U167" s="37"/>
      <c r="V167" s="37"/>
      <c r="W167" s="37"/>
      <c r="X167" s="37"/>
      <c r="Y167" s="37"/>
      <c r="Z167" s="37"/>
      <c r="AA167" s="37"/>
      <c r="AB167" s="37"/>
      <c r="AC167" s="37"/>
      <c r="AD167" s="37"/>
      <c r="AE167" s="37"/>
      <c r="AR167" s="252" t="s">
        <v>575</v>
      </c>
      <c r="AT167" s="252" t="s">
        <v>592</v>
      </c>
      <c r="AU167" s="252" t="s">
        <v>92</v>
      </c>
      <c r="AY167" s="19" t="s">
        <v>387</v>
      </c>
      <c r="BE167" s="127">
        <f t="shared" si="9"/>
        <v>0</v>
      </c>
      <c r="BF167" s="127">
        <f t="shared" si="10"/>
        <v>0</v>
      </c>
      <c r="BG167" s="127">
        <f t="shared" si="11"/>
        <v>0</v>
      </c>
      <c r="BH167" s="127">
        <f t="shared" si="12"/>
        <v>0</v>
      </c>
      <c r="BI167" s="127">
        <f t="shared" si="13"/>
        <v>0</v>
      </c>
      <c r="BJ167" s="19" t="s">
        <v>92</v>
      </c>
      <c r="BK167" s="127">
        <f t="shared" si="14"/>
        <v>0</v>
      </c>
      <c r="BL167" s="19" t="s">
        <v>422</v>
      </c>
      <c r="BM167" s="252" t="s">
        <v>709</v>
      </c>
    </row>
    <row r="168" spans="1:65" s="2" customFormat="1" ht="24.15" customHeight="1">
      <c r="A168" s="37"/>
      <c r="B168" s="38"/>
      <c r="C168" s="240" t="s">
        <v>570</v>
      </c>
      <c r="D168" s="240" t="s">
        <v>393</v>
      </c>
      <c r="E168" s="241" t="s">
        <v>1933</v>
      </c>
      <c r="F168" s="242" t="s">
        <v>1934</v>
      </c>
      <c r="G168" s="243" t="s">
        <v>716</v>
      </c>
      <c r="H168" s="311"/>
      <c r="I168" s="245"/>
      <c r="J168" s="246">
        <f t="shared" si="5"/>
        <v>0</v>
      </c>
      <c r="K168" s="247"/>
      <c r="L168" s="40"/>
      <c r="M168" s="248" t="s">
        <v>1</v>
      </c>
      <c r="N168" s="249" t="s">
        <v>42</v>
      </c>
      <c r="O168" s="78"/>
      <c r="P168" s="250">
        <f t="shared" si="6"/>
        <v>0</v>
      </c>
      <c r="Q168" s="250">
        <v>0</v>
      </c>
      <c r="R168" s="250">
        <f t="shared" si="7"/>
        <v>0</v>
      </c>
      <c r="S168" s="250">
        <v>0</v>
      </c>
      <c r="T168" s="251">
        <f t="shared" si="8"/>
        <v>0</v>
      </c>
      <c r="U168" s="37"/>
      <c r="V168" s="37"/>
      <c r="W168" s="37"/>
      <c r="X168" s="37"/>
      <c r="Y168" s="37"/>
      <c r="Z168" s="37"/>
      <c r="AA168" s="37"/>
      <c r="AB168" s="37"/>
      <c r="AC168" s="37"/>
      <c r="AD168" s="37"/>
      <c r="AE168" s="37"/>
      <c r="AR168" s="252" t="s">
        <v>422</v>
      </c>
      <c r="AT168" s="252" t="s">
        <v>393</v>
      </c>
      <c r="AU168" s="252" t="s">
        <v>92</v>
      </c>
      <c r="AY168" s="19" t="s">
        <v>387</v>
      </c>
      <c r="BE168" s="127">
        <f t="shared" si="9"/>
        <v>0</v>
      </c>
      <c r="BF168" s="127">
        <f t="shared" si="10"/>
        <v>0</v>
      </c>
      <c r="BG168" s="127">
        <f t="shared" si="11"/>
        <v>0</v>
      </c>
      <c r="BH168" s="127">
        <f t="shared" si="12"/>
        <v>0</v>
      </c>
      <c r="BI168" s="127">
        <f t="shared" si="13"/>
        <v>0</v>
      </c>
      <c r="BJ168" s="19" t="s">
        <v>92</v>
      </c>
      <c r="BK168" s="127">
        <f t="shared" si="14"/>
        <v>0</v>
      </c>
      <c r="BL168" s="19" t="s">
        <v>422</v>
      </c>
      <c r="BM168" s="252" t="s">
        <v>720</v>
      </c>
    </row>
    <row r="169" spans="1:65" s="12" customFormat="1" ht="22.8" customHeight="1">
      <c r="B169" s="212"/>
      <c r="C169" s="213"/>
      <c r="D169" s="214" t="s">
        <v>75</v>
      </c>
      <c r="E169" s="225" t="s">
        <v>937</v>
      </c>
      <c r="F169" s="225" t="s">
        <v>1935</v>
      </c>
      <c r="G169" s="213"/>
      <c r="H169" s="213"/>
      <c r="I169" s="216"/>
      <c r="J169" s="226">
        <f>BK169</f>
        <v>0</v>
      </c>
      <c r="K169" s="213"/>
      <c r="L169" s="217"/>
      <c r="M169" s="218"/>
      <c r="N169" s="219"/>
      <c r="O169" s="219"/>
      <c r="P169" s="220">
        <f>SUM(P170:P182)</f>
        <v>0</v>
      </c>
      <c r="Q169" s="219"/>
      <c r="R169" s="220">
        <f>SUM(R170:R182)</f>
        <v>0</v>
      </c>
      <c r="S169" s="219"/>
      <c r="T169" s="221">
        <f>SUM(T170:T182)</f>
        <v>0</v>
      </c>
      <c r="AR169" s="222" t="s">
        <v>92</v>
      </c>
      <c r="AT169" s="223" t="s">
        <v>75</v>
      </c>
      <c r="AU169" s="223" t="s">
        <v>84</v>
      </c>
      <c r="AY169" s="222" t="s">
        <v>387</v>
      </c>
      <c r="BK169" s="224">
        <f>SUM(BK170:BK182)</f>
        <v>0</v>
      </c>
    </row>
    <row r="170" spans="1:65" s="2" customFormat="1" ht="44.25" customHeight="1">
      <c r="A170" s="37"/>
      <c r="B170" s="38"/>
      <c r="C170" s="240" t="s">
        <v>575</v>
      </c>
      <c r="D170" s="240" t="s">
        <v>393</v>
      </c>
      <c r="E170" s="241" t="s">
        <v>2682</v>
      </c>
      <c r="F170" s="242" t="s">
        <v>2683</v>
      </c>
      <c r="G170" s="243" t="s">
        <v>396</v>
      </c>
      <c r="H170" s="244">
        <v>1</v>
      </c>
      <c r="I170" s="245"/>
      <c r="J170" s="246">
        <f t="shared" ref="J170:J182" si="15">ROUND(I170*H170,2)</f>
        <v>0</v>
      </c>
      <c r="K170" s="247"/>
      <c r="L170" s="40"/>
      <c r="M170" s="248" t="s">
        <v>1</v>
      </c>
      <c r="N170" s="249" t="s">
        <v>42</v>
      </c>
      <c r="O170" s="78"/>
      <c r="P170" s="250">
        <f t="shared" ref="P170:P182" si="16">O170*H170</f>
        <v>0</v>
      </c>
      <c r="Q170" s="250">
        <v>0</v>
      </c>
      <c r="R170" s="250">
        <f t="shared" ref="R170:R182" si="17">Q170*H170</f>
        <v>0</v>
      </c>
      <c r="S170" s="250">
        <v>0</v>
      </c>
      <c r="T170" s="251">
        <f t="shared" ref="T170:T182" si="18">S170*H170</f>
        <v>0</v>
      </c>
      <c r="U170" s="37"/>
      <c r="V170" s="37"/>
      <c r="W170" s="37"/>
      <c r="X170" s="37"/>
      <c r="Y170" s="37"/>
      <c r="Z170" s="37"/>
      <c r="AA170" s="37"/>
      <c r="AB170" s="37"/>
      <c r="AC170" s="37"/>
      <c r="AD170" s="37"/>
      <c r="AE170" s="37"/>
      <c r="AR170" s="252" t="s">
        <v>422</v>
      </c>
      <c r="AT170" s="252" t="s">
        <v>393</v>
      </c>
      <c r="AU170" s="252" t="s">
        <v>92</v>
      </c>
      <c r="AY170" s="19" t="s">
        <v>387</v>
      </c>
      <c r="BE170" s="127">
        <f t="shared" ref="BE170:BE182" si="19">IF(N170="základná",J170,0)</f>
        <v>0</v>
      </c>
      <c r="BF170" s="127">
        <f t="shared" ref="BF170:BF182" si="20">IF(N170="znížená",J170,0)</f>
        <v>0</v>
      </c>
      <c r="BG170" s="127">
        <f t="shared" ref="BG170:BG182" si="21">IF(N170="zákl. prenesená",J170,0)</f>
        <v>0</v>
      </c>
      <c r="BH170" s="127">
        <f t="shared" ref="BH170:BH182" si="22">IF(N170="zníž. prenesená",J170,0)</f>
        <v>0</v>
      </c>
      <c r="BI170" s="127">
        <f t="shared" ref="BI170:BI182" si="23">IF(N170="nulová",J170,0)</f>
        <v>0</v>
      </c>
      <c r="BJ170" s="19" t="s">
        <v>92</v>
      </c>
      <c r="BK170" s="127">
        <f t="shared" ref="BK170:BK182" si="24">ROUND(I170*H170,2)</f>
        <v>0</v>
      </c>
      <c r="BL170" s="19" t="s">
        <v>422</v>
      </c>
      <c r="BM170" s="252" t="s">
        <v>731</v>
      </c>
    </row>
    <row r="171" spans="1:65" s="2" customFormat="1" ht="44.25" customHeight="1">
      <c r="A171" s="37"/>
      <c r="B171" s="38"/>
      <c r="C171" s="240" t="s">
        <v>580</v>
      </c>
      <c r="D171" s="240" t="s">
        <v>393</v>
      </c>
      <c r="E171" s="241" t="s">
        <v>2684</v>
      </c>
      <c r="F171" s="242" t="s">
        <v>2685</v>
      </c>
      <c r="G171" s="243" t="s">
        <v>396</v>
      </c>
      <c r="H171" s="244">
        <v>6</v>
      </c>
      <c r="I171" s="245"/>
      <c r="J171" s="246">
        <f t="shared" si="15"/>
        <v>0</v>
      </c>
      <c r="K171" s="247"/>
      <c r="L171" s="40"/>
      <c r="M171" s="248" t="s">
        <v>1</v>
      </c>
      <c r="N171" s="249" t="s">
        <v>42</v>
      </c>
      <c r="O171" s="78"/>
      <c r="P171" s="250">
        <f t="shared" si="16"/>
        <v>0</v>
      </c>
      <c r="Q171" s="250">
        <v>0</v>
      </c>
      <c r="R171" s="250">
        <f t="shared" si="17"/>
        <v>0</v>
      </c>
      <c r="S171" s="250">
        <v>0</v>
      </c>
      <c r="T171" s="251">
        <f t="shared" si="18"/>
        <v>0</v>
      </c>
      <c r="U171" s="37"/>
      <c r="V171" s="37"/>
      <c r="W171" s="37"/>
      <c r="X171" s="37"/>
      <c r="Y171" s="37"/>
      <c r="Z171" s="37"/>
      <c r="AA171" s="37"/>
      <c r="AB171" s="37"/>
      <c r="AC171" s="37"/>
      <c r="AD171" s="37"/>
      <c r="AE171" s="37"/>
      <c r="AR171" s="252" t="s">
        <v>422</v>
      </c>
      <c r="AT171" s="252" t="s">
        <v>393</v>
      </c>
      <c r="AU171" s="252" t="s">
        <v>92</v>
      </c>
      <c r="AY171" s="19" t="s">
        <v>387</v>
      </c>
      <c r="BE171" s="127">
        <f t="shared" si="19"/>
        <v>0</v>
      </c>
      <c r="BF171" s="127">
        <f t="shared" si="20"/>
        <v>0</v>
      </c>
      <c r="BG171" s="127">
        <f t="shared" si="21"/>
        <v>0</v>
      </c>
      <c r="BH171" s="127">
        <f t="shared" si="22"/>
        <v>0</v>
      </c>
      <c r="BI171" s="127">
        <f t="shared" si="23"/>
        <v>0</v>
      </c>
      <c r="BJ171" s="19" t="s">
        <v>92</v>
      </c>
      <c r="BK171" s="127">
        <f t="shared" si="24"/>
        <v>0</v>
      </c>
      <c r="BL171" s="19" t="s">
        <v>422</v>
      </c>
      <c r="BM171" s="252" t="s">
        <v>741</v>
      </c>
    </row>
    <row r="172" spans="1:65" s="2" customFormat="1" ht="44.25" customHeight="1">
      <c r="A172" s="37"/>
      <c r="B172" s="38"/>
      <c r="C172" s="240" t="s">
        <v>584</v>
      </c>
      <c r="D172" s="240" t="s">
        <v>393</v>
      </c>
      <c r="E172" s="241" t="s">
        <v>2686</v>
      </c>
      <c r="F172" s="242" t="s">
        <v>2687</v>
      </c>
      <c r="G172" s="243" t="s">
        <v>396</v>
      </c>
      <c r="H172" s="244">
        <v>2</v>
      </c>
      <c r="I172" s="245"/>
      <c r="J172" s="246">
        <f t="shared" si="15"/>
        <v>0</v>
      </c>
      <c r="K172" s="247"/>
      <c r="L172" s="40"/>
      <c r="M172" s="248" t="s">
        <v>1</v>
      </c>
      <c r="N172" s="249" t="s">
        <v>42</v>
      </c>
      <c r="O172" s="78"/>
      <c r="P172" s="250">
        <f t="shared" si="16"/>
        <v>0</v>
      </c>
      <c r="Q172" s="250">
        <v>0</v>
      </c>
      <c r="R172" s="250">
        <f t="shared" si="17"/>
        <v>0</v>
      </c>
      <c r="S172" s="250">
        <v>0</v>
      </c>
      <c r="T172" s="251">
        <f t="shared" si="18"/>
        <v>0</v>
      </c>
      <c r="U172" s="37"/>
      <c r="V172" s="37"/>
      <c r="W172" s="37"/>
      <c r="X172" s="37"/>
      <c r="Y172" s="37"/>
      <c r="Z172" s="37"/>
      <c r="AA172" s="37"/>
      <c r="AB172" s="37"/>
      <c r="AC172" s="37"/>
      <c r="AD172" s="37"/>
      <c r="AE172" s="37"/>
      <c r="AR172" s="252" t="s">
        <v>422</v>
      </c>
      <c r="AT172" s="252" t="s">
        <v>393</v>
      </c>
      <c r="AU172" s="252" t="s">
        <v>92</v>
      </c>
      <c r="AY172" s="19" t="s">
        <v>387</v>
      </c>
      <c r="BE172" s="127">
        <f t="shared" si="19"/>
        <v>0</v>
      </c>
      <c r="BF172" s="127">
        <f t="shared" si="20"/>
        <v>0</v>
      </c>
      <c r="BG172" s="127">
        <f t="shared" si="21"/>
        <v>0</v>
      </c>
      <c r="BH172" s="127">
        <f t="shared" si="22"/>
        <v>0</v>
      </c>
      <c r="BI172" s="127">
        <f t="shared" si="23"/>
        <v>0</v>
      </c>
      <c r="BJ172" s="19" t="s">
        <v>92</v>
      </c>
      <c r="BK172" s="127">
        <f t="shared" si="24"/>
        <v>0</v>
      </c>
      <c r="BL172" s="19" t="s">
        <v>422</v>
      </c>
      <c r="BM172" s="252" t="s">
        <v>751</v>
      </c>
    </row>
    <row r="173" spans="1:65" s="2" customFormat="1" ht="44.25" customHeight="1">
      <c r="A173" s="37"/>
      <c r="B173" s="38"/>
      <c r="C173" s="240" t="s">
        <v>591</v>
      </c>
      <c r="D173" s="240" t="s">
        <v>393</v>
      </c>
      <c r="E173" s="241" t="s">
        <v>2688</v>
      </c>
      <c r="F173" s="242" t="s">
        <v>2689</v>
      </c>
      <c r="G173" s="243" t="s">
        <v>396</v>
      </c>
      <c r="H173" s="244">
        <v>2</v>
      </c>
      <c r="I173" s="245"/>
      <c r="J173" s="246">
        <f t="shared" si="15"/>
        <v>0</v>
      </c>
      <c r="K173" s="247"/>
      <c r="L173" s="40"/>
      <c r="M173" s="248" t="s">
        <v>1</v>
      </c>
      <c r="N173" s="249" t="s">
        <v>42</v>
      </c>
      <c r="O173" s="78"/>
      <c r="P173" s="250">
        <f t="shared" si="16"/>
        <v>0</v>
      </c>
      <c r="Q173" s="250">
        <v>0</v>
      </c>
      <c r="R173" s="250">
        <f t="shared" si="17"/>
        <v>0</v>
      </c>
      <c r="S173" s="250">
        <v>0</v>
      </c>
      <c r="T173" s="251">
        <f t="shared" si="18"/>
        <v>0</v>
      </c>
      <c r="U173" s="37"/>
      <c r="V173" s="37"/>
      <c r="W173" s="37"/>
      <c r="X173" s="37"/>
      <c r="Y173" s="37"/>
      <c r="Z173" s="37"/>
      <c r="AA173" s="37"/>
      <c r="AB173" s="37"/>
      <c r="AC173" s="37"/>
      <c r="AD173" s="37"/>
      <c r="AE173" s="37"/>
      <c r="AR173" s="252" t="s">
        <v>422</v>
      </c>
      <c r="AT173" s="252" t="s">
        <v>393</v>
      </c>
      <c r="AU173" s="252" t="s">
        <v>92</v>
      </c>
      <c r="AY173" s="19" t="s">
        <v>387</v>
      </c>
      <c r="BE173" s="127">
        <f t="shared" si="19"/>
        <v>0</v>
      </c>
      <c r="BF173" s="127">
        <f t="shared" si="20"/>
        <v>0</v>
      </c>
      <c r="BG173" s="127">
        <f t="shared" si="21"/>
        <v>0</v>
      </c>
      <c r="BH173" s="127">
        <f t="shared" si="22"/>
        <v>0</v>
      </c>
      <c r="BI173" s="127">
        <f t="shared" si="23"/>
        <v>0</v>
      </c>
      <c r="BJ173" s="19" t="s">
        <v>92</v>
      </c>
      <c r="BK173" s="127">
        <f t="shared" si="24"/>
        <v>0</v>
      </c>
      <c r="BL173" s="19" t="s">
        <v>422</v>
      </c>
      <c r="BM173" s="252" t="s">
        <v>759</v>
      </c>
    </row>
    <row r="174" spans="1:65" s="2" customFormat="1" ht="44.25" customHeight="1">
      <c r="A174" s="37"/>
      <c r="B174" s="38"/>
      <c r="C174" s="240" t="s">
        <v>292</v>
      </c>
      <c r="D174" s="240" t="s">
        <v>393</v>
      </c>
      <c r="E174" s="241" t="s">
        <v>2690</v>
      </c>
      <c r="F174" s="242" t="s">
        <v>2691</v>
      </c>
      <c r="G174" s="243" t="s">
        <v>396</v>
      </c>
      <c r="H174" s="244">
        <v>14</v>
      </c>
      <c r="I174" s="245"/>
      <c r="J174" s="246">
        <f t="shared" si="15"/>
        <v>0</v>
      </c>
      <c r="K174" s="247"/>
      <c r="L174" s="40"/>
      <c r="M174" s="248" t="s">
        <v>1</v>
      </c>
      <c r="N174" s="249" t="s">
        <v>42</v>
      </c>
      <c r="O174" s="78"/>
      <c r="P174" s="250">
        <f t="shared" si="16"/>
        <v>0</v>
      </c>
      <c r="Q174" s="250">
        <v>0</v>
      </c>
      <c r="R174" s="250">
        <f t="shared" si="17"/>
        <v>0</v>
      </c>
      <c r="S174" s="250">
        <v>0</v>
      </c>
      <c r="T174" s="251">
        <f t="shared" si="18"/>
        <v>0</v>
      </c>
      <c r="U174" s="37"/>
      <c r="V174" s="37"/>
      <c r="W174" s="37"/>
      <c r="X174" s="37"/>
      <c r="Y174" s="37"/>
      <c r="Z174" s="37"/>
      <c r="AA174" s="37"/>
      <c r="AB174" s="37"/>
      <c r="AC174" s="37"/>
      <c r="AD174" s="37"/>
      <c r="AE174" s="37"/>
      <c r="AR174" s="252" t="s">
        <v>422</v>
      </c>
      <c r="AT174" s="252" t="s">
        <v>393</v>
      </c>
      <c r="AU174" s="252" t="s">
        <v>92</v>
      </c>
      <c r="AY174" s="19" t="s">
        <v>387</v>
      </c>
      <c r="BE174" s="127">
        <f t="shared" si="19"/>
        <v>0</v>
      </c>
      <c r="BF174" s="127">
        <f t="shared" si="20"/>
        <v>0</v>
      </c>
      <c r="BG174" s="127">
        <f t="shared" si="21"/>
        <v>0</v>
      </c>
      <c r="BH174" s="127">
        <f t="shared" si="22"/>
        <v>0</v>
      </c>
      <c r="BI174" s="127">
        <f t="shared" si="23"/>
        <v>0</v>
      </c>
      <c r="BJ174" s="19" t="s">
        <v>92</v>
      </c>
      <c r="BK174" s="127">
        <f t="shared" si="24"/>
        <v>0</v>
      </c>
      <c r="BL174" s="19" t="s">
        <v>422</v>
      </c>
      <c r="BM174" s="252" t="s">
        <v>769</v>
      </c>
    </row>
    <row r="175" spans="1:65" s="2" customFormat="1" ht="44.25" customHeight="1">
      <c r="A175" s="37"/>
      <c r="B175" s="38"/>
      <c r="C175" s="240" t="s">
        <v>602</v>
      </c>
      <c r="D175" s="240" t="s">
        <v>393</v>
      </c>
      <c r="E175" s="241" t="s">
        <v>2692</v>
      </c>
      <c r="F175" s="242" t="s">
        <v>2693</v>
      </c>
      <c r="G175" s="243" t="s">
        <v>396</v>
      </c>
      <c r="H175" s="244">
        <v>12</v>
      </c>
      <c r="I175" s="245"/>
      <c r="J175" s="246">
        <f t="shared" si="15"/>
        <v>0</v>
      </c>
      <c r="K175" s="247"/>
      <c r="L175" s="40"/>
      <c r="M175" s="248" t="s">
        <v>1</v>
      </c>
      <c r="N175" s="249" t="s">
        <v>42</v>
      </c>
      <c r="O175" s="78"/>
      <c r="P175" s="250">
        <f t="shared" si="16"/>
        <v>0</v>
      </c>
      <c r="Q175" s="250">
        <v>0</v>
      </c>
      <c r="R175" s="250">
        <f t="shared" si="17"/>
        <v>0</v>
      </c>
      <c r="S175" s="250">
        <v>0</v>
      </c>
      <c r="T175" s="251">
        <f t="shared" si="18"/>
        <v>0</v>
      </c>
      <c r="U175" s="37"/>
      <c r="V175" s="37"/>
      <c r="W175" s="37"/>
      <c r="X175" s="37"/>
      <c r="Y175" s="37"/>
      <c r="Z175" s="37"/>
      <c r="AA175" s="37"/>
      <c r="AB175" s="37"/>
      <c r="AC175" s="37"/>
      <c r="AD175" s="37"/>
      <c r="AE175" s="37"/>
      <c r="AR175" s="252" t="s">
        <v>422</v>
      </c>
      <c r="AT175" s="252" t="s">
        <v>393</v>
      </c>
      <c r="AU175" s="252" t="s">
        <v>92</v>
      </c>
      <c r="AY175" s="19" t="s">
        <v>387</v>
      </c>
      <c r="BE175" s="127">
        <f t="shared" si="19"/>
        <v>0</v>
      </c>
      <c r="BF175" s="127">
        <f t="shared" si="20"/>
        <v>0</v>
      </c>
      <c r="BG175" s="127">
        <f t="shared" si="21"/>
        <v>0</v>
      </c>
      <c r="BH175" s="127">
        <f t="shared" si="22"/>
        <v>0</v>
      </c>
      <c r="BI175" s="127">
        <f t="shared" si="23"/>
        <v>0</v>
      </c>
      <c r="BJ175" s="19" t="s">
        <v>92</v>
      </c>
      <c r="BK175" s="127">
        <f t="shared" si="24"/>
        <v>0</v>
      </c>
      <c r="BL175" s="19" t="s">
        <v>422</v>
      </c>
      <c r="BM175" s="252" t="s">
        <v>779</v>
      </c>
    </row>
    <row r="176" spans="1:65" s="2" customFormat="1" ht="44.25" customHeight="1">
      <c r="A176" s="37"/>
      <c r="B176" s="38"/>
      <c r="C176" s="240" t="s">
        <v>606</v>
      </c>
      <c r="D176" s="240" t="s">
        <v>393</v>
      </c>
      <c r="E176" s="241" t="s">
        <v>2694</v>
      </c>
      <c r="F176" s="242" t="s">
        <v>2695</v>
      </c>
      <c r="G176" s="243" t="s">
        <v>396</v>
      </c>
      <c r="H176" s="244">
        <v>2</v>
      </c>
      <c r="I176" s="245"/>
      <c r="J176" s="246">
        <f t="shared" si="15"/>
        <v>0</v>
      </c>
      <c r="K176" s="247"/>
      <c r="L176" s="40"/>
      <c r="M176" s="248" t="s">
        <v>1</v>
      </c>
      <c r="N176" s="249" t="s">
        <v>42</v>
      </c>
      <c r="O176" s="78"/>
      <c r="P176" s="250">
        <f t="shared" si="16"/>
        <v>0</v>
      </c>
      <c r="Q176" s="250">
        <v>0</v>
      </c>
      <c r="R176" s="250">
        <f t="shared" si="17"/>
        <v>0</v>
      </c>
      <c r="S176" s="250">
        <v>0</v>
      </c>
      <c r="T176" s="251">
        <f t="shared" si="18"/>
        <v>0</v>
      </c>
      <c r="U176" s="37"/>
      <c r="V176" s="37"/>
      <c r="W176" s="37"/>
      <c r="X176" s="37"/>
      <c r="Y176" s="37"/>
      <c r="Z176" s="37"/>
      <c r="AA176" s="37"/>
      <c r="AB176" s="37"/>
      <c r="AC176" s="37"/>
      <c r="AD176" s="37"/>
      <c r="AE176" s="37"/>
      <c r="AR176" s="252" t="s">
        <v>422</v>
      </c>
      <c r="AT176" s="252" t="s">
        <v>393</v>
      </c>
      <c r="AU176" s="252" t="s">
        <v>92</v>
      </c>
      <c r="AY176" s="19" t="s">
        <v>387</v>
      </c>
      <c r="BE176" s="127">
        <f t="shared" si="19"/>
        <v>0</v>
      </c>
      <c r="BF176" s="127">
        <f t="shared" si="20"/>
        <v>0</v>
      </c>
      <c r="BG176" s="127">
        <f t="shared" si="21"/>
        <v>0</v>
      </c>
      <c r="BH176" s="127">
        <f t="shared" si="22"/>
        <v>0</v>
      </c>
      <c r="BI176" s="127">
        <f t="shared" si="23"/>
        <v>0</v>
      </c>
      <c r="BJ176" s="19" t="s">
        <v>92</v>
      </c>
      <c r="BK176" s="127">
        <f t="shared" si="24"/>
        <v>0</v>
      </c>
      <c r="BL176" s="19" t="s">
        <v>422</v>
      </c>
      <c r="BM176" s="252" t="s">
        <v>792</v>
      </c>
    </row>
    <row r="177" spans="1:65" s="2" customFormat="1" ht="44.25" customHeight="1">
      <c r="A177" s="37"/>
      <c r="B177" s="38"/>
      <c r="C177" s="240" t="s">
        <v>611</v>
      </c>
      <c r="D177" s="240" t="s">
        <v>393</v>
      </c>
      <c r="E177" s="241" t="s">
        <v>2696</v>
      </c>
      <c r="F177" s="242" t="s">
        <v>2697</v>
      </c>
      <c r="G177" s="243" t="s">
        <v>396</v>
      </c>
      <c r="H177" s="244">
        <v>12</v>
      </c>
      <c r="I177" s="245"/>
      <c r="J177" s="246">
        <f t="shared" si="15"/>
        <v>0</v>
      </c>
      <c r="K177" s="247"/>
      <c r="L177" s="40"/>
      <c r="M177" s="248" t="s">
        <v>1</v>
      </c>
      <c r="N177" s="249" t="s">
        <v>42</v>
      </c>
      <c r="O177" s="78"/>
      <c r="P177" s="250">
        <f t="shared" si="16"/>
        <v>0</v>
      </c>
      <c r="Q177" s="250">
        <v>0</v>
      </c>
      <c r="R177" s="250">
        <f t="shared" si="17"/>
        <v>0</v>
      </c>
      <c r="S177" s="250">
        <v>0</v>
      </c>
      <c r="T177" s="251">
        <f t="shared" si="18"/>
        <v>0</v>
      </c>
      <c r="U177" s="37"/>
      <c r="V177" s="37"/>
      <c r="W177" s="37"/>
      <c r="X177" s="37"/>
      <c r="Y177" s="37"/>
      <c r="Z177" s="37"/>
      <c r="AA177" s="37"/>
      <c r="AB177" s="37"/>
      <c r="AC177" s="37"/>
      <c r="AD177" s="37"/>
      <c r="AE177" s="37"/>
      <c r="AR177" s="252" t="s">
        <v>422</v>
      </c>
      <c r="AT177" s="252" t="s">
        <v>393</v>
      </c>
      <c r="AU177" s="252" t="s">
        <v>92</v>
      </c>
      <c r="AY177" s="19" t="s">
        <v>387</v>
      </c>
      <c r="BE177" s="127">
        <f t="shared" si="19"/>
        <v>0</v>
      </c>
      <c r="BF177" s="127">
        <f t="shared" si="20"/>
        <v>0</v>
      </c>
      <c r="BG177" s="127">
        <f t="shared" si="21"/>
        <v>0</v>
      </c>
      <c r="BH177" s="127">
        <f t="shared" si="22"/>
        <v>0</v>
      </c>
      <c r="BI177" s="127">
        <f t="shared" si="23"/>
        <v>0</v>
      </c>
      <c r="BJ177" s="19" t="s">
        <v>92</v>
      </c>
      <c r="BK177" s="127">
        <f t="shared" si="24"/>
        <v>0</v>
      </c>
      <c r="BL177" s="19" t="s">
        <v>422</v>
      </c>
      <c r="BM177" s="252" t="s">
        <v>805</v>
      </c>
    </row>
    <row r="178" spans="1:65" s="2" customFormat="1" ht="49.05" customHeight="1">
      <c r="A178" s="37"/>
      <c r="B178" s="38"/>
      <c r="C178" s="240" t="s">
        <v>615</v>
      </c>
      <c r="D178" s="240" t="s">
        <v>393</v>
      </c>
      <c r="E178" s="241" t="s">
        <v>2698</v>
      </c>
      <c r="F178" s="242" t="s">
        <v>2699</v>
      </c>
      <c r="G178" s="243" t="s">
        <v>396</v>
      </c>
      <c r="H178" s="244">
        <v>49</v>
      </c>
      <c r="I178" s="245"/>
      <c r="J178" s="246">
        <f t="shared" si="15"/>
        <v>0</v>
      </c>
      <c r="K178" s="247"/>
      <c r="L178" s="40"/>
      <c r="M178" s="248" t="s">
        <v>1</v>
      </c>
      <c r="N178" s="249" t="s">
        <v>42</v>
      </c>
      <c r="O178" s="78"/>
      <c r="P178" s="250">
        <f t="shared" si="16"/>
        <v>0</v>
      </c>
      <c r="Q178" s="250">
        <v>0</v>
      </c>
      <c r="R178" s="250">
        <f t="shared" si="17"/>
        <v>0</v>
      </c>
      <c r="S178" s="250">
        <v>0</v>
      </c>
      <c r="T178" s="251">
        <f t="shared" si="18"/>
        <v>0</v>
      </c>
      <c r="U178" s="37"/>
      <c r="V178" s="37"/>
      <c r="W178" s="37"/>
      <c r="X178" s="37"/>
      <c r="Y178" s="37"/>
      <c r="Z178" s="37"/>
      <c r="AA178" s="37"/>
      <c r="AB178" s="37"/>
      <c r="AC178" s="37"/>
      <c r="AD178" s="37"/>
      <c r="AE178" s="37"/>
      <c r="AR178" s="252" t="s">
        <v>422</v>
      </c>
      <c r="AT178" s="252" t="s">
        <v>393</v>
      </c>
      <c r="AU178" s="252" t="s">
        <v>92</v>
      </c>
      <c r="AY178" s="19" t="s">
        <v>387</v>
      </c>
      <c r="BE178" s="127">
        <f t="shared" si="19"/>
        <v>0</v>
      </c>
      <c r="BF178" s="127">
        <f t="shared" si="20"/>
        <v>0</v>
      </c>
      <c r="BG178" s="127">
        <f t="shared" si="21"/>
        <v>0</v>
      </c>
      <c r="BH178" s="127">
        <f t="shared" si="22"/>
        <v>0</v>
      </c>
      <c r="BI178" s="127">
        <f t="shared" si="23"/>
        <v>0</v>
      </c>
      <c r="BJ178" s="19" t="s">
        <v>92</v>
      </c>
      <c r="BK178" s="127">
        <f t="shared" si="24"/>
        <v>0</v>
      </c>
      <c r="BL178" s="19" t="s">
        <v>422</v>
      </c>
      <c r="BM178" s="252" t="s">
        <v>322</v>
      </c>
    </row>
    <row r="179" spans="1:65" s="2" customFormat="1" ht="49.05" customHeight="1">
      <c r="A179" s="37"/>
      <c r="B179" s="38"/>
      <c r="C179" s="240" t="s">
        <v>620</v>
      </c>
      <c r="D179" s="240" t="s">
        <v>393</v>
      </c>
      <c r="E179" s="241" t="s">
        <v>2700</v>
      </c>
      <c r="F179" s="242" t="s">
        <v>2701</v>
      </c>
      <c r="G179" s="243" t="s">
        <v>396</v>
      </c>
      <c r="H179" s="244">
        <v>5</v>
      </c>
      <c r="I179" s="245"/>
      <c r="J179" s="246">
        <f t="shared" si="15"/>
        <v>0</v>
      </c>
      <c r="K179" s="247"/>
      <c r="L179" s="40"/>
      <c r="M179" s="248" t="s">
        <v>1</v>
      </c>
      <c r="N179" s="249" t="s">
        <v>42</v>
      </c>
      <c r="O179" s="78"/>
      <c r="P179" s="250">
        <f t="shared" si="16"/>
        <v>0</v>
      </c>
      <c r="Q179" s="250">
        <v>0</v>
      </c>
      <c r="R179" s="250">
        <f t="shared" si="17"/>
        <v>0</v>
      </c>
      <c r="S179" s="250">
        <v>0</v>
      </c>
      <c r="T179" s="251">
        <f t="shared" si="18"/>
        <v>0</v>
      </c>
      <c r="U179" s="37"/>
      <c r="V179" s="37"/>
      <c r="W179" s="37"/>
      <c r="X179" s="37"/>
      <c r="Y179" s="37"/>
      <c r="Z179" s="37"/>
      <c r="AA179" s="37"/>
      <c r="AB179" s="37"/>
      <c r="AC179" s="37"/>
      <c r="AD179" s="37"/>
      <c r="AE179" s="37"/>
      <c r="AR179" s="252" t="s">
        <v>422</v>
      </c>
      <c r="AT179" s="252" t="s">
        <v>393</v>
      </c>
      <c r="AU179" s="252" t="s">
        <v>92</v>
      </c>
      <c r="AY179" s="19" t="s">
        <v>387</v>
      </c>
      <c r="BE179" s="127">
        <f t="shared" si="19"/>
        <v>0</v>
      </c>
      <c r="BF179" s="127">
        <f t="shared" si="20"/>
        <v>0</v>
      </c>
      <c r="BG179" s="127">
        <f t="shared" si="21"/>
        <v>0</v>
      </c>
      <c r="BH179" s="127">
        <f t="shared" si="22"/>
        <v>0</v>
      </c>
      <c r="BI179" s="127">
        <f t="shared" si="23"/>
        <v>0</v>
      </c>
      <c r="BJ179" s="19" t="s">
        <v>92</v>
      </c>
      <c r="BK179" s="127">
        <f t="shared" si="24"/>
        <v>0</v>
      </c>
      <c r="BL179" s="19" t="s">
        <v>422</v>
      </c>
      <c r="BM179" s="252" t="s">
        <v>829</v>
      </c>
    </row>
    <row r="180" spans="1:65" s="2" customFormat="1" ht="49.05" customHeight="1">
      <c r="A180" s="37"/>
      <c r="B180" s="38"/>
      <c r="C180" s="240" t="s">
        <v>287</v>
      </c>
      <c r="D180" s="240" t="s">
        <v>393</v>
      </c>
      <c r="E180" s="241" t="s">
        <v>1936</v>
      </c>
      <c r="F180" s="242" t="s">
        <v>1937</v>
      </c>
      <c r="G180" s="243" t="s">
        <v>396</v>
      </c>
      <c r="H180" s="244">
        <v>13</v>
      </c>
      <c r="I180" s="245"/>
      <c r="J180" s="246">
        <f t="shared" si="15"/>
        <v>0</v>
      </c>
      <c r="K180" s="247"/>
      <c r="L180" s="40"/>
      <c r="M180" s="248" t="s">
        <v>1</v>
      </c>
      <c r="N180" s="249" t="s">
        <v>42</v>
      </c>
      <c r="O180" s="78"/>
      <c r="P180" s="250">
        <f t="shared" si="16"/>
        <v>0</v>
      </c>
      <c r="Q180" s="250">
        <v>0</v>
      </c>
      <c r="R180" s="250">
        <f t="shared" si="17"/>
        <v>0</v>
      </c>
      <c r="S180" s="250">
        <v>0</v>
      </c>
      <c r="T180" s="251">
        <f t="shared" si="18"/>
        <v>0</v>
      </c>
      <c r="U180" s="37"/>
      <c r="V180" s="37"/>
      <c r="W180" s="37"/>
      <c r="X180" s="37"/>
      <c r="Y180" s="37"/>
      <c r="Z180" s="37"/>
      <c r="AA180" s="37"/>
      <c r="AB180" s="37"/>
      <c r="AC180" s="37"/>
      <c r="AD180" s="37"/>
      <c r="AE180" s="37"/>
      <c r="AR180" s="252" t="s">
        <v>422</v>
      </c>
      <c r="AT180" s="252" t="s">
        <v>393</v>
      </c>
      <c r="AU180" s="252" t="s">
        <v>92</v>
      </c>
      <c r="AY180" s="19" t="s">
        <v>387</v>
      </c>
      <c r="BE180" s="127">
        <f t="shared" si="19"/>
        <v>0</v>
      </c>
      <c r="BF180" s="127">
        <f t="shared" si="20"/>
        <v>0</v>
      </c>
      <c r="BG180" s="127">
        <f t="shared" si="21"/>
        <v>0</v>
      </c>
      <c r="BH180" s="127">
        <f t="shared" si="22"/>
        <v>0</v>
      </c>
      <c r="BI180" s="127">
        <f t="shared" si="23"/>
        <v>0</v>
      </c>
      <c r="BJ180" s="19" t="s">
        <v>92</v>
      </c>
      <c r="BK180" s="127">
        <f t="shared" si="24"/>
        <v>0</v>
      </c>
      <c r="BL180" s="19" t="s">
        <v>422</v>
      </c>
      <c r="BM180" s="252" t="s">
        <v>839</v>
      </c>
    </row>
    <row r="181" spans="1:65" s="2" customFormat="1" ht="24.15" customHeight="1">
      <c r="A181" s="37"/>
      <c r="B181" s="38"/>
      <c r="C181" s="240" t="s">
        <v>627</v>
      </c>
      <c r="D181" s="240" t="s">
        <v>393</v>
      </c>
      <c r="E181" s="241" t="s">
        <v>2702</v>
      </c>
      <c r="F181" s="242" t="s">
        <v>2703</v>
      </c>
      <c r="G181" s="243" t="s">
        <v>396</v>
      </c>
      <c r="H181" s="244">
        <v>59</v>
      </c>
      <c r="I181" s="245"/>
      <c r="J181" s="246">
        <f t="shared" si="15"/>
        <v>0</v>
      </c>
      <c r="K181" s="247"/>
      <c r="L181" s="40"/>
      <c r="M181" s="248" t="s">
        <v>1</v>
      </c>
      <c r="N181" s="249" t="s">
        <v>42</v>
      </c>
      <c r="O181" s="78"/>
      <c r="P181" s="250">
        <f t="shared" si="16"/>
        <v>0</v>
      </c>
      <c r="Q181" s="250">
        <v>0</v>
      </c>
      <c r="R181" s="250">
        <f t="shared" si="17"/>
        <v>0</v>
      </c>
      <c r="S181" s="250">
        <v>0</v>
      </c>
      <c r="T181" s="251">
        <f t="shared" si="18"/>
        <v>0</v>
      </c>
      <c r="U181" s="37"/>
      <c r="V181" s="37"/>
      <c r="W181" s="37"/>
      <c r="X181" s="37"/>
      <c r="Y181" s="37"/>
      <c r="Z181" s="37"/>
      <c r="AA181" s="37"/>
      <c r="AB181" s="37"/>
      <c r="AC181" s="37"/>
      <c r="AD181" s="37"/>
      <c r="AE181" s="37"/>
      <c r="AR181" s="252" t="s">
        <v>422</v>
      </c>
      <c r="AT181" s="252" t="s">
        <v>393</v>
      </c>
      <c r="AU181" s="252" t="s">
        <v>92</v>
      </c>
      <c r="AY181" s="19" t="s">
        <v>387</v>
      </c>
      <c r="BE181" s="127">
        <f t="shared" si="19"/>
        <v>0</v>
      </c>
      <c r="BF181" s="127">
        <f t="shared" si="20"/>
        <v>0</v>
      </c>
      <c r="BG181" s="127">
        <f t="shared" si="21"/>
        <v>0</v>
      </c>
      <c r="BH181" s="127">
        <f t="shared" si="22"/>
        <v>0</v>
      </c>
      <c r="BI181" s="127">
        <f t="shared" si="23"/>
        <v>0</v>
      </c>
      <c r="BJ181" s="19" t="s">
        <v>92</v>
      </c>
      <c r="BK181" s="127">
        <f t="shared" si="24"/>
        <v>0</v>
      </c>
      <c r="BL181" s="19" t="s">
        <v>422</v>
      </c>
      <c r="BM181" s="252" t="s">
        <v>847</v>
      </c>
    </row>
    <row r="182" spans="1:65" s="2" customFormat="1" ht="24.15" customHeight="1">
      <c r="A182" s="37"/>
      <c r="B182" s="38"/>
      <c r="C182" s="240" t="s">
        <v>631</v>
      </c>
      <c r="D182" s="240" t="s">
        <v>393</v>
      </c>
      <c r="E182" s="241" t="s">
        <v>1942</v>
      </c>
      <c r="F182" s="242" t="s">
        <v>1943</v>
      </c>
      <c r="G182" s="243" t="s">
        <v>716</v>
      </c>
      <c r="H182" s="311"/>
      <c r="I182" s="245"/>
      <c r="J182" s="246">
        <f t="shared" si="15"/>
        <v>0</v>
      </c>
      <c r="K182" s="247"/>
      <c r="L182" s="40"/>
      <c r="M182" s="248" t="s">
        <v>1</v>
      </c>
      <c r="N182" s="249" t="s">
        <v>42</v>
      </c>
      <c r="O182" s="78"/>
      <c r="P182" s="250">
        <f t="shared" si="16"/>
        <v>0</v>
      </c>
      <c r="Q182" s="250">
        <v>0</v>
      </c>
      <c r="R182" s="250">
        <f t="shared" si="17"/>
        <v>0</v>
      </c>
      <c r="S182" s="250">
        <v>0</v>
      </c>
      <c r="T182" s="251">
        <f t="shared" si="18"/>
        <v>0</v>
      </c>
      <c r="U182" s="37"/>
      <c r="V182" s="37"/>
      <c r="W182" s="37"/>
      <c r="X182" s="37"/>
      <c r="Y182" s="37"/>
      <c r="Z182" s="37"/>
      <c r="AA182" s="37"/>
      <c r="AB182" s="37"/>
      <c r="AC182" s="37"/>
      <c r="AD182" s="37"/>
      <c r="AE182" s="37"/>
      <c r="AR182" s="252" t="s">
        <v>422</v>
      </c>
      <c r="AT182" s="252" t="s">
        <v>393</v>
      </c>
      <c r="AU182" s="252" t="s">
        <v>92</v>
      </c>
      <c r="AY182" s="19" t="s">
        <v>387</v>
      </c>
      <c r="BE182" s="127">
        <f t="shared" si="19"/>
        <v>0</v>
      </c>
      <c r="BF182" s="127">
        <f t="shared" si="20"/>
        <v>0</v>
      </c>
      <c r="BG182" s="127">
        <f t="shared" si="21"/>
        <v>0</v>
      </c>
      <c r="BH182" s="127">
        <f t="shared" si="22"/>
        <v>0</v>
      </c>
      <c r="BI182" s="127">
        <f t="shared" si="23"/>
        <v>0</v>
      </c>
      <c r="BJ182" s="19" t="s">
        <v>92</v>
      </c>
      <c r="BK182" s="127">
        <f t="shared" si="24"/>
        <v>0</v>
      </c>
      <c r="BL182" s="19" t="s">
        <v>422</v>
      </c>
      <c r="BM182" s="252" t="s">
        <v>857</v>
      </c>
    </row>
    <row r="183" spans="1:65" s="12" customFormat="1" ht="22.8" customHeight="1">
      <c r="B183" s="212"/>
      <c r="C183" s="213"/>
      <c r="D183" s="214" t="s">
        <v>75</v>
      </c>
      <c r="E183" s="225" t="s">
        <v>2704</v>
      </c>
      <c r="F183" s="225" t="s">
        <v>2705</v>
      </c>
      <c r="G183" s="213"/>
      <c r="H183" s="213"/>
      <c r="I183" s="216"/>
      <c r="J183" s="226">
        <f>BK183</f>
        <v>0</v>
      </c>
      <c r="K183" s="213"/>
      <c r="L183" s="217"/>
      <c r="M183" s="218"/>
      <c r="N183" s="219"/>
      <c r="O183" s="219"/>
      <c r="P183" s="220">
        <f>SUM(P184:P191)</f>
        <v>0</v>
      </c>
      <c r="Q183" s="219"/>
      <c r="R183" s="220">
        <f>SUM(R184:R191)</f>
        <v>0</v>
      </c>
      <c r="S183" s="219"/>
      <c r="T183" s="221">
        <f>SUM(T184:T191)</f>
        <v>0</v>
      </c>
      <c r="AR183" s="222" t="s">
        <v>92</v>
      </c>
      <c r="AT183" s="223" t="s">
        <v>75</v>
      </c>
      <c r="AU183" s="223" t="s">
        <v>84</v>
      </c>
      <c r="AY183" s="222" t="s">
        <v>387</v>
      </c>
      <c r="BK183" s="224">
        <f>SUM(BK184:BK191)</f>
        <v>0</v>
      </c>
    </row>
    <row r="184" spans="1:65" s="2" customFormat="1" ht="37.799999999999997" customHeight="1">
      <c r="A184" s="37"/>
      <c r="B184" s="38"/>
      <c r="C184" s="240" t="s">
        <v>640</v>
      </c>
      <c r="D184" s="240" t="s">
        <v>393</v>
      </c>
      <c r="E184" s="241" t="s">
        <v>2706</v>
      </c>
      <c r="F184" s="242" t="s">
        <v>2707</v>
      </c>
      <c r="G184" s="243" t="s">
        <v>436</v>
      </c>
      <c r="H184" s="244">
        <v>3</v>
      </c>
      <c r="I184" s="245"/>
      <c r="J184" s="246">
        <f t="shared" ref="J184:J191" si="25">ROUND(I184*H184,2)</f>
        <v>0</v>
      </c>
      <c r="K184" s="247"/>
      <c r="L184" s="40"/>
      <c r="M184" s="248" t="s">
        <v>1</v>
      </c>
      <c r="N184" s="249" t="s">
        <v>42</v>
      </c>
      <c r="O184" s="78"/>
      <c r="P184" s="250">
        <f t="shared" ref="P184:P191" si="26">O184*H184</f>
        <v>0</v>
      </c>
      <c r="Q184" s="250">
        <v>0</v>
      </c>
      <c r="R184" s="250">
        <f t="shared" ref="R184:R191" si="27">Q184*H184</f>
        <v>0</v>
      </c>
      <c r="S184" s="250">
        <v>0</v>
      </c>
      <c r="T184" s="251">
        <f t="shared" ref="T184:T191" si="28">S184*H184</f>
        <v>0</v>
      </c>
      <c r="U184" s="37"/>
      <c r="V184" s="37"/>
      <c r="W184" s="37"/>
      <c r="X184" s="37"/>
      <c r="Y184" s="37"/>
      <c r="Z184" s="37"/>
      <c r="AA184" s="37"/>
      <c r="AB184" s="37"/>
      <c r="AC184" s="37"/>
      <c r="AD184" s="37"/>
      <c r="AE184" s="37"/>
      <c r="AR184" s="252" t="s">
        <v>422</v>
      </c>
      <c r="AT184" s="252" t="s">
        <v>393</v>
      </c>
      <c r="AU184" s="252" t="s">
        <v>92</v>
      </c>
      <c r="AY184" s="19" t="s">
        <v>387</v>
      </c>
      <c r="BE184" s="127">
        <f t="shared" ref="BE184:BE191" si="29">IF(N184="základná",J184,0)</f>
        <v>0</v>
      </c>
      <c r="BF184" s="127">
        <f t="shared" ref="BF184:BF191" si="30">IF(N184="znížená",J184,0)</f>
        <v>0</v>
      </c>
      <c r="BG184" s="127">
        <f t="shared" ref="BG184:BG191" si="31">IF(N184="zákl. prenesená",J184,0)</f>
        <v>0</v>
      </c>
      <c r="BH184" s="127">
        <f t="shared" ref="BH184:BH191" si="32">IF(N184="zníž. prenesená",J184,0)</f>
        <v>0</v>
      </c>
      <c r="BI184" s="127">
        <f t="shared" ref="BI184:BI191" si="33">IF(N184="nulová",J184,0)</f>
        <v>0</v>
      </c>
      <c r="BJ184" s="19" t="s">
        <v>92</v>
      </c>
      <c r="BK184" s="127">
        <f t="shared" ref="BK184:BK191" si="34">ROUND(I184*H184,2)</f>
        <v>0</v>
      </c>
      <c r="BL184" s="19" t="s">
        <v>422</v>
      </c>
      <c r="BM184" s="252" t="s">
        <v>864</v>
      </c>
    </row>
    <row r="185" spans="1:65" s="2" customFormat="1" ht="37.799999999999997" customHeight="1">
      <c r="A185" s="37"/>
      <c r="B185" s="38"/>
      <c r="C185" s="240" t="s">
        <v>644</v>
      </c>
      <c r="D185" s="240" t="s">
        <v>393</v>
      </c>
      <c r="E185" s="241" t="s">
        <v>2708</v>
      </c>
      <c r="F185" s="242" t="s">
        <v>2709</v>
      </c>
      <c r="G185" s="243" t="s">
        <v>436</v>
      </c>
      <c r="H185" s="244">
        <v>1</v>
      </c>
      <c r="I185" s="245"/>
      <c r="J185" s="246">
        <f t="shared" si="25"/>
        <v>0</v>
      </c>
      <c r="K185" s="247"/>
      <c r="L185" s="40"/>
      <c r="M185" s="248" t="s">
        <v>1</v>
      </c>
      <c r="N185" s="249" t="s">
        <v>42</v>
      </c>
      <c r="O185" s="78"/>
      <c r="P185" s="250">
        <f t="shared" si="26"/>
        <v>0</v>
      </c>
      <c r="Q185" s="250">
        <v>0</v>
      </c>
      <c r="R185" s="250">
        <f t="shared" si="27"/>
        <v>0</v>
      </c>
      <c r="S185" s="250">
        <v>0</v>
      </c>
      <c r="T185" s="251">
        <f t="shared" si="28"/>
        <v>0</v>
      </c>
      <c r="U185" s="37"/>
      <c r="V185" s="37"/>
      <c r="W185" s="37"/>
      <c r="X185" s="37"/>
      <c r="Y185" s="37"/>
      <c r="Z185" s="37"/>
      <c r="AA185" s="37"/>
      <c r="AB185" s="37"/>
      <c r="AC185" s="37"/>
      <c r="AD185" s="37"/>
      <c r="AE185" s="37"/>
      <c r="AR185" s="252" t="s">
        <v>422</v>
      </c>
      <c r="AT185" s="252" t="s">
        <v>393</v>
      </c>
      <c r="AU185" s="252" t="s">
        <v>92</v>
      </c>
      <c r="AY185" s="19" t="s">
        <v>387</v>
      </c>
      <c r="BE185" s="127">
        <f t="shared" si="29"/>
        <v>0</v>
      </c>
      <c r="BF185" s="127">
        <f t="shared" si="30"/>
        <v>0</v>
      </c>
      <c r="BG185" s="127">
        <f t="shared" si="31"/>
        <v>0</v>
      </c>
      <c r="BH185" s="127">
        <f t="shared" si="32"/>
        <v>0</v>
      </c>
      <c r="BI185" s="127">
        <f t="shared" si="33"/>
        <v>0</v>
      </c>
      <c r="BJ185" s="19" t="s">
        <v>92</v>
      </c>
      <c r="BK185" s="127">
        <f t="shared" si="34"/>
        <v>0</v>
      </c>
      <c r="BL185" s="19" t="s">
        <v>422</v>
      </c>
      <c r="BM185" s="252" t="s">
        <v>869</v>
      </c>
    </row>
    <row r="186" spans="1:65" s="2" customFormat="1" ht="62.7" customHeight="1">
      <c r="A186" s="37"/>
      <c r="B186" s="38"/>
      <c r="C186" s="240" t="s">
        <v>648</v>
      </c>
      <c r="D186" s="240" t="s">
        <v>393</v>
      </c>
      <c r="E186" s="241" t="s">
        <v>2710</v>
      </c>
      <c r="F186" s="242" t="s">
        <v>2711</v>
      </c>
      <c r="G186" s="243" t="s">
        <v>436</v>
      </c>
      <c r="H186" s="244">
        <v>1</v>
      </c>
      <c r="I186" s="245"/>
      <c r="J186" s="246">
        <f t="shared" si="25"/>
        <v>0</v>
      </c>
      <c r="K186" s="247"/>
      <c r="L186" s="40"/>
      <c r="M186" s="248" t="s">
        <v>1</v>
      </c>
      <c r="N186" s="249" t="s">
        <v>42</v>
      </c>
      <c r="O186" s="78"/>
      <c r="P186" s="250">
        <f t="shared" si="26"/>
        <v>0</v>
      </c>
      <c r="Q186" s="250">
        <v>0</v>
      </c>
      <c r="R186" s="250">
        <f t="shared" si="27"/>
        <v>0</v>
      </c>
      <c r="S186" s="250">
        <v>0</v>
      </c>
      <c r="T186" s="251">
        <f t="shared" si="28"/>
        <v>0</v>
      </c>
      <c r="U186" s="37"/>
      <c r="V186" s="37"/>
      <c r="W186" s="37"/>
      <c r="X186" s="37"/>
      <c r="Y186" s="37"/>
      <c r="Z186" s="37"/>
      <c r="AA186" s="37"/>
      <c r="AB186" s="37"/>
      <c r="AC186" s="37"/>
      <c r="AD186" s="37"/>
      <c r="AE186" s="37"/>
      <c r="AR186" s="252" t="s">
        <v>422</v>
      </c>
      <c r="AT186" s="252" t="s">
        <v>393</v>
      </c>
      <c r="AU186" s="252" t="s">
        <v>92</v>
      </c>
      <c r="AY186" s="19" t="s">
        <v>387</v>
      </c>
      <c r="BE186" s="127">
        <f t="shared" si="29"/>
        <v>0</v>
      </c>
      <c r="BF186" s="127">
        <f t="shared" si="30"/>
        <v>0</v>
      </c>
      <c r="BG186" s="127">
        <f t="shared" si="31"/>
        <v>0</v>
      </c>
      <c r="BH186" s="127">
        <f t="shared" si="32"/>
        <v>0</v>
      </c>
      <c r="BI186" s="127">
        <f t="shared" si="33"/>
        <v>0</v>
      </c>
      <c r="BJ186" s="19" t="s">
        <v>92</v>
      </c>
      <c r="BK186" s="127">
        <f t="shared" si="34"/>
        <v>0</v>
      </c>
      <c r="BL186" s="19" t="s">
        <v>422</v>
      </c>
      <c r="BM186" s="252" t="s">
        <v>875</v>
      </c>
    </row>
    <row r="187" spans="1:65" s="2" customFormat="1" ht="62.7" customHeight="1">
      <c r="A187" s="37"/>
      <c r="B187" s="38"/>
      <c r="C187" s="240" t="s">
        <v>654</v>
      </c>
      <c r="D187" s="240" t="s">
        <v>393</v>
      </c>
      <c r="E187" s="241" t="s">
        <v>2712</v>
      </c>
      <c r="F187" s="242" t="s">
        <v>2713</v>
      </c>
      <c r="G187" s="243" t="s">
        <v>436</v>
      </c>
      <c r="H187" s="244">
        <v>1</v>
      </c>
      <c r="I187" s="245"/>
      <c r="J187" s="246">
        <f t="shared" si="25"/>
        <v>0</v>
      </c>
      <c r="K187" s="247"/>
      <c r="L187" s="40"/>
      <c r="M187" s="248" t="s">
        <v>1</v>
      </c>
      <c r="N187" s="249" t="s">
        <v>42</v>
      </c>
      <c r="O187" s="78"/>
      <c r="P187" s="250">
        <f t="shared" si="26"/>
        <v>0</v>
      </c>
      <c r="Q187" s="250">
        <v>0</v>
      </c>
      <c r="R187" s="250">
        <f t="shared" si="27"/>
        <v>0</v>
      </c>
      <c r="S187" s="250">
        <v>0</v>
      </c>
      <c r="T187" s="251">
        <f t="shared" si="28"/>
        <v>0</v>
      </c>
      <c r="U187" s="37"/>
      <c r="V187" s="37"/>
      <c r="W187" s="37"/>
      <c r="X187" s="37"/>
      <c r="Y187" s="37"/>
      <c r="Z187" s="37"/>
      <c r="AA187" s="37"/>
      <c r="AB187" s="37"/>
      <c r="AC187" s="37"/>
      <c r="AD187" s="37"/>
      <c r="AE187" s="37"/>
      <c r="AR187" s="252" t="s">
        <v>422</v>
      </c>
      <c r="AT187" s="252" t="s">
        <v>393</v>
      </c>
      <c r="AU187" s="252" t="s">
        <v>92</v>
      </c>
      <c r="AY187" s="19" t="s">
        <v>387</v>
      </c>
      <c r="BE187" s="127">
        <f t="shared" si="29"/>
        <v>0</v>
      </c>
      <c r="BF187" s="127">
        <f t="shared" si="30"/>
        <v>0</v>
      </c>
      <c r="BG187" s="127">
        <f t="shared" si="31"/>
        <v>0</v>
      </c>
      <c r="BH187" s="127">
        <f t="shared" si="32"/>
        <v>0</v>
      </c>
      <c r="BI187" s="127">
        <f t="shared" si="33"/>
        <v>0</v>
      </c>
      <c r="BJ187" s="19" t="s">
        <v>92</v>
      </c>
      <c r="BK187" s="127">
        <f t="shared" si="34"/>
        <v>0</v>
      </c>
      <c r="BL187" s="19" t="s">
        <v>422</v>
      </c>
      <c r="BM187" s="252" t="s">
        <v>887</v>
      </c>
    </row>
    <row r="188" spans="1:65" s="2" customFormat="1" ht="24.15" customHeight="1">
      <c r="A188" s="37"/>
      <c r="B188" s="38"/>
      <c r="C188" s="240" t="s">
        <v>660</v>
      </c>
      <c r="D188" s="240" t="s">
        <v>393</v>
      </c>
      <c r="E188" s="241" t="s">
        <v>2714</v>
      </c>
      <c r="F188" s="242" t="s">
        <v>2715</v>
      </c>
      <c r="G188" s="243" t="s">
        <v>2716</v>
      </c>
      <c r="H188" s="244">
        <v>1</v>
      </c>
      <c r="I188" s="245"/>
      <c r="J188" s="246">
        <f t="shared" si="25"/>
        <v>0</v>
      </c>
      <c r="K188" s="247"/>
      <c r="L188" s="40"/>
      <c r="M188" s="248" t="s">
        <v>1</v>
      </c>
      <c r="N188" s="249" t="s">
        <v>42</v>
      </c>
      <c r="O188" s="78"/>
      <c r="P188" s="250">
        <f t="shared" si="26"/>
        <v>0</v>
      </c>
      <c r="Q188" s="250">
        <v>0</v>
      </c>
      <c r="R188" s="250">
        <f t="shared" si="27"/>
        <v>0</v>
      </c>
      <c r="S188" s="250">
        <v>0</v>
      </c>
      <c r="T188" s="251">
        <f t="shared" si="28"/>
        <v>0</v>
      </c>
      <c r="U188" s="37"/>
      <c r="V188" s="37"/>
      <c r="W188" s="37"/>
      <c r="X188" s="37"/>
      <c r="Y188" s="37"/>
      <c r="Z188" s="37"/>
      <c r="AA188" s="37"/>
      <c r="AB188" s="37"/>
      <c r="AC188" s="37"/>
      <c r="AD188" s="37"/>
      <c r="AE188" s="37"/>
      <c r="AR188" s="252" t="s">
        <v>422</v>
      </c>
      <c r="AT188" s="252" t="s">
        <v>393</v>
      </c>
      <c r="AU188" s="252" t="s">
        <v>92</v>
      </c>
      <c r="AY188" s="19" t="s">
        <v>387</v>
      </c>
      <c r="BE188" s="127">
        <f t="shared" si="29"/>
        <v>0</v>
      </c>
      <c r="BF188" s="127">
        <f t="shared" si="30"/>
        <v>0</v>
      </c>
      <c r="BG188" s="127">
        <f t="shared" si="31"/>
        <v>0</v>
      </c>
      <c r="BH188" s="127">
        <f t="shared" si="32"/>
        <v>0</v>
      </c>
      <c r="BI188" s="127">
        <f t="shared" si="33"/>
        <v>0</v>
      </c>
      <c r="BJ188" s="19" t="s">
        <v>92</v>
      </c>
      <c r="BK188" s="127">
        <f t="shared" si="34"/>
        <v>0</v>
      </c>
      <c r="BL188" s="19" t="s">
        <v>422</v>
      </c>
      <c r="BM188" s="252" t="s">
        <v>891</v>
      </c>
    </row>
    <row r="189" spans="1:65" s="2" customFormat="1" ht="24.15" customHeight="1">
      <c r="A189" s="37"/>
      <c r="B189" s="38"/>
      <c r="C189" s="240" t="s">
        <v>666</v>
      </c>
      <c r="D189" s="240" t="s">
        <v>393</v>
      </c>
      <c r="E189" s="241" t="s">
        <v>2717</v>
      </c>
      <c r="F189" s="242" t="s">
        <v>2718</v>
      </c>
      <c r="G189" s="243" t="s">
        <v>2716</v>
      </c>
      <c r="H189" s="244">
        <v>1</v>
      </c>
      <c r="I189" s="245"/>
      <c r="J189" s="246">
        <f t="shared" si="25"/>
        <v>0</v>
      </c>
      <c r="K189" s="247"/>
      <c r="L189" s="40"/>
      <c r="M189" s="248" t="s">
        <v>1</v>
      </c>
      <c r="N189" s="249" t="s">
        <v>42</v>
      </c>
      <c r="O189" s="78"/>
      <c r="P189" s="250">
        <f t="shared" si="26"/>
        <v>0</v>
      </c>
      <c r="Q189" s="250">
        <v>0</v>
      </c>
      <c r="R189" s="250">
        <f t="shared" si="27"/>
        <v>0</v>
      </c>
      <c r="S189" s="250">
        <v>0</v>
      </c>
      <c r="T189" s="251">
        <f t="shared" si="28"/>
        <v>0</v>
      </c>
      <c r="U189" s="37"/>
      <c r="V189" s="37"/>
      <c r="W189" s="37"/>
      <c r="X189" s="37"/>
      <c r="Y189" s="37"/>
      <c r="Z189" s="37"/>
      <c r="AA189" s="37"/>
      <c r="AB189" s="37"/>
      <c r="AC189" s="37"/>
      <c r="AD189" s="37"/>
      <c r="AE189" s="37"/>
      <c r="AR189" s="252" t="s">
        <v>422</v>
      </c>
      <c r="AT189" s="252" t="s">
        <v>393</v>
      </c>
      <c r="AU189" s="252" t="s">
        <v>92</v>
      </c>
      <c r="AY189" s="19" t="s">
        <v>387</v>
      </c>
      <c r="BE189" s="127">
        <f t="shared" si="29"/>
        <v>0</v>
      </c>
      <c r="BF189" s="127">
        <f t="shared" si="30"/>
        <v>0</v>
      </c>
      <c r="BG189" s="127">
        <f t="shared" si="31"/>
        <v>0</v>
      </c>
      <c r="BH189" s="127">
        <f t="shared" si="32"/>
        <v>0</v>
      </c>
      <c r="BI189" s="127">
        <f t="shared" si="33"/>
        <v>0</v>
      </c>
      <c r="BJ189" s="19" t="s">
        <v>92</v>
      </c>
      <c r="BK189" s="127">
        <f t="shared" si="34"/>
        <v>0</v>
      </c>
      <c r="BL189" s="19" t="s">
        <v>422</v>
      </c>
      <c r="BM189" s="252" t="s">
        <v>894</v>
      </c>
    </row>
    <row r="190" spans="1:65" s="2" customFormat="1" ht="16.5" customHeight="1">
      <c r="A190" s="37"/>
      <c r="B190" s="38"/>
      <c r="C190" s="240" t="s">
        <v>670</v>
      </c>
      <c r="D190" s="240" t="s">
        <v>393</v>
      </c>
      <c r="E190" s="241" t="s">
        <v>2719</v>
      </c>
      <c r="F190" s="242" t="s">
        <v>2720</v>
      </c>
      <c r="G190" s="243" t="s">
        <v>2716</v>
      </c>
      <c r="H190" s="244">
        <v>1</v>
      </c>
      <c r="I190" s="245"/>
      <c r="J190" s="246">
        <f t="shared" si="25"/>
        <v>0</v>
      </c>
      <c r="K190" s="247"/>
      <c r="L190" s="40"/>
      <c r="M190" s="248" t="s">
        <v>1</v>
      </c>
      <c r="N190" s="249" t="s">
        <v>42</v>
      </c>
      <c r="O190" s="78"/>
      <c r="P190" s="250">
        <f t="shared" si="26"/>
        <v>0</v>
      </c>
      <c r="Q190" s="250">
        <v>0</v>
      </c>
      <c r="R190" s="250">
        <f t="shared" si="27"/>
        <v>0</v>
      </c>
      <c r="S190" s="250">
        <v>0</v>
      </c>
      <c r="T190" s="251">
        <f t="shared" si="28"/>
        <v>0</v>
      </c>
      <c r="U190" s="37"/>
      <c r="V190" s="37"/>
      <c r="W190" s="37"/>
      <c r="X190" s="37"/>
      <c r="Y190" s="37"/>
      <c r="Z190" s="37"/>
      <c r="AA190" s="37"/>
      <c r="AB190" s="37"/>
      <c r="AC190" s="37"/>
      <c r="AD190" s="37"/>
      <c r="AE190" s="37"/>
      <c r="AR190" s="252" t="s">
        <v>422</v>
      </c>
      <c r="AT190" s="252" t="s">
        <v>393</v>
      </c>
      <c r="AU190" s="252" t="s">
        <v>92</v>
      </c>
      <c r="AY190" s="19" t="s">
        <v>387</v>
      </c>
      <c r="BE190" s="127">
        <f t="shared" si="29"/>
        <v>0</v>
      </c>
      <c r="BF190" s="127">
        <f t="shared" si="30"/>
        <v>0</v>
      </c>
      <c r="BG190" s="127">
        <f t="shared" si="31"/>
        <v>0</v>
      </c>
      <c r="BH190" s="127">
        <f t="shared" si="32"/>
        <v>0</v>
      </c>
      <c r="BI190" s="127">
        <f t="shared" si="33"/>
        <v>0</v>
      </c>
      <c r="BJ190" s="19" t="s">
        <v>92</v>
      </c>
      <c r="BK190" s="127">
        <f t="shared" si="34"/>
        <v>0</v>
      </c>
      <c r="BL190" s="19" t="s">
        <v>422</v>
      </c>
      <c r="BM190" s="252" t="s">
        <v>901</v>
      </c>
    </row>
    <row r="191" spans="1:65" s="2" customFormat="1" ht="24.15" customHeight="1">
      <c r="A191" s="37"/>
      <c r="B191" s="38"/>
      <c r="C191" s="240" t="s">
        <v>674</v>
      </c>
      <c r="D191" s="240" t="s">
        <v>393</v>
      </c>
      <c r="E191" s="241" t="s">
        <v>2721</v>
      </c>
      <c r="F191" s="242" t="s">
        <v>2722</v>
      </c>
      <c r="G191" s="243" t="s">
        <v>716</v>
      </c>
      <c r="H191" s="311"/>
      <c r="I191" s="245"/>
      <c r="J191" s="246">
        <f t="shared" si="25"/>
        <v>0</v>
      </c>
      <c r="K191" s="247"/>
      <c r="L191" s="40"/>
      <c r="M191" s="248" t="s">
        <v>1</v>
      </c>
      <c r="N191" s="249" t="s">
        <v>42</v>
      </c>
      <c r="O191" s="78"/>
      <c r="P191" s="250">
        <f t="shared" si="26"/>
        <v>0</v>
      </c>
      <c r="Q191" s="250">
        <v>0</v>
      </c>
      <c r="R191" s="250">
        <f t="shared" si="27"/>
        <v>0</v>
      </c>
      <c r="S191" s="250">
        <v>0</v>
      </c>
      <c r="T191" s="251">
        <f t="shared" si="28"/>
        <v>0</v>
      </c>
      <c r="U191" s="37"/>
      <c r="V191" s="37"/>
      <c r="W191" s="37"/>
      <c r="X191" s="37"/>
      <c r="Y191" s="37"/>
      <c r="Z191" s="37"/>
      <c r="AA191" s="37"/>
      <c r="AB191" s="37"/>
      <c r="AC191" s="37"/>
      <c r="AD191" s="37"/>
      <c r="AE191" s="37"/>
      <c r="AR191" s="252" t="s">
        <v>422</v>
      </c>
      <c r="AT191" s="252" t="s">
        <v>393</v>
      </c>
      <c r="AU191" s="252" t="s">
        <v>92</v>
      </c>
      <c r="AY191" s="19" t="s">
        <v>387</v>
      </c>
      <c r="BE191" s="127">
        <f t="shared" si="29"/>
        <v>0</v>
      </c>
      <c r="BF191" s="127">
        <f t="shared" si="30"/>
        <v>0</v>
      </c>
      <c r="BG191" s="127">
        <f t="shared" si="31"/>
        <v>0</v>
      </c>
      <c r="BH191" s="127">
        <f t="shared" si="32"/>
        <v>0</v>
      </c>
      <c r="BI191" s="127">
        <f t="shared" si="33"/>
        <v>0</v>
      </c>
      <c r="BJ191" s="19" t="s">
        <v>92</v>
      </c>
      <c r="BK191" s="127">
        <f t="shared" si="34"/>
        <v>0</v>
      </c>
      <c r="BL191" s="19" t="s">
        <v>422</v>
      </c>
      <c r="BM191" s="252" t="s">
        <v>908</v>
      </c>
    </row>
    <row r="192" spans="1:65" s="2" customFormat="1" ht="49.95" customHeight="1">
      <c r="A192" s="37"/>
      <c r="B192" s="38"/>
      <c r="C192" s="39"/>
      <c r="D192" s="39"/>
      <c r="E192" s="215" t="s">
        <v>1777</v>
      </c>
      <c r="F192" s="215" t="s">
        <v>1778</v>
      </c>
      <c r="G192" s="39"/>
      <c r="H192" s="39"/>
      <c r="I192" s="39"/>
      <c r="J192" s="191">
        <f t="shared" ref="J192:J197" si="35">BK192</f>
        <v>0</v>
      </c>
      <c r="K192" s="39"/>
      <c r="L192" s="40"/>
      <c r="M192" s="309"/>
      <c r="N192" s="310"/>
      <c r="O192" s="78"/>
      <c r="P192" s="78"/>
      <c r="Q192" s="78"/>
      <c r="R192" s="78"/>
      <c r="S192" s="78"/>
      <c r="T192" s="79"/>
      <c r="U192" s="37"/>
      <c r="V192" s="37"/>
      <c r="W192" s="37"/>
      <c r="X192" s="37"/>
      <c r="Y192" s="37"/>
      <c r="Z192" s="37"/>
      <c r="AA192" s="37"/>
      <c r="AB192" s="37"/>
      <c r="AC192" s="37"/>
      <c r="AD192" s="37"/>
      <c r="AE192" s="37"/>
      <c r="AT192" s="19" t="s">
        <v>75</v>
      </c>
      <c r="AU192" s="19" t="s">
        <v>76</v>
      </c>
      <c r="AY192" s="19" t="s">
        <v>1779</v>
      </c>
      <c r="BK192" s="127">
        <f>SUM(BK193:BK197)</f>
        <v>0</v>
      </c>
    </row>
    <row r="193" spans="1:63" s="2" customFormat="1" ht="16.350000000000001" customHeight="1">
      <c r="A193" s="37"/>
      <c r="B193" s="38"/>
      <c r="C193" s="312" t="s">
        <v>1</v>
      </c>
      <c r="D193" s="312" t="s">
        <v>393</v>
      </c>
      <c r="E193" s="313" t="s">
        <v>1</v>
      </c>
      <c r="F193" s="314" t="s">
        <v>1</v>
      </c>
      <c r="G193" s="315" t="s">
        <v>1</v>
      </c>
      <c r="H193" s="316"/>
      <c r="I193" s="317"/>
      <c r="J193" s="318">
        <f t="shared" si="35"/>
        <v>0</v>
      </c>
      <c r="K193" s="247"/>
      <c r="L193" s="40"/>
      <c r="M193" s="319" t="s">
        <v>1</v>
      </c>
      <c r="N193" s="320" t="s">
        <v>42</v>
      </c>
      <c r="O193" s="78"/>
      <c r="P193" s="78"/>
      <c r="Q193" s="78"/>
      <c r="R193" s="78"/>
      <c r="S193" s="78"/>
      <c r="T193" s="79"/>
      <c r="U193" s="37"/>
      <c r="V193" s="37"/>
      <c r="W193" s="37"/>
      <c r="X193" s="37"/>
      <c r="Y193" s="37"/>
      <c r="Z193" s="37"/>
      <c r="AA193" s="37"/>
      <c r="AB193" s="37"/>
      <c r="AC193" s="37"/>
      <c r="AD193" s="37"/>
      <c r="AE193" s="37"/>
      <c r="AT193" s="19" t="s">
        <v>1779</v>
      </c>
      <c r="AU193" s="19" t="s">
        <v>84</v>
      </c>
      <c r="AY193" s="19" t="s">
        <v>1779</v>
      </c>
      <c r="BE193" s="127">
        <f>IF(N193="základná",J193,0)</f>
        <v>0</v>
      </c>
      <c r="BF193" s="127">
        <f>IF(N193="znížená",J193,0)</f>
        <v>0</v>
      </c>
      <c r="BG193" s="127">
        <f>IF(N193="zákl. prenesená",J193,0)</f>
        <v>0</v>
      </c>
      <c r="BH193" s="127">
        <f>IF(N193="zníž. prenesená",J193,0)</f>
        <v>0</v>
      </c>
      <c r="BI193" s="127">
        <f>IF(N193="nulová",J193,0)</f>
        <v>0</v>
      </c>
      <c r="BJ193" s="19" t="s">
        <v>92</v>
      </c>
      <c r="BK193" s="127">
        <f>I193*H193</f>
        <v>0</v>
      </c>
    </row>
    <row r="194" spans="1:63" s="2" customFormat="1" ht="16.350000000000001" customHeight="1">
      <c r="A194" s="37"/>
      <c r="B194" s="38"/>
      <c r="C194" s="312" t="s">
        <v>1</v>
      </c>
      <c r="D194" s="312" t="s">
        <v>393</v>
      </c>
      <c r="E194" s="313" t="s">
        <v>1</v>
      </c>
      <c r="F194" s="314" t="s">
        <v>1</v>
      </c>
      <c r="G194" s="315" t="s">
        <v>1</v>
      </c>
      <c r="H194" s="316"/>
      <c r="I194" s="317"/>
      <c r="J194" s="318">
        <f t="shared" si="35"/>
        <v>0</v>
      </c>
      <c r="K194" s="247"/>
      <c r="L194" s="40"/>
      <c r="M194" s="319" t="s">
        <v>1</v>
      </c>
      <c r="N194" s="320" t="s">
        <v>42</v>
      </c>
      <c r="O194" s="78"/>
      <c r="P194" s="78"/>
      <c r="Q194" s="78"/>
      <c r="R194" s="78"/>
      <c r="S194" s="78"/>
      <c r="T194" s="79"/>
      <c r="U194" s="37"/>
      <c r="V194" s="37"/>
      <c r="W194" s="37"/>
      <c r="X194" s="37"/>
      <c r="Y194" s="37"/>
      <c r="Z194" s="37"/>
      <c r="AA194" s="37"/>
      <c r="AB194" s="37"/>
      <c r="AC194" s="37"/>
      <c r="AD194" s="37"/>
      <c r="AE194" s="37"/>
      <c r="AT194" s="19" t="s">
        <v>1779</v>
      </c>
      <c r="AU194" s="19" t="s">
        <v>84</v>
      </c>
      <c r="AY194" s="19" t="s">
        <v>1779</v>
      </c>
      <c r="BE194" s="127">
        <f>IF(N194="základná",J194,0)</f>
        <v>0</v>
      </c>
      <c r="BF194" s="127">
        <f>IF(N194="znížená",J194,0)</f>
        <v>0</v>
      </c>
      <c r="BG194" s="127">
        <f>IF(N194="zákl. prenesená",J194,0)</f>
        <v>0</v>
      </c>
      <c r="BH194" s="127">
        <f>IF(N194="zníž. prenesená",J194,0)</f>
        <v>0</v>
      </c>
      <c r="BI194" s="127">
        <f>IF(N194="nulová",J194,0)</f>
        <v>0</v>
      </c>
      <c r="BJ194" s="19" t="s">
        <v>92</v>
      </c>
      <c r="BK194" s="127">
        <f>I194*H194</f>
        <v>0</v>
      </c>
    </row>
    <row r="195" spans="1:63" s="2" customFormat="1" ht="16.350000000000001" customHeight="1">
      <c r="A195" s="37"/>
      <c r="B195" s="38"/>
      <c r="C195" s="312" t="s">
        <v>1</v>
      </c>
      <c r="D195" s="312" t="s">
        <v>393</v>
      </c>
      <c r="E195" s="313" t="s">
        <v>1</v>
      </c>
      <c r="F195" s="314" t="s">
        <v>1</v>
      </c>
      <c r="G195" s="315" t="s">
        <v>1</v>
      </c>
      <c r="H195" s="316"/>
      <c r="I195" s="317"/>
      <c r="J195" s="318">
        <f t="shared" si="35"/>
        <v>0</v>
      </c>
      <c r="K195" s="247"/>
      <c r="L195" s="40"/>
      <c r="M195" s="319" t="s">
        <v>1</v>
      </c>
      <c r="N195" s="320" t="s">
        <v>42</v>
      </c>
      <c r="O195" s="78"/>
      <c r="P195" s="78"/>
      <c r="Q195" s="78"/>
      <c r="R195" s="78"/>
      <c r="S195" s="78"/>
      <c r="T195" s="79"/>
      <c r="U195" s="37"/>
      <c r="V195" s="37"/>
      <c r="W195" s="37"/>
      <c r="X195" s="37"/>
      <c r="Y195" s="37"/>
      <c r="Z195" s="37"/>
      <c r="AA195" s="37"/>
      <c r="AB195" s="37"/>
      <c r="AC195" s="37"/>
      <c r="AD195" s="37"/>
      <c r="AE195" s="37"/>
      <c r="AT195" s="19" t="s">
        <v>1779</v>
      </c>
      <c r="AU195" s="19" t="s">
        <v>84</v>
      </c>
      <c r="AY195" s="19" t="s">
        <v>1779</v>
      </c>
      <c r="BE195" s="127">
        <f>IF(N195="základná",J195,0)</f>
        <v>0</v>
      </c>
      <c r="BF195" s="127">
        <f>IF(N195="znížená",J195,0)</f>
        <v>0</v>
      </c>
      <c r="BG195" s="127">
        <f>IF(N195="zákl. prenesená",J195,0)</f>
        <v>0</v>
      </c>
      <c r="BH195" s="127">
        <f>IF(N195="zníž. prenesená",J195,0)</f>
        <v>0</v>
      </c>
      <c r="BI195" s="127">
        <f>IF(N195="nulová",J195,0)</f>
        <v>0</v>
      </c>
      <c r="BJ195" s="19" t="s">
        <v>92</v>
      </c>
      <c r="BK195" s="127">
        <f>I195*H195</f>
        <v>0</v>
      </c>
    </row>
    <row r="196" spans="1:63" s="2" customFormat="1" ht="16.350000000000001" customHeight="1">
      <c r="A196" s="37"/>
      <c r="B196" s="38"/>
      <c r="C196" s="312" t="s">
        <v>1</v>
      </c>
      <c r="D196" s="312" t="s">
        <v>393</v>
      </c>
      <c r="E196" s="313" t="s">
        <v>1</v>
      </c>
      <c r="F196" s="314" t="s">
        <v>1</v>
      </c>
      <c r="G196" s="315" t="s">
        <v>1</v>
      </c>
      <c r="H196" s="316"/>
      <c r="I196" s="317"/>
      <c r="J196" s="318">
        <f t="shared" si="35"/>
        <v>0</v>
      </c>
      <c r="K196" s="247"/>
      <c r="L196" s="40"/>
      <c r="M196" s="319" t="s">
        <v>1</v>
      </c>
      <c r="N196" s="320" t="s">
        <v>42</v>
      </c>
      <c r="O196" s="78"/>
      <c r="P196" s="78"/>
      <c r="Q196" s="78"/>
      <c r="R196" s="78"/>
      <c r="S196" s="78"/>
      <c r="T196" s="79"/>
      <c r="U196" s="37"/>
      <c r="V196" s="37"/>
      <c r="W196" s="37"/>
      <c r="X196" s="37"/>
      <c r="Y196" s="37"/>
      <c r="Z196" s="37"/>
      <c r="AA196" s="37"/>
      <c r="AB196" s="37"/>
      <c r="AC196" s="37"/>
      <c r="AD196" s="37"/>
      <c r="AE196" s="37"/>
      <c r="AT196" s="19" t="s">
        <v>1779</v>
      </c>
      <c r="AU196" s="19" t="s">
        <v>84</v>
      </c>
      <c r="AY196" s="19" t="s">
        <v>1779</v>
      </c>
      <c r="BE196" s="127">
        <f>IF(N196="základná",J196,0)</f>
        <v>0</v>
      </c>
      <c r="BF196" s="127">
        <f>IF(N196="znížená",J196,0)</f>
        <v>0</v>
      </c>
      <c r="BG196" s="127">
        <f>IF(N196="zákl. prenesená",J196,0)</f>
        <v>0</v>
      </c>
      <c r="BH196" s="127">
        <f>IF(N196="zníž. prenesená",J196,0)</f>
        <v>0</v>
      </c>
      <c r="BI196" s="127">
        <f>IF(N196="nulová",J196,0)</f>
        <v>0</v>
      </c>
      <c r="BJ196" s="19" t="s">
        <v>92</v>
      </c>
      <c r="BK196" s="127">
        <f>I196*H196</f>
        <v>0</v>
      </c>
    </row>
    <row r="197" spans="1:63" s="2" customFormat="1" ht="16.350000000000001" customHeight="1">
      <c r="A197" s="37"/>
      <c r="B197" s="38"/>
      <c r="C197" s="312" t="s">
        <v>1</v>
      </c>
      <c r="D197" s="312" t="s">
        <v>393</v>
      </c>
      <c r="E197" s="313" t="s">
        <v>1</v>
      </c>
      <c r="F197" s="314" t="s">
        <v>1</v>
      </c>
      <c r="G197" s="315" t="s">
        <v>1</v>
      </c>
      <c r="H197" s="316"/>
      <c r="I197" s="317"/>
      <c r="J197" s="318">
        <f t="shared" si="35"/>
        <v>0</v>
      </c>
      <c r="K197" s="247"/>
      <c r="L197" s="40"/>
      <c r="M197" s="319" t="s">
        <v>1</v>
      </c>
      <c r="N197" s="320" t="s">
        <v>42</v>
      </c>
      <c r="O197" s="321"/>
      <c r="P197" s="321"/>
      <c r="Q197" s="321"/>
      <c r="R197" s="321"/>
      <c r="S197" s="321"/>
      <c r="T197" s="322"/>
      <c r="U197" s="37"/>
      <c r="V197" s="37"/>
      <c r="W197" s="37"/>
      <c r="X197" s="37"/>
      <c r="Y197" s="37"/>
      <c r="Z197" s="37"/>
      <c r="AA197" s="37"/>
      <c r="AB197" s="37"/>
      <c r="AC197" s="37"/>
      <c r="AD197" s="37"/>
      <c r="AE197" s="37"/>
      <c r="AT197" s="19" t="s">
        <v>1779</v>
      </c>
      <c r="AU197" s="19" t="s">
        <v>84</v>
      </c>
      <c r="AY197" s="19" t="s">
        <v>1779</v>
      </c>
      <c r="BE197" s="127">
        <f>IF(N197="základná",J197,0)</f>
        <v>0</v>
      </c>
      <c r="BF197" s="127">
        <f>IF(N197="znížená",J197,0)</f>
        <v>0</v>
      </c>
      <c r="BG197" s="127">
        <f>IF(N197="zákl. prenesená",J197,0)</f>
        <v>0</v>
      </c>
      <c r="BH197" s="127">
        <f>IF(N197="zníž. prenesená",J197,0)</f>
        <v>0</v>
      </c>
      <c r="BI197" s="127">
        <f>IF(N197="nulová",J197,0)</f>
        <v>0</v>
      </c>
      <c r="BJ197" s="19" t="s">
        <v>92</v>
      </c>
      <c r="BK197" s="127">
        <f>I197*H197</f>
        <v>0</v>
      </c>
    </row>
    <row r="198" spans="1:63" s="2" customFormat="1" ht="6.9" customHeight="1">
      <c r="A198" s="37"/>
      <c r="B198" s="61"/>
      <c r="C198" s="62"/>
      <c r="D198" s="62"/>
      <c r="E198" s="62"/>
      <c r="F198" s="62"/>
      <c r="G198" s="62"/>
      <c r="H198" s="62"/>
      <c r="I198" s="62"/>
      <c r="J198" s="62"/>
      <c r="K198" s="62"/>
      <c r="L198" s="40"/>
      <c r="M198" s="37"/>
      <c r="O198" s="37"/>
      <c r="P198" s="37"/>
      <c r="Q198" s="37"/>
      <c r="R198" s="37"/>
      <c r="S198" s="37"/>
      <c r="T198" s="37"/>
      <c r="U198" s="37"/>
      <c r="V198" s="37"/>
      <c r="W198" s="37"/>
      <c r="X198" s="37"/>
      <c r="Y198" s="37"/>
      <c r="Z198" s="37"/>
      <c r="AA198" s="37"/>
      <c r="AB198" s="37"/>
      <c r="AC198" s="37"/>
      <c r="AD198" s="37"/>
      <c r="AE198" s="37"/>
    </row>
  </sheetData>
  <sheetProtection algorithmName="SHA-512" hashValue="ePUruwB00GSo70mLy+pzR/p0je+RnvAR3bvavLxUAbo9ERwYe1wHs/e6DKbdtpZOyEHglmJZX9vdAyin+cUchA==" saltValue="rX6Pap+OsNhG/8dG0pfrtxRvHaRIE6NRPawyv8rk1OREougHu2HjQ2Q/AVGXzMWaKXnBtxuUPngh2KRcR1Q+Qw==" spinCount="100000" sheet="1" objects="1" scenarios="1" formatColumns="0" formatRows="0" autoFilter="0"/>
  <autoFilter ref="C132:K197" xr:uid="{00000000-0009-0000-0000-000009000000}"/>
  <mergeCells count="14">
    <mergeCell ref="D111:F111"/>
    <mergeCell ref="E123:H123"/>
    <mergeCell ref="E125:H125"/>
    <mergeCell ref="L2:V2"/>
    <mergeCell ref="E87:H87"/>
    <mergeCell ref="D107:F107"/>
    <mergeCell ref="D108:F108"/>
    <mergeCell ref="D109:F109"/>
    <mergeCell ref="D110:F110"/>
    <mergeCell ref="E7:H7"/>
    <mergeCell ref="E9:H9"/>
    <mergeCell ref="E18:H18"/>
    <mergeCell ref="E27:H27"/>
    <mergeCell ref="E85:H85"/>
  </mergeCells>
  <dataValidations count="2">
    <dataValidation type="list" allowBlank="1" showInputMessage="1" showErrorMessage="1" error="Povolené sú hodnoty K, M." sqref="D193:D198" xr:uid="{00000000-0002-0000-0900-000000000000}">
      <formula1>"K, M"</formula1>
    </dataValidation>
    <dataValidation type="list" allowBlank="1" showInputMessage="1" showErrorMessage="1" error="Povolené sú hodnoty základná, znížená, nulová." sqref="N193:N198" xr:uid="{00000000-0002-0000-09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918"/>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121</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s="2" customFormat="1" ht="12" customHeight="1">
      <c r="A8" s="37"/>
      <c r="B8" s="40"/>
      <c r="C8" s="37"/>
      <c r="D8" s="139" t="s">
        <v>160</v>
      </c>
      <c r="E8" s="37"/>
      <c r="F8" s="37"/>
      <c r="G8" s="37"/>
      <c r="H8" s="37"/>
      <c r="I8" s="37"/>
      <c r="J8" s="37"/>
      <c r="K8" s="37"/>
      <c r="L8" s="58"/>
      <c r="S8" s="37"/>
      <c r="T8" s="37"/>
      <c r="U8" s="37"/>
      <c r="V8" s="37"/>
      <c r="W8" s="37"/>
      <c r="X8" s="37"/>
      <c r="Y8" s="37"/>
      <c r="Z8" s="37"/>
      <c r="AA8" s="37"/>
      <c r="AB8" s="37"/>
      <c r="AC8" s="37"/>
      <c r="AD8" s="37"/>
      <c r="AE8" s="37"/>
    </row>
    <row r="9" spans="1:46" s="2" customFormat="1" ht="16.5" customHeight="1">
      <c r="A9" s="37"/>
      <c r="B9" s="40"/>
      <c r="C9" s="37"/>
      <c r="D9" s="37"/>
      <c r="E9" s="393" t="s">
        <v>2723</v>
      </c>
      <c r="F9" s="394"/>
      <c r="G9" s="394"/>
      <c r="H9" s="394"/>
      <c r="I9" s="37"/>
      <c r="J9" s="37"/>
      <c r="K9" s="37"/>
      <c r="L9" s="58"/>
      <c r="S9" s="37"/>
      <c r="T9" s="37"/>
      <c r="U9" s="37"/>
      <c r="V9" s="37"/>
      <c r="W9" s="37"/>
      <c r="X9" s="37"/>
      <c r="Y9" s="37"/>
      <c r="Z9" s="37"/>
      <c r="AA9" s="37"/>
      <c r="AB9" s="37"/>
      <c r="AC9" s="37"/>
      <c r="AD9" s="37"/>
      <c r="AE9" s="37"/>
    </row>
    <row r="10" spans="1:46" s="2" customFormat="1" ht="10.199999999999999">
      <c r="A10" s="37"/>
      <c r="B10" s="40"/>
      <c r="C10" s="37"/>
      <c r="D10" s="37"/>
      <c r="E10" s="37"/>
      <c r="F10" s="37"/>
      <c r="G10" s="37"/>
      <c r="H10" s="37"/>
      <c r="I10" s="37"/>
      <c r="J10" s="37"/>
      <c r="K10" s="37"/>
      <c r="L10" s="58"/>
      <c r="S10" s="37"/>
      <c r="T10" s="37"/>
      <c r="U10" s="37"/>
      <c r="V10" s="37"/>
      <c r="W10" s="37"/>
      <c r="X10" s="37"/>
      <c r="Y10" s="37"/>
      <c r="Z10" s="37"/>
      <c r="AA10" s="37"/>
      <c r="AB10" s="37"/>
      <c r="AC10" s="37"/>
      <c r="AD10" s="37"/>
      <c r="AE10" s="37"/>
    </row>
    <row r="11" spans="1:46" s="2" customFormat="1" ht="12" customHeight="1">
      <c r="A11" s="37"/>
      <c r="B11" s="40"/>
      <c r="C11" s="37"/>
      <c r="D11" s="139" t="s">
        <v>17</v>
      </c>
      <c r="E11" s="37"/>
      <c r="F11" s="117" t="s">
        <v>1</v>
      </c>
      <c r="G11" s="37"/>
      <c r="H11" s="37"/>
      <c r="I11" s="139" t="s">
        <v>18</v>
      </c>
      <c r="J11" s="117" t="s">
        <v>1</v>
      </c>
      <c r="K11" s="37"/>
      <c r="L11" s="58"/>
      <c r="S11" s="37"/>
      <c r="T11" s="37"/>
      <c r="U11" s="37"/>
      <c r="V11" s="37"/>
      <c r="W11" s="37"/>
      <c r="X11" s="37"/>
      <c r="Y11" s="37"/>
      <c r="Z11" s="37"/>
      <c r="AA11" s="37"/>
      <c r="AB11" s="37"/>
      <c r="AC11" s="37"/>
      <c r="AD11" s="37"/>
      <c r="AE11" s="37"/>
    </row>
    <row r="12" spans="1:46" s="2" customFormat="1" ht="12" customHeight="1">
      <c r="A12" s="37"/>
      <c r="B12" s="40"/>
      <c r="C12" s="37"/>
      <c r="D12" s="139" t="s">
        <v>19</v>
      </c>
      <c r="E12" s="37"/>
      <c r="F12" s="117" t="s">
        <v>1783</v>
      </c>
      <c r="G12" s="37"/>
      <c r="H12" s="37"/>
      <c r="I12" s="139" t="s">
        <v>21</v>
      </c>
      <c r="J12" s="140" t="str">
        <f>'Rekapitulácia stavby'!AN8</f>
        <v>9. 5. 2022</v>
      </c>
      <c r="K12" s="37"/>
      <c r="L12" s="58"/>
      <c r="S12" s="37"/>
      <c r="T12" s="37"/>
      <c r="U12" s="37"/>
      <c r="V12" s="37"/>
      <c r="W12" s="37"/>
      <c r="X12" s="37"/>
      <c r="Y12" s="37"/>
      <c r="Z12" s="37"/>
      <c r="AA12" s="37"/>
      <c r="AB12" s="37"/>
      <c r="AC12" s="37"/>
      <c r="AD12" s="37"/>
      <c r="AE12" s="37"/>
    </row>
    <row r="13" spans="1:46" s="2" customFormat="1" ht="10.8" customHeight="1">
      <c r="A13" s="37"/>
      <c r="B13" s="40"/>
      <c r="C13" s="37"/>
      <c r="D13" s="37"/>
      <c r="E13" s="37"/>
      <c r="F13" s="37"/>
      <c r="G13" s="37"/>
      <c r="H13" s="37"/>
      <c r="I13" s="37"/>
      <c r="J13" s="37"/>
      <c r="K13" s="37"/>
      <c r="L13" s="58"/>
      <c r="S13" s="37"/>
      <c r="T13" s="37"/>
      <c r="U13" s="37"/>
      <c r="V13" s="37"/>
      <c r="W13" s="37"/>
      <c r="X13" s="37"/>
      <c r="Y13" s="37"/>
      <c r="Z13" s="37"/>
      <c r="AA13" s="37"/>
      <c r="AB13" s="37"/>
      <c r="AC13" s="37"/>
      <c r="AD13" s="37"/>
      <c r="AE13" s="37"/>
    </row>
    <row r="14" spans="1:46" s="2" customFormat="1" ht="12" customHeight="1">
      <c r="A14" s="37"/>
      <c r="B14" s="40"/>
      <c r="C14" s="37"/>
      <c r="D14" s="139" t="s">
        <v>23</v>
      </c>
      <c r="E14" s="37"/>
      <c r="F14" s="37"/>
      <c r="G14" s="37"/>
      <c r="H14" s="37"/>
      <c r="I14" s="139" t="s">
        <v>24</v>
      </c>
      <c r="J14" s="117" t="s">
        <v>1</v>
      </c>
      <c r="K14" s="37"/>
      <c r="L14" s="58"/>
      <c r="S14" s="37"/>
      <c r="T14" s="37"/>
      <c r="U14" s="37"/>
      <c r="V14" s="37"/>
      <c r="W14" s="37"/>
      <c r="X14" s="37"/>
      <c r="Y14" s="37"/>
      <c r="Z14" s="37"/>
      <c r="AA14" s="37"/>
      <c r="AB14" s="37"/>
      <c r="AC14" s="37"/>
      <c r="AD14" s="37"/>
      <c r="AE14" s="37"/>
    </row>
    <row r="15" spans="1:46" s="2" customFormat="1" ht="18" customHeight="1">
      <c r="A15" s="37"/>
      <c r="B15" s="40"/>
      <c r="C15" s="37"/>
      <c r="D15" s="37"/>
      <c r="E15" s="117" t="s">
        <v>1783</v>
      </c>
      <c r="F15" s="37"/>
      <c r="G15" s="37"/>
      <c r="H15" s="37"/>
      <c r="I15" s="139" t="s">
        <v>26</v>
      </c>
      <c r="J15" s="117" t="s">
        <v>1</v>
      </c>
      <c r="K15" s="37"/>
      <c r="L15" s="58"/>
      <c r="S15" s="37"/>
      <c r="T15" s="37"/>
      <c r="U15" s="37"/>
      <c r="V15" s="37"/>
      <c r="W15" s="37"/>
      <c r="X15" s="37"/>
      <c r="Y15" s="37"/>
      <c r="Z15" s="37"/>
      <c r="AA15" s="37"/>
      <c r="AB15" s="37"/>
      <c r="AC15" s="37"/>
      <c r="AD15" s="37"/>
      <c r="AE15" s="37"/>
    </row>
    <row r="16" spans="1:46" s="2" customFormat="1" ht="6.9" customHeight="1">
      <c r="A16" s="37"/>
      <c r="B16" s="40"/>
      <c r="C16" s="37"/>
      <c r="D16" s="37"/>
      <c r="E16" s="37"/>
      <c r="F16" s="37"/>
      <c r="G16" s="37"/>
      <c r="H16" s="37"/>
      <c r="I16" s="37"/>
      <c r="J16" s="37"/>
      <c r="K16" s="37"/>
      <c r="L16" s="58"/>
      <c r="S16" s="37"/>
      <c r="T16" s="37"/>
      <c r="U16" s="37"/>
      <c r="V16" s="37"/>
      <c r="W16" s="37"/>
      <c r="X16" s="37"/>
      <c r="Y16" s="37"/>
      <c r="Z16" s="37"/>
      <c r="AA16" s="37"/>
      <c r="AB16" s="37"/>
      <c r="AC16" s="37"/>
      <c r="AD16" s="37"/>
      <c r="AE16" s="37"/>
    </row>
    <row r="17" spans="1:31" s="2" customFormat="1" ht="12" customHeight="1">
      <c r="A17" s="37"/>
      <c r="B17" s="40"/>
      <c r="C17" s="37"/>
      <c r="D17" s="139" t="s">
        <v>27</v>
      </c>
      <c r="E17" s="37"/>
      <c r="F17" s="37"/>
      <c r="G17" s="37"/>
      <c r="H17" s="37"/>
      <c r="I17" s="139" t="s">
        <v>24</v>
      </c>
      <c r="J17" s="32" t="str">
        <f>'Rekapitulácia stavby'!AN13</f>
        <v>Vyplň údaj</v>
      </c>
      <c r="K17" s="37"/>
      <c r="L17" s="58"/>
      <c r="S17" s="37"/>
      <c r="T17" s="37"/>
      <c r="U17" s="37"/>
      <c r="V17" s="37"/>
      <c r="W17" s="37"/>
      <c r="X17" s="37"/>
      <c r="Y17" s="37"/>
      <c r="Z17" s="37"/>
      <c r="AA17" s="37"/>
      <c r="AB17" s="37"/>
      <c r="AC17" s="37"/>
      <c r="AD17" s="37"/>
      <c r="AE17" s="37"/>
    </row>
    <row r="18" spans="1:31" s="2" customFormat="1" ht="18" customHeight="1">
      <c r="A18" s="37"/>
      <c r="B18" s="40"/>
      <c r="C18" s="37"/>
      <c r="D18" s="37"/>
      <c r="E18" s="395" t="str">
        <f>'Rekapitulácia stavby'!E14</f>
        <v>Vyplň údaj</v>
      </c>
      <c r="F18" s="396"/>
      <c r="G18" s="396"/>
      <c r="H18" s="396"/>
      <c r="I18" s="139" t="s">
        <v>26</v>
      </c>
      <c r="J18" s="32" t="str">
        <f>'Rekapitulácia stavby'!AN14</f>
        <v>Vyplň údaj</v>
      </c>
      <c r="K18" s="37"/>
      <c r="L18" s="58"/>
      <c r="S18" s="37"/>
      <c r="T18" s="37"/>
      <c r="U18" s="37"/>
      <c r="V18" s="37"/>
      <c r="W18" s="37"/>
      <c r="X18" s="37"/>
      <c r="Y18" s="37"/>
      <c r="Z18" s="37"/>
      <c r="AA18" s="37"/>
      <c r="AB18" s="37"/>
      <c r="AC18" s="37"/>
      <c r="AD18" s="37"/>
      <c r="AE18" s="37"/>
    </row>
    <row r="19" spans="1:31" s="2" customFormat="1" ht="6.9" customHeight="1">
      <c r="A19" s="37"/>
      <c r="B19" s="40"/>
      <c r="C19" s="37"/>
      <c r="D19" s="37"/>
      <c r="E19" s="37"/>
      <c r="F19" s="37"/>
      <c r="G19" s="37"/>
      <c r="H19" s="37"/>
      <c r="I19" s="37"/>
      <c r="J19" s="37"/>
      <c r="K19" s="37"/>
      <c r="L19" s="58"/>
      <c r="S19" s="37"/>
      <c r="T19" s="37"/>
      <c r="U19" s="37"/>
      <c r="V19" s="37"/>
      <c r="W19" s="37"/>
      <c r="X19" s="37"/>
      <c r="Y19" s="37"/>
      <c r="Z19" s="37"/>
      <c r="AA19" s="37"/>
      <c r="AB19" s="37"/>
      <c r="AC19" s="37"/>
      <c r="AD19" s="37"/>
      <c r="AE19" s="37"/>
    </row>
    <row r="20" spans="1:31" s="2" customFormat="1" ht="12" customHeight="1">
      <c r="A20" s="37"/>
      <c r="B20" s="40"/>
      <c r="C20" s="37"/>
      <c r="D20" s="139" t="s">
        <v>29</v>
      </c>
      <c r="E20" s="37"/>
      <c r="F20" s="37"/>
      <c r="G20" s="37"/>
      <c r="H20" s="37"/>
      <c r="I20" s="139" t="s">
        <v>24</v>
      </c>
      <c r="J20" s="117" t="s">
        <v>1</v>
      </c>
      <c r="K20" s="37"/>
      <c r="L20" s="58"/>
      <c r="S20" s="37"/>
      <c r="T20" s="37"/>
      <c r="U20" s="37"/>
      <c r="V20" s="37"/>
      <c r="W20" s="37"/>
      <c r="X20" s="37"/>
      <c r="Y20" s="37"/>
      <c r="Z20" s="37"/>
      <c r="AA20" s="37"/>
      <c r="AB20" s="37"/>
      <c r="AC20" s="37"/>
      <c r="AD20" s="37"/>
      <c r="AE20" s="37"/>
    </row>
    <row r="21" spans="1:31" s="2" customFormat="1" ht="18" customHeight="1">
      <c r="A21" s="37"/>
      <c r="B21" s="40"/>
      <c r="C21" s="37"/>
      <c r="D21" s="37"/>
      <c r="E21" s="117" t="s">
        <v>2724</v>
      </c>
      <c r="F21" s="37"/>
      <c r="G21" s="37"/>
      <c r="H21" s="37"/>
      <c r="I21" s="139" t="s">
        <v>26</v>
      </c>
      <c r="J21" s="117" t="s">
        <v>1</v>
      </c>
      <c r="K21" s="37"/>
      <c r="L21" s="58"/>
      <c r="S21" s="37"/>
      <c r="T21" s="37"/>
      <c r="U21" s="37"/>
      <c r="V21" s="37"/>
      <c r="W21" s="37"/>
      <c r="X21" s="37"/>
      <c r="Y21" s="37"/>
      <c r="Z21" s="37"/>
      <c r="AA21" s="37"/>
      <c r="AB21" s="37"/>
      <c r="AC21" s="37"/>
      <c r="AD21" s="37"/>
      <c r="AE21" s="37"/>
    </row>
    <row r="22" spans="1:31" s="2" customFormat="1" ht="6.9" customHeight="1">
      <c r="A22" s="37"/>
      <c r="B22" s="40"/>
      <c r="C22" s="37"/>
      <c r="D22" s="37"/>
      <c r="E22" s="37"/>
      <c r="F22" s="37"/>
      <c r="G22" s="37"/>
      <c r="H22" s="37"/>
      <c r="I22" s="37"/>
      <c r="J22" s="37"/>
      <c r="K22" s="37"/>
      <c r="L22" s="58"/>
      <c r="S22" s="37"/>
      <c r="T22" s="37"/>
      <c r="U22" s="37"/>
      <c r="V22" s="37"/>
      <c r="W22" s="37"/>
      <c r="X22" s="37"/>
      <c r="Y22" s="37"/>
      <c r="Z22" s="37"/>
      <c r="AA22" s="37"/>
      <c r="AB22" s="37"/>
      <c r="AC22" s="37"/>
      <c r="AD22" s="37"/>
      <c r="AE22" s="37"/>
    </row>
    <row r="23" spans="1:31" s="2" customFormat="1" ht="12" customHeight="1">
      <c r="A23" s="37"/>
      <c r="B23" s="40"/>
      <c r="C23" s="37"/>
      <c r="D23" s="139" t="s">
        <v>31</v>
      </c>
      <c r="E23" s="37"/>
      <c r="F23" s="37"/>
      <c r="G23" s="37"/>
      <c r="H23" s="37"/>
      <c r="I23" s="139" t="s">
        <v>24</v>
      </c>
      <c r="J23" s="117" t="s">
        <v>1</v>
      </c>
      <c r="K23" s="37"/>
      <c r="L23" s="58"/>
      <c r="S23" s="37"/>
      <c r="T23" s="37"/>
      <c r="U23" s="37"/>
      <c r="V23" s="37"/>
      <c r="W23" s="37"/>
      <c r="X23" s="37"/>
      <c r="Y23" s="37"/>
      <c r="Z23" s="37"/>
      <c r="AA23" s="37"/>
      <c r="AB23" s="37"/>
      <c r="AC23" s="37"/>
      <c r="AD23" s="37"/>
      <c r="AE23" s="37"/>
    </row>
    <row r="24" spans="1:31" s="2" customFormat="1" ht="18" customHeight="1">
      <c r="A24" s="37"/>
      <c r="B24" s="40"/>
      <c r="C24" s="37"/>
      <c r="D24" s="37"/>
      <c r="E24" s="117" t="s">
        <v>2725</v>
      </c>
      <c r="F24" s="37"/>
      <c r="G24" s="37"/>
      <c r="H24" s="37"/>
      <c r="I24" s="139" t="s">
        <v>26</v>
      </c>
      <c r="J24" s="117" t="s">
        <v>1</v>
      </c>
      <c r="K24" s="37"/>
      <c r="L24" s="58"/>
      <c r="S24" s="37"/>
      <c r="T24" s="37"/>
      <c r="U24" s="37"/>
      <c r="V24" s="37"/>
      <c r="W24" s="37"/>
      <c r="X24" s="37"/>
      <c r="Y24" s="37"/>
      <c r="Z24" s="37"/>
      <c r="AA24" s="37"/>
      <c r="AB24" s="37"/>
      <c r="AC24" s="37"/>
      <c r="AD24" s="37"/>
      <c r="AE24" s="37"/>
    </row>
    <row r="25" spans="1:31" s="2" customFormat="1" ht="6.9" customHeight="1">
      <c r="A25" s="37"/>
      <c r="B25" s="40"/>
      <c r="C25" s="37"/>
      <c r="D25" s="37"/>
      <c r="E25" s="37"/>
      <c r="F25" s="37"/>
      <c r="G25" s="37"/>
      <c r="H25" s="37"/>
      <c r="I25" s="37"/>
      <c r="J25" s="37"/>
      <c r="K25" s="37"/>
      <c r="L25" s="58"/>
      <c r="S25" s="37"/>
      <c r="T25" s="37"/>
      <c r="U25" s="37"/>
      <c r="V25" s="37"/>
      <c r="W25" s="37"/>
      <c r="X25" s="37"/>
      <c r="Y25" s="37"/>
      <c r="Z25" s="37"/>
      <c r="AA25" s="37"/>
      <c r="AB25" s="37"/>
      <c r="AC25" s="37"/>
      <c r="AD25" s="37"/>
      <c r="AE25" s="37"/>
    </row>
    <row r="26" spans="1:31" s="2" customFormat="1" ht="12" customHeight="1">
      <c r="A26" s="37"/>
      <c r="B26" s="40"/>
      <c r="C26" s="37"/>
      <c r="D26" s="139" t="s">
        <v>33</v>
      </c>
      <c r="E26" s="37"/>
      <c r="F26" s="37"/>
      <c r="G26" s="37"/>
      <c r="H26" s="37"/>
      <c r="I26" s="37"/>
      <c r="J26" s="37"/>
      <c r="K26" s="37"/>
      <c r="L26" s="58"/>
      <c r="S26" s="37"/>
      <c r="T26" s="37"/>
      <c r="U26" s="37"/>
      <c r="V26" s="37"/>
      <c r="W26" s="37"/>
      <c r="X26" s="37"/>
      <c r="Y26" s="37"/>
      <c r="Z26" s="37"/>
      <c r="AA26" s="37"/>
      <c r="AB26" s="37"/>
      <c r="AC26" s="37"/>
      <c r="AD26" s="37"/>
      <c r="AE26" s="37"/>
    </row>
    <row r="27" spans="1:31" s="8" customFormat="1" ht="16.5" customHeight="1">
      <c r="A27" s="141"/>
      <c r="B27" s="142"/>
      <c r="C27" s="141"/>
      <c r="D27" s="141"/>
      <c r="E27" s="397" t="s">
        <v>1</v>
      </c>
      <c r="F27" s="397"/>
      <c r="G27" s="397"/>
      <c r="H27" s="397"/>
      <c r="I27" s="141"/>
      <c r="J27" s="141"/>
      <c r="K27" s="141"/>
      <c r="L27" s="143"/>
      <c r="S27" s="141"/>
      <c r="T27" s="141"/>
      <c r="U27" s="141"/>
      <c r="V27" s="141"/>
      <c r="W27" s="141"/>
      <c r="X27" s="141"/>
      <c r="Y27" s="141"/>
      <c r="Z27" s="141"/>
      <c r="AA27" s="141"/>
      <c r="AB27" s="141"/>
      <c r="AC27" s="141"/>
      <c r="AD27" s="141"/>
      <c r="AE27" s="141"/>
    </row>
    <row r="28" spans="1:31" s="2" customFormat="1" ht="6.9" customHeight="1">
      <c r="A28" s="37"/>
      <c r="B28" s="40"/>
      <c r="C28" s="37"/>
      <c r="D28" s="37"/>
      <c r="E28" s="37"/>
      <c r="F28" s="37"/>
      <c r="G28" s="37"/>
      <c r="H28" s="37"/>
      <c r="I28" s="37"/>
      <c r="J28" s="37"/>
      <c r="K28" s="37"/>
      <c r="L28" s="58"/>
      <c r="S28" s="37"/>
      <c r="T28" s="37"/>
      <c r="U28" s="37"/>
      <c r="V28" s="37"/>
      <c r="W28" s="37"/>
      <c r="X28" s="37"/>
      <c r="Y28" s="37"/>
      <c r="Z28" s="37"/>
      <c r="AA28" s="37"/>
      <c r="AB28" s="37"/>
      <c r="AC28" s="37"/>
      <c r="AD28" s="37"/>
      <c r="AE28" s="37"/>
    </row>
    <row r="29" spans="1:31" s="2" customFormat="1" ht="6.9" customHeight="1">
      <c r="A29" s="37"/>
      <c r="B29" s="40"/>
      <c r="C29" s="37"/>
      <c r="D29" s="145"/>
      <c r="E29" s="145"/>
      <c r="F29" s="145"/>
      <c r="G29" s="145"/>
      <c r="H29" s="145"/>
      <c r="I29" s="145"/>
      <c r="J29" s="145"/>
      <c r="K29" s="145"/>
      <c r="L29" s="58"/>
      <c r="S29" s="37"/>
      <c r="T29" s="37"/>
      <c r="U29" s="37"/>
      <c r="V29" s="37"/>
      <c r="W29" s="37"/>
      <c r="X29" s="37"/>
      <c r="Y29" s="37"/>
      <c r="Z29" s="37"/>
      <c r="AA29" s="37"/>
      <c r="AB29" s="37"/>
      <c r="AC29" s="37"/>
      <c r="AD29" s="37"/>
      <c r="AE29" s="37"/>
    </row>
    <row r="30" spans="1:31" s="2" customFormat="1" ht="14.4" customHeight="1">
      <c r="A30" s="37"/>
      <c r="B30" s="40"/>
      <c r="C30" s="37"/>
      <c r="D30" s="117" t="s">
        <v>212</v>
      </c>
      <c r="E30" s="37"/>
      <c r="F30" s="37"/>
      <c r="G30" s="37"/>
      <c r="H30" s="37"/>
      <c r="I30" s="37"/>
      <c r="J30" s="146">
        <f>J96</f>
        <v>0</v>
      </c>
      <c r="K30" s="37"/>
      <c r="L30" s="58"/>
      <c r="S30" s="37"/>
      <c r="T30" s="37"/>
      <c r="U30" s="37"/>
      <c r="V30" s="37"/>
      <c r="W30" s="37"/>
      <c r="X30" s="37"/>
      <c r="Y30" s="37"/>
      <c r="Z30" s="37"/>
      <c r="AA30" s="37"/>
      <c r="AB30" s="37"/>
      <c r="AC30" s="37"/>
      <c r="AD30" s="37"/>
      <c r="AE30" s="37"/>
    </row>
    <row r="31" spans="1:31" s="2" customFormat="1" ht="14.4" customHeight="1">
      <c r="A31" s="37"/>
      <c r="B31" s="40"/>
      <c r="C31" s="37"/>
      <c r="D31" s="147" t="s">
        <v>137</v>
      </c>
      <c r="E31" s="37"/>
      <c r="F31" s="37"/>
      <c r="G31" s="37"/>
      <c r="H31" s="37"/>
      <c r="I31" s="37"/>
      <c r="J31" s="146">
        <f>J221</f>
        <v>0</v>
      </c>
      <c r="K31" s="37"/>
      <c r="L31" s="58"/>
      <c r="S31" s="37"/>
      <c r="T31" s="37"/>
      <c r="U31" s="37"/>
      <c r="V31" s="37"/>
      <c r="W31" s="37"/>
      <c r="X31" s="37"/>
      <c r="Y31" s="37"/>
      <c r="Z31" s="37"/>
      <c r="AA31" s="37"/>
      <c r="AB31" s="37"/>
      <c r="AC31" s="37"/>
      <c r="AD31" s="37"/>
      <c r="AE31" s="37"/>
    </row>
    <row r="32" spans="1:31" s="2" customFormat="1" ht="25.35" customHeight="1">
      <c r="A32" s="37"/>
      <c r="B32" s="40"/>
      <c r="C32" s="37"/>
      <c r="D32" s="148" t="s">
        <v>36</v>
      </c>
      <c r="E32" s="37"/>
      <c r="F32" s="37"/>
      <c r="G32" s="37"/>
      <c r="H32" s="37"/>
      <c r="I32" s="37"/>
      <c r="J32" s="149">
        <f>ROUND(J30 + J31, 2)</f>
        <v>0</v>
      </c>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37"/>
      <c r="E34" s="37"/>
      <c r="F34" s="150" t="s">
        <v>38</v>
      </c>
      <c r="G34" s="37"/>
      <c r="H34" s="37"/>
      <c r="I34" s="150" t="s">
        <v>37</v>
      </c>
      <c r="J34" s="150" t="s">
        <v>39</v>
      </c>
      <c r="K34" s="37"/>
      <c r="L34" s="58"/>
      <c r="S34" s="37"/>
      <c r="T34" s="37"/>
      <c r="U34" s="37"/>
      <c r="V34" s="37"/>
      <c r="W34" s="37"/>
      <c r="X34" s="37"/>
      <c r="Y34" s="37"/>
      <c r="Z34" s="37"/>
      <c r="AA34" s="37"/>
      <c r="AB34" s="37"/>
      <c r="AC34" s="37"/>
      <c r="AD34" s="37"/>
      <c r="AE34" s="37"/>
    </row>
    <row r="35" spans="1:31" s="2" customFormat="1" ht="14.4" customHeight="1">
      <c r="A35" s="37"/>
      <c r="B35" s="40"/>
      <c r="C35" s="37"/>
      <c r="D35" s="151" t="s">
        <v>40</v>
      </c>
      <c r="E35" s="152" t="s">
        <v>41</v>
      </c>
      <c r="F35" s="153">
        <f>ROUND((ROUND((SUM(BE221:BE228) + SUM(BE248:BE911)),  2) + SUM(BE913:BE917)), 2)</f>
        <v>0</v>
      </c>
      <c r="G35" s="154"/>
      <c r="H35" s="154"/>
      <c r="I35" s="155">
        <v>0.2</v>
      </c>
      <c r="J35" s="153">
        <f>ROUND((ROUND(((SUM(BE221:BE228) + SUM(BE248:BE911))*I35),  2) + (SUM(BE913:BE917)*I35)), 2)</f>
        <v>0</v>
      </c>
      <c r="K35" s="37"/>
      <c r="L35" s="58"/>
      <c r="S35" s="37"/>
      <c r="T35" s="37"/>
      <c r="U35" s="37"/>
      <c r="V35" s="37"/>
      <c r="W35" s="37"/>
      <c r="X35" s="37"/>
      <c r="Y35" s="37"/>
      <c r="Z35" s="37"/>
      <c r="AA35" s="37"/>
      <c r="AB35" s="37"/>
      <c r="AC35" s="37"/>
      <c r="AD35" s="37"/>
      <c r="AE35" s="37"/>
    </row>
    <row r="36" spans="1:31" s="2" customFormat="1" ht="14.4" customHeight="1">
      <c r="A36" s="37"/>
      <c r="B36" s="40"/>
      <c r="C36" s="37"/>
      <c r="D36" s="37"/>
      <c r="E36" s="152" t="s">
        <v>42</v>
      </c>
      <c r="F36" s="153">
        <f>ROUND((ROUND((SUM(BF221:BF228) + SUM(BF248:BF911)),  2) + SUM(BF913:BF917)), 2)</f>
        <v>0</v>
      </c>
      <c r="G36" s="154"/>
      <c r="H36" s="154"/>
      <c r="I36" s="155">
        <v>0.2</v>
      </c>
      <c r="J36" s="153">
        <f>ROUND((ROUND(((SUM(BF221:BF228) + SUM(BF248:BF911))*I36),  2) + (SUM(BF913:BF917)*I36)), 2)</f>
        <v>0</v>
      </c>
      <c r="K36" s="37"/>
      <c r="L36" s="58"/>
      <c r="S36" s="37"/>
      <c r="T36" s="37"/>
      <c r="U36" s="37"/>
      <c r="V36" s="37"/>
      <c r="W36" s="37"/>
      <c r="X36" s="37"/>
      <c r="Y36" s="37"/>
      <c r="Z36" s="37"/>
      <c r="AA36" s="37"/>
      <c r="AB36" s="37"/>
      <c r="AC36" s="37"/>
      <c r="AD36" s="37"/>
      <c r="AE36" s="37"/>
    </row>
    <row r="37" spans="1:31" s="2" customFormat="1" ht="14.4" hidden="1" customHeight="1">
      <c r="A37" s="37"/>
      <c r="B37" s="40"/>
      <c r="C37" s="37"/>
      <c r="D37" s="37"/>
      <c r="E37" s="139" t="s">
        <v>43</v>
      </c>
      <c r="F37" s="156">
        <f>ROUND((ROUND((SUM(BG221:BG228) + SUM(BG248:BG911)),  2) + SUM(BG913:BG917)), 2)</f>
        <v>0</v>
      </c>
      <c r="G37" s="37"/>
      <c r="H37" s="37"/>
      <c r="I37" s="157">
        <v>0.2</v>
      </c>
      <c r="J37" s="156">
        <f>0</f>
        <v>0</v>
      </c>
      <c r="K37" s="37"/>
      <c r="L37" s="58"/>
      <c r="S37" s="37"/>
      <c r="T37" s="37"/>
      <c r="U37" s="37"/>
      <c r="V37" s="37"/>
      <c r="W37" s="37"/>
      <c r="X37" s="37"/>
      <c r="Y37" s="37"/>
      <c r="Z37" s="37"/>
      <c r="AA37" s="37"/>
      <c r="AB37" s="37"/>
      <c r="AC37" s="37"/>
      <c r="AD37" s="37"/>
      <c r="AE37" s="37"/>
    </row>
    <row r="38" spans="1:31" s="2" customFormat="1" ht="14.4" hidden="1" customHeight="1">
      <c r="A38" s="37"/>
      <c r="B38" s="40"/>
      <c r="C38" s="37"/>
      <c r="D38" s="37"/>
      <c r="E38" s="139" t="s">
        <v>44</v>
      </c>
      <c r="F38" s="156">
        <f>ROUND((ROUND((SUM(BH221:BH228) + SUM(BH248:BH911)),  2) + SUM(BH913:BH917)), 2)</f>
        <v>0</v>
      </c>
      <c r="G38" s="37"/>
      <c r="H38" s="37"/>
      <c r="I38" s="157">
        <v>0.2</v>
      </c>
      <c r="J38" s="156">
        <f>0</f>
        <v>0</v>
      </c>
      <c r="K38" s="37"/>
      <c r="L38" s="58"/>
      <c r="S38" s="37"/>
      <c r="T38" s="37"/>
      <c r="U38" s="37"/>
      <c r="V38" s="37"/>
      <c r="W38" s="37"/>
      <c r="X38" s="37"/>
      <c r="Y38" s="37"/>
      <c r="Z38" s="37"/>
      <c r="AA38" s="37"/>
      <c r="AB38" s="37"/>
      <c r="AC38" s="37"/>
      <c r="AD38" s="37"/>
      <c r="AE38" s="37"/>
    </row>
    <row r="39" spans="1:31" s="2" customFormat="1" ht="14.4" hidden="1" customHeight="1">
      <c r="A39" s="37"/>
      <c r="B39" s="40"/>
      <c r="C39" s="37"/>
      <c r="D39" s="37"/>
      <c r="E39" s="152" t="s">
        <v>45</v>
      </c>
      <c r="F39" s="153">
        <f>ROUND((ROUND((SUM(BI221:BI228) + SUM(BI248:BI911)),  2) + SUM(BI913:BI917)), 2)</f>
        <v>0</v>
      </c>
      <c r="G39" s="154"/>
      <c r="H39" s="154"/>
      <c r="I39" s="155">
        <v>0</v>
      </c>
      <c r="J39" s="153">
        <f>0</f>
        <v>0</v>
      </c>
      <c r="K39" s="37"/>
      <c r="L39" s="58"/>
      <c r="S39" s="37"/>
      <c r="T39" s="37"/>
      <c r="U39" s="37"/>
      <c r="V39" s="37"/>
      <c r="W39" s="37"/>
      <c r="X39" s="37"/>
      <c r="Y39" s="37"/>
      <c r="Z39" s="37"/>
      <c r="AA39" s="37"/>
      <c r="AB39" s="37"/>
      <c r="AC39" s="37"/>
      <c r="AD39" s="37"/>
      <c r="AE39" s="37"/>
    </row>
    <row r="40" spans="1:31" s="2" customFormat="1" ht="6.9" customHeight="1">
      <c r="A40" s="37"/>
      <c r="B40" s="40"/>
      <c r="C40" s="37"/>
      <c r="D40" s="37"/>
      <c r="E40" s="37"/>
      <c r="F40" s="37"/>
      <c r="G40" s="37"/>
      <c r="H40" s="37"/>
      <c r="I40" s="37"/>
      <c r="J40" s="37"/>
      <c r="K40" s="37"/>
      <c r="L40" s="58"/>
      <c r="S40" s="37"/>
      <c r="T40" s="37"/>
      <c r="U40" s="37"/>
      <c r="V40" s="37"/>
      <c r="W40" s="37"/>
      <c r="X40" s="37"/>
      <c r="Y40" s="37"/>
      <c r="Z40" s="37"/>
      <c r="AA40" s="37"/>
      <c r="AB40" s="37"/>
      <c r="AC40" s="37"/>
      <c r="AD40" s="37"/>
      <c r="AE40" s="37"/>
    </row>
    <row r="41" spans="1:31" s="2" customFormat="1" ht="25.35" customHeight="1">
      <c r="A41" s="37"/>
      <c r="B41" s="40"/>
      <c r="C41" s="158"/>
      <c r="D41" s="159" t="s">
        <v>46</v>
      </c>
      <c r="E41" s="160"/>
      <c r="F41" s="160"/>
      <c r="G41" s="161" t="s">
        <v>47</v>
      </c>
      <c r="H41" s="162" t="s">
        <v>48</v>
      </c>
      <c r="I41" s="160"/>
      <c r="J41" s="163">
        <f>SUM(J32:J39)</f>
        <v>0</v>
      </c>
      <c r="K41" s="164"/>
      <c r="L41" s="58"/>
      <c r="S41" s="37"/>
      <c r="T41" s="37"/>
      <c r="U41" s="37"/>
      <c r="V41" s="37"/>
      <c r="W41" s="37"/>
      <c r="X41" s="37"/>
      <c r="Y41" s="37"/>
      <c r="Z41" s="37"/>
      <c r="AA41" s="37"/>
      <c r="AB41" s="37"/>
      <c r="AC41" s="37"/>
      <c r="AD41" s="37"/>
      <c r="AE41" s="37"/>
    </row>
    <row r="42" spans="1:31" s="2" customFormat="1" ht="14.4"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row>
    <row r="43" spans="1:31" s="1" customFormat="1" ht="14.4" customHeight="1">
      <c r="B43" s="22"/>
      <c r="L43" s="22"/>
    </row>
    <row r="44" spans="1:31" s="1" customFormat="1" ht="14.4" customHeight="1">
      <c r="B44" s="22"/>
      <c r="L44" s="22"/>
    </row>
    <row r="45" spans="1:31" s="1" customFormat="1" ht="14.4" customHeight="1">
      <c r="B45" s="22"/>
      <c r="L45" s="22"/>
    </row>
    <row r="46" spans="1:31" s="1" customFormat="1" ht="14.4" customHeight="1">
      <c r="B46" s="22"/>
      <c r="L46" s="22"/>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47"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47"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47"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47"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47"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47" s="2" customFormat="1" ht="12" customHeight="1">
      <c r="A86" s="37"/>
      <c r="B86" s="38"/>
      <c r="C86" s="31" t="s">
        <v>160</v>
      </c>
      <c r="D86" s="39"/>
      <c r="E86" s="39"/>
      <c r="F86" s="39"/>
      <c r="G86" s="39"/>
      <c r="H86" s="39"/>
      <c r="I86" s="39"/>
      <c r="J86" s="39"/>
      <c r="K86" s="39"/>
      <c r="L86" s="58"/>
      <c r="S86" s="37"/>
      <c r="T86" s="37"/>
      <c r="U86" s="37"/>
      <c r="V86" s="37"/>
      <c r="W86" s="37"/>
      <c r="X86" s="37"/>
      <c r="Y86" s="37"/>
      <c r="Z86" s="37"/>
      <c r="AA86" s="37"/>
      <c r="AB86" s="37"/>
      <c r="AC86" s="37"/>
      <c r="AD86" s="37"/>
      <c r="AE86" s="37"/>
    </row>
    <row r="87" spans="1:47" s="2" customFormat="1" ht="16.5" customHeight="1">
      <c r="A87" s="37"/>
      <c r="B87" s="38"/>
      <c r="C87" s="39"/>
      <c r="D87" s="39"/>
      <c r="E87" s="337" t="str">
        <f>E9</f>
        <v>07 - Vzduchotechnika</v>
      </c>
      <c r="F87" s="400"/>
      <c r="G87" s="400"/>
      <c r="H87" s="400"/>
      <c r="I87" s="39"/>
      <c r="J87" s="39"/>
      <c r="K87" s="39"/>
      <c r="L87" s="58"/>
      <c r="S87" s="37"/>
      <c r="T87" s="37"/>
      <c r="U87" s="37"/>
      <c r="V87" s="37"/>
      <c r="W87" s="37"/>
      <c r="X87" s="37"/>
      <c r="Y87" s="37"/>
      <c r="Z87" s="37"/>
      <c r="AA87" s="37"/>
      <c r="AB87" s="37"/>
      <c r="AC87" s="37"/>
      <c r="AD87" s="37"/>
      <c r="AE87" s="37"/>
    </row>
    <row r="88" spans="1:47" s="2" customFormat="1" ht="6.9" customHeight="1">
      <c r="A88" s="37"/>
      <c r="B88" s="38"/>
      <c r="C88" s="39"/>
      <c r="D88" s="39"/>
      <c r="E88" s="39"/>
      <c r="F88" s="39"/>
      <c r="G88" s="39"/>
      <c r="H88" s="39"/>
      <c r="I88" s="39"/>
      <c r="J88" s="39"/>
      <c r="K88" s="39"/>
      <c r="L88" s="58"/>
      <c r="S88" s="37"/>
      <c r="T88" s="37"/>
      <c r="U88" s="37"/>
      <c r="V88" s="37"/>
      <c r="W88" s="37"/>
      <c r="X88" s="37"/>
      <c r="Y88" s="37"/>
      <c r="Z88" s="37"/>
      <c r="AA88" s="37"/>
      <c r="AB88" s="37"/>
      <c r="AC88" s="37"/>
      <c r="AD88" s="37"/>
      <c r="AE88" s="37"/>
    </row>
    <row r="89" spans="1:47" s="2" customFormat="1" ht="12" customHeight="1">
      <c r="A89" s="37"/>
      <c r="B89" s="38"/>
      <c r="C89" s="31" t="s">
        <v>19</v>
      </c>
      <c r="D89" s="39"/>
      <c r="E89" s="39"/>
      <c r="F89" s="29" t="str">
        <f>F12</f>
        <v xml:space="preserve"> </v>
      </c>
      <c r="G89" s="39"/>
      <c r="H89" s="39"/>
      <c r="I89" s="31" t="s">
        <v>21</v>
      </c>
      <c r="J89" s="73" t="str">
        <f>IF(J12="","",J12)</f>
        <v>9. 5. 2022</v>
      </c>
      <c r="K89" s="39"/>
      <c r="L89" s="58"/>
      <c r="S89" s="37"/>
      <c r="T89" s="37"/>
      <c r="U89" s="37"/>
      <c r="V89" s="37"/>
      <c r="W89" s="37"/>
      <c r="X89" s="37"/>
      <c r="Y89" s="37"/>
      <c r="Z89" s="37"/>
      <c r="AA89" s="37"/>
      <c r="AB89" s="37"/>
      <c r="AC89" s="37"/>
      <c r="AD89" s="37"/>
      <c r="AE89" s="37"/>
    </row>
    <row r="90" spans="1:47"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47" s="2" customFormat="1" ht="25.65" customHeight="1">
      <c r="A91" s="37"/>
      <c r="B91" s="38"/>
      <c r="C91" s="31" t="s">
        <v>23</v>
      </c>
      <c r="D91" s="39"/>
      <c r="E91" s="39"/>
      <c r="F91" s="29" t="str">
        <f>E15</f>
        <v xml:space="preserve"> </v>
      </c>
      <c r="G91" s="39"/>
      <c r="H91" s="39"/>
      <c r="I91" s="31" t="s">
        <v>29</v>
      </c>
      <c r="J91" s="34" t="str">
        <f>E21</f>
        <v>A  B.K.P.Š. spol. s r.o.</v>
      </c>
      <c r="K91" s="39"/>
      <c r="L91" s="58"/>
      <c r="S91" s="37"/>
      <c r="T91" s="37"/>
      <c r="U91" s="37"/>
      <c r="V91" s="37"/>
      <c r="W91" s="37"/>
      <c r="X91" s="37"/>
      <c r="Y91" s="37"/>
      <c r="Z91" s="37"/>
      <c r="AA91" s="37"/>
      <c r="AB91" s="37"/>
      <c r="AC91" s="37"/>
      <c r="AD91" s="37"/>
      <c r="AE91" s="37"/>
    </row>
    <row r="92" spans="1:47" s="2" customFormat="1" ht="15.15" customHeight="1">
      <c r="A92" s="37"/>
      <c r="B92" s="38"/>
      <c r="C92" s="31" t="s">
        <v>27</v>
      </c>
      <c r="D92" s="39"/>
      <c r="E92" s="39"/>
      <c r="F92" s="29" t="str">
        <f>IF(E18="","",E18)</f>
        <v>Vyplň údaj</v>
      </c>
      <c r="G92" s="39"/>
      <c r="H92" s="39"/>
      <c r="I92" s="31" t="s">
        <v>31</v>
      </c>
      <c r="J92" s="34" t="str">
        <f>E24</f>
        <v>Ing. Marian Klepáč</v>
      </c>
      <c r="K92" s="39"/>
      <c r="L92" s="58"/>
      <c r="S92" s="37"/>
      <c r="T92" s="37"/>
      <c r="U92" s="37"/>
      <c r="V92" s="37"/>
      <c r="W92" s="37"/>
      <c r="X92" s="37"/>
      <c r="Y92" s="37"/>
      <c r="Z92" s="37"/>
      <c r="AA92" s="37"/>
      <c r="AB92" s="37"/>
      <c r="AC92" s="37"/>
      <c r="AD92" s="37"/>
      <c r="AE92" s="37"/>
    </row>
    <row r="93" spans="1:47" s="2" customFormat="1" ht="10.35" customHeight="1">
      <c r="A93" s="37"/>
      <c r="B93" s="38"/>
      <c r="C93" s="39"/>
      <c r="D93" s="39"/>
      <c r="E93" s="39"/>
      <c r="F93" s="39"/>
      <c r="G93" s="39"/>
      <c r="H93" s="39"/>
      <c r="I93" s="39"/>
      <c r="J93" s="39"/>
      <c r="K93" s="39"/>
      <c r="L93" s="58"/>
      <c r="S93" s="37"/>
      <c r="T93" s="37"/>
      <c r="U93" s="37"/>
      <c r="V93" s="37"/>
      <c r="W93" s="37"/>
      <c r="X93" s="37"/>
      <c r="Y93" s="37"/>
      <c r="Z93" s="37"/>
      <c r="AA93" s="37"/>
      <c r="AB93" s="37"/>
      <c r="AC93" s="37"/>
      <c r="AD93" s="37"/>
      <c r="AE93" s="37"/>
    </row>
    <row r="94" spans="1:47" s="2" customFormat="1" ht="29.25" customHeight="1">
      <c r="A94" s="37"/>
      <c r="B94" s="38"/>
      <c r="C94" s="176" t="s">
        <v>335</v>
      </c>
      <c r="D94" s="132"/>
      <c r="E94" s="132"/>
      <c r="F94" s="132"/>
      <c r="G94" s="132"/>
      <c r="H94" s="132"/>
      <c r="I94" s="132"/>
      <c r="J94" s="177" t="s">
        <v>336</v>
      </c>
      <c r="K94" s="132"/>
      <c r="L94" s="58"/>
      <c r="S94" s="37"/>
      <c r="T94" s="37"/>
      <c r="U94" s="37"/>
      <c r="V94" s="37"/>
      <c r="W94" s="37"/>
      <c r="X94" s="37"/>
      <c r="Y94" s="37"/>
      <c r="Z94" s="37"/>
      <c r="AA94" s="37"/>
      <c r="AB94" s="37"/>
      <c r="AC94" s="37"/>
      <c r="AD94" s="37"/>
      <c r="AE94" s="37"/>
    </row>
    <row r="95" spans="1:47"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47" s="2" customFormat="1" ht="22.8" customHeight="1">
      <c r="A96" s="37"/>
      <c r="B96" s="38"/>
      <c r="C96" s="178" t="s">
        <v>337</v>
      </c>
      <c r="D96" s="39"/>
      <c r="E96" s="39"/>
      <c r="F96" s="39"/>
      <c r="G96" s="39"/>
      <c r="H96" s="39"/>
      <c r="I96" s="39"/>
      <c r="J96" s="91">
        <f>J248</f>
        <v>0</v>
      </c>
      <c r="K96" s="39"/>
      <c r="L96" s="58"/>
      <c r="S96" s="37"/>
      <c r="T96" s="37"/>
      <c r="U96" s="37"/>
      <c r="V96" s="37"/>
      <c r="W96" s="37"/>
      <c r="X96" s="37"/>
      <c r="Y96" s="37"/>
      <c r="Z96" s="37"/>
      <c r="AA96" s="37"/>
      <c r="AB96" s="37"/>
      <c r="AC96" s="37"/>
      <c r="AD96" s="37"/>
      <c r="AE96" s="37"/>
      <c r="AU96" s="19" t="s">
        <v>338</v>
      </c>
    </row>
    <row r="97" spans="2:12" s="9" customFormat="1" ht="24.9" customHeight="1">
      <c r="B97" s="179"/>
      <c r="C97" s="180"/>
      <c r="D97" s="181" t="s">
        <v>2726</v>
      </c>
      <c r="E97" s="182"/>
      <c r="F97" s="182"/>
      <c r="G97" s="182"/>
      <c r="H97" s="182"/>
      <c r="I97" s="182"/>
      <c r="J97" s="183">
        <f>J249</f>
        <v>0</v>
      </c>
      <c r="K97" s="180"/>
      <c r="L97" s="184"/>
    </row>
    <row r="98" spans="2:12" s="10" customFormat="1" ht="19.95" customHeight="1">
      <c r="B98" s="185"/>
      <c r="C98" s="111"/>
      <c r="D98" s="186" t="s">
        <v>2727</v>
      </c>
      <c r="E98" s="187"/>
      <c r="F98" s="187"/>
      <c r="G98" s="187"/>
      <c r="H98" s="187"/>
      <c r="I98" s="187"/>
      <c r="J98" s="188">
        <f>J250</f>
        <v>0</v>
      </c>
      <c r="K98" s="111"/>
      <c r="L98" s="189"/>
    </row>
    <row r="99" spans="2:12" s="10" customFormat="1" ht="14.85" customHeight="1">
      <c r="B99" s="185"/>
      <c r="C99" s="111"/>
      <c r="D99" s="186" t="s">
        <v>2728</v>
      </c>
      <c r="E99" s="187"/>
      <c r="F99" s="187"/>
      <c r="G99" s="187"/>
      <c r="H99" s="187"/>
      <c r="I99" s="187"/>
      <c r="J99" s="188">
        <f>J251</f>
        <v>0</v>
      </c>
      <c r="K99" s="111"/>
      <c r="L99" s="189"/>
    </row>
    <row r="100" spans="2:12" s="10" customFormat="1" ht="14.85" customHeight="1">
      <c r="B100" s="185"/>
      <c r="C100" s="111"/>
      <c r="D100" s="186" t="s">
        <v>2729</v>
      </c>
      <c r="E100" s="187"/>
      <c r="F100" s="187"/>
      <c r="G100" s="187"/>
      <c r="H100" s="187"/>
      <c r="I100" s="187"/>
      <c r="J100" s="188">
        <f>J253</f>
        <v>0</v>
      </c>
      <c r="K100" s="111"/>
      <c r="L100" s="189"/>
    </row>
    <row r="101" spans="2:12" s="10" customFormat="1" ht="14.85" customHeight="1">
      <c r="B101" s="185"/>
      <c r="C101" s="111"/>
      <c r="D101" s="186" t="s">
        <v>2730</v>
      </c>
      <c r="E101" s="187"/>
      <c r="F101" s="187"/>
      <c r="G101" s="187"/>
      <c r="H101" s="187"/>
      <c r="I101" s="187"/>
      <c r="J101" s="188">
        <f>J260</f>
        <v>0</v>
      </c>
      <c r="K101" s="111"/>
      <c r="L101" s="189"/>
    </row>
    <row r="102" spans="2:12" s="10" customFormat="1" ht="14.85" customHeight="1">
      <c r="B102" s="185"/>
      <c r="C102" s="111"/>
      <c r="D102" s="186" t="s">
        <v>2731</v>
      </c>
      <c r="E102" s="187"/>
      <c r="F102" s="187"/>
      <c r="G102" s="187"/>
      <c r="H102" s="187"/>
      <c r="I102" s="187"/>
      <c r="J102" s="188">
        <f>J267</f>
        <v>0</v>
      </c>
      <c r="K102" s="111"/>
      <c r="L102" s="189"/>
    </row>
    <row r="103" spans="2:12" s="10" customFormat="1" ht="14.85" customHeight="1">
      <c r="B103" s="185"/>
      <c r="C103" s="111"/>
      <c r="D103" s="186" t="s">
        <v>2732</v>
      </c>
      <c r="E103" s="187"/>
      <c r="F103" s="187"/>
      <c r="G103" s="187"/>
      <c r="H103" s="187"/>
      <c r="I103" s="187"/>
      <c r="J103" s="188">
        <f>J270</f>
        <v>0</v>
      </c>
      <c r="K103" s="111"/>
      <c r="L103" s="189"/>
    </row>
    <row r="104" spans="2:12" s="10" customFormat="1" ht="14.85" customHeight="1">
      <c r="B104" s="185"/>
      <c r="C104" s="111"/>
      <c r="D104" s="186" t="s">
        <v>356</v>
      </c>
      <c r="E104" s="187"/>
      <c r="F104" s="187"/>
      <c r="G104" s="187"/>
      <c r="H104" s="187"/>
      <c r="I104" s="187"/>
      <c r="J104" s="188">
        <f>J276</f>
        <v>0</v>
      </c>
      <c r="K104" s="111"/>
      <c r="L104" s="189"/>
    </row>
    <row r="105" spans="2:12" s="10" customFormat="1" ht="19.95" customHeight="1">
      <c r="B105" s="185"/>
      <c r="C105" s="111"/>
      <c r="D105" s="186" t="s">
        <v>2733</v>
      </c>
      <c r="E105" s="187"/>
      <c r="F105" s="187"/>
      <c r="G105" s="187"/>
      <c r="H105" s="187"/>
      <c r="I105" s="187"/>
      <c r="J105" s="188">
        <f>J278</f>
        <v>0</v>
      </c>
      <c r="K105" s="111"/>
      <c r="L105" s="189"/>
    </row>
    <row r="106" spans="2:12" s="10" customFormat="1" ht="14.85" customHeight="1">
      <c r="B106" s="185"/>
      <c r="C106" s="111"/>
      <c r="D106" s="186" t="s">
        <v>2728</v>
      </c>
      <c r="E106" s="187"/>
      <c r="F106" s="187"/>
      <c r="G106" s="187"/>
      <c r="H106" s="187"/>
      <c r="I106" s="187"/>
      <c r="J106" s="188">
        <f>J279</f>
        <v>0</v>
      </c>
      <c r="K106" s="111"/>
      <c r="L106" s="189"/>
    </row>
    <row r="107" spans="2:12" s="10" customFormat="1" ht="14.85" customHeight="1">
      <c r="B107" s="185"/>
      <c r="C107" s="111"/>
      <c r="D107" s="186" t="s">
        <v>2729</v>
      </c>
      <c r="E107" s="187"/>
      <c r="F107" s="187"/>
      <c r="G107" s="187"/>
      <c r="H107" s="187"/>
      <c r="I107" s="187"/>
      <c r="J107" s="188">
        <f>J283</f>
        <v>0</v>
      </c>
      <c r="K107" s="111"/>
      <c r="L107" s="189"/>
    </row>
    <row r="108" spans="2:12" s="10" customFormat="1" ht="14.85" customHeight="1">
      <c r="B108" s="185"/>
      <c r="C108" s="111"/>
      <c r="D108" s="186" t="s">
        <v>2730</v>
      </c>
      <c r="E108" s="187"/>
      <c r="F108" s="187"/>
      <c r="G108" s="187"/>
      <c r="H108" s="187"/>
      <c r="I108" s="187"/>
      <c r="J108" s="188">
        <f>J289</f>
        <v>0</v>
      </c>
      <c r="K108" s="111"/>
      <c r="L108" s="189"/>
    </row>
    <row r="109" spans="2:12" s="10" customFormat="1" ht="14.85" customHeight="1">
      <c r="B109" s="185"/>
      <c r="C109" s="111"/>
      <c r="D109" s="186" t="s">
        <v>2731</v>
      </c>
      <c r="E109" s="187"/>
      <c r="F109" s="187"/>
      <c r="G109" s="187"/>
      <c r="H109" s="187"/>
      <c r="I109" s="187"/>
      <c r="J109" s="188">
        <f>J295</f>
        <v>0</v>
      </c>
      <c r="K109" s="111"/>
      <c r="L109" s="189"/>
    </row>
    <row r="110" spans="2:12" s="10" customFormat="1" ht="14.85" customHeight="1">
      <c r="B110" s="185"/>
      <c r="C110" s="111"/>
      <c r="D110" s="186" t="s">
        <v>2732</v>
      </c>
      <c r="E110" s="187"/>
      <c r="F110" s="187"/>
      <c r="G110" s="187"/>
      <c r="H110" s="187"/>
      <c r="I110" s="187"/>
      <c r="J110" s="188">
        <f>J300</f>
        <v>0</v>
      </c>
      <c r="K110" s="111"/>
      <c r="L110" s="189"/>
    </row>
    <row r="111" spans="2:12" s="10" customFormat="1" ht="14.85" customHeight="1">
      <c r="B111" s="185"/>
      <c r="C111" s="111"/>
      <c r="D111" s="186" t="s">
        <v>356</v>
      </c>
      <c r="E111" s="187"/>
      <c r="F111" s="187"/>
      <c r="G111" s="187"/>
      <c r="H111" s="187"/>
      <c r="I111" s="187"/>
      <c r="J111" s="188">
        <f>J306</f>
        <v>0</v>
      </c>
      <c r="K111" s="111"/>
      <c r="L111" s="189"/>
    </row>
    <row r="112" spans="2:12" s="10" customFormat="1" ht="19.95" customHeight="1">
      <c r="B112" s="185"/>
      <c r="C112" s="111"/>
      <c r="D112" s="186" t="s">
        <v>2734</v>
      </c>
      <c r="E112" s="187"/>
      <c r="F112" s="187"/>
      <c r="G112" s="187"/>
      <c r="H112" s="187"/>
      <c r="I112" s="187"/>
      <c r="J112" s="188">
        <f>J308</f>
        <v>0</v>
      </c>
      <c r="K112" s="111"/>
      <c r="L112" s="189"/>
    </row>
    <row r="113" spans="2:12" s="10" customFormat="1" ht="14.85" customHeight="1">
      <c r="B113" s="185"/>
      <c r="C113" s="111"/>
      <c r="D113" s="186" t="s">
        <v>2728</v>
      </c>
      <c r="E113" s="187"/>
      <c r="F113" s="187"/>
      <c r="G113" s="187"/>
      <c r="H113" s="187"/>
      <c r="I113" s="187"/>
      <c r="J113" s="188">
        <f>J309</f>
        <v>0</v>
      </c>
      <c r="K113" s="111"/>
      <c r="L113" s="189"/>
    </row>
    <row r="114" spans="2:12" s="10" customFormat="1" ht="14.85" customHeight="1">
      <c r="B114" s="185"/>
      <c r="C114" s="111"/>
      <c r="D114" s="186" t="s">
        <v>2731</v>
      </c>
      <c r="E114" s="187"/>
      <c r="F114" s="187"/>
      <c r="G114" s="187"/>
      <c r="H114" s="187"/>
      <c r="I114" s="187"/>
      <c r="J114" s="188">
        <f>J311</f>
        <v>0</v>
      </c>
      <c r="K114" s="111"/>
      <c r="L114" s="189"/>
    </row>
    <row r="115" spans="2:12" s="10" customFormat="1" ht="14.85" customHeight="1">
      <c r="B115" s="185"/>
      <c r="C115" s="111"/>
      <c r="D115" s="186" t="s">
        <v>2732</v>
      </c>
      <c r="E115" s="187"/>
      <c r="F115" s="187"/>
      <c r="G115" s="187"/>
      <c r="H115" s="187"/>
      <c r="I115" s="187"/>
      <c r="J115" s="188">
        <f>J313</f>
        <v>0</v>
      </c>
      <c r="K115" s="111"/>
      <c r="L115" s="189"/>
    </row>
    <row r="116" spans="2:12" s="10" customFormat="1" ht="14.85" customHeight="1">
      <c r="B116" s="185"/>
      <c r="C116" s="111"/>
      <c r="D116" s="186" t="s">
        <v>356</v>
      </c>
      <c r="E116" s="187"/>
      <c r="F116" s="187"/>
      <c r="G116" s="187"/>
      <c r="H116" s="187"/>
      <c r="I116" s="187"/>
      <c r="J116" s="188">
        <f>J318</f>
        <v>0</v>
      </c>
      <c r="K116" s="111"/>
      <c r="L116" s="189"/>
    </row>
    <row r="117" spans="2:12" s="10" customFormat="1" ht="19.95" customHeight="1">
      <c r="B117" s="185"/>
      <c r="C117" s="111"/>
      <c r="D117" s="186" t="s">
        <v>2735</v>
      </c>
      <c r="E117" s="187"/>
      <c r="F117" s="187"/>
      <c r="G117" s="187"/>
      <c r="H117" s="187"/>
      <c r="I117" s="187"/>
      <c r="J117" s="188">
        <f>J320</f>
        <v>0</v>
      </c>
      <c r="K117" s="111"/>
      <c r="L117" s="189"/>
    </row>
    <row r="118" spans="2:12" s="10" customFormat="1" ht="14.85" customHeight="1">
      <c r="B118" s="185"/>
      <c r="C118" s="111"/>
      <c r="D118" s="186" t="s">
        <v>2728</v>
      </c>
      <c r="E118" s="187"/>
      <c r="F118" s="187"/>
      <c r="G118" s="187"/>
      <c r="H118" s="187"/>
      <c r="I118" s="187"/>
      <c r="J118" s="188">
        <f>J321</f>
        <v>0</v>
      </c>
      <c r="K118" s="111"/>
      <c r="L118" s="189"/>
    </row>
    <row r="119" spans="2:12" s="10" customFormat="1" ht="14.85" customHeight="1">
      <c r="B119" s="185"/>
      <c r="C119" s="111"/>
      <c r="D119" s="186" t="s">
        <v>2729</v>
      </c>
      <c r="E119" s="187"/>
      <c r="F119" s="187"/>
      <c r="G119" s="187"/>
      <c r="H119" s="187"/>
      <c r="I119" s="187"/>
      <c r="J119" s="188">
        <f>J324</f>
        <v>0</v>
      </c>
      <c r="K119" s="111"/>
      <c r="L119" s="189"/>
    </row>
    <row r="120" spans="2:12" s="10" customFormat="1" ht="14.85" customHeight="1">
      <c r="B120" s="185"/>
      <c r="C120" s="111"/>
      <c r="D120" s="186" t="s">
        <v>2730</v>
      </c>
      <c r="E120" s="187"/>
      <c r="F120" s="187"/>
      <c r="G120" s="187"/>
      <c r="H120" s="187"/>
      <c r="I120" s="187"/>
      <c r="J120" s="188">
        <f>J330</f>
        <v>0</v>
      </c>
      <c r="K120" s="111"/>
      <c r="L120" s="189"/>
    </row>
    <row r="121" spans="2:12" s="10" customFormat="1" ht="14.85" customHeight="1">
      <c r="B121" s="185"/>
      <c r="C121" s="111"/>
      <c r="D121" s="186" t="s">
        <v>2731</v>
      </c>
      <c r="E121" s="187"/>
      <c r="F121" s="187"/>
      <c r="G121" s="187"/>
      <c r="H121" s="187"/>
      <c r="I121" s="187"/>
      <c r="J121" s="188">
        <f>J336</f>
        <v>0</v>
      </c>
      <c r="K121" s="111"/>
      <c r="L121" s="189"/>
    </row>
    <row r="122" spans="2:12" s="10" customFormat="1" ht="14.85" customHeight="1">
      <c r="B122" s="185"/>
      <c r="C122" s="111"/>
      <c r="D122" s="186" t="s">
        <v>2732</v>
      </c>
      <c r="E122" s="187"/>
      <c r="F122" s="187"/>
      <c r="G122" s="187"/>
      <c r="H122" s="187"/>
      <c r="I122" s="187"/>
      <c r="J122" s="188">
        <f>J340</f>
        <v>0</v>
      </c>
      <c r="K122" s="111"/>
      <c r="L122" s="189"/>
    </row>
    <row r="123" spans="2:12" s="10" customFormat="1" ht="14.85" customHeight="1">
      <c r="B123" s="185"/>
      <c r="C123" s="111"/>
      <c r="D123" s="186" t="s">
        <v>356</v>
      </c>
      <c r="E123" s="187"/>
      <c r="F123" s="187"/>
      <c r="G123" s="187"/>
      <c r="H123" s="187"/>
      <c r="I123" s="187"/>
      <c r="J123" s="188">
        <f>J346</f>
        <v>0</v>
      </c>
      <c r="K123" s="111"/>
      <c r="L123" s="189"/>
    </row>
    <row r="124" spans="2:12" s="10" customFormat="1" ht="19.95" customHeight="1">
      <c r="B124" s="185"/>
      <c r="C124" s="111"/>
      <c r="D124" s="186" t="s">
        <v>2736</v>
      </c>
      <c r="E124" s="187"/>
      <c r="F124" s="187"/>
      <c r="G124" s="187"/>
      <c r="H124" s="187"/>
      <c r="I124" s="187"/>
      <c r="J124" s="188">
        <f>J348</f>
        <v>0</v>
      </c>
      <c r="K124" s="111"/>
      <c r="L124" s="189"/>
    </row>
    <row r="125" spans="2:12" s="10" customFormat="1" ht="14.85" customHeight="1">
      <c r="B125" s="185"/>
      <c r="C125" s="111"/>
      <c r="D125" s="186" t="s">
        <v>2728</v>
      </c>
      <c r="E125" s="187"/>
      <c r="F125" s="187"/>
      <c r="G125" s="187"/>
      <c r="H125" s="187"/>
      <c r="I125" s="187"/>
      <c r="J125" s="188">
        <f>J349</f>
        <v>0</v>
      </c>
      <c r="K125" s="111"/>
      <c r="L125" s="189"/>
    </row>
    <row r="126" spans="2:12" s="10" customFormat="1" ht="14.85" customHeight="1">
      <c r="B126" s="185"/>
      <c r="C126" s="111"/>
      <c r="D126" s="186" t="s">
        <v>2729</v>
      </c>
      <c r="E126" s="187"/>
      <c r="F126" s="187"/>
      <c r="G126" s="187"/>
      <c r="H126" s="187"/>
      <c r="I126" s="187"/>
      <c r="J126" s="188">
        <f>J356</f>
        <v>0</v>
      </c>
      <c r="K126" s="111"/>
      <c r="L126" s="189"/>
    </row>
    <row r="127" spans="2:12" s="10" customFormat="1" ht="14.85" customHeight="1">
      <c r="B127" s="185"/>
      <c r="C127" s="111"/>
      <c r="D127" s="186" t="s">
        <v>2729</v>
      </c>
      <c r="E127" s="187"/>
      <c r="F127" s="187"/>
      <c r="G127" s="187"/>
      <c r="H127" s="187"/>
      <c r="I127" s="187"/>
      <c r="J127" s="188">
        <f>J370</f>
        <v>0</v>
      </c>
      <c r="K127" s="111"/>
      <c r="L127" s="189"/>
    </row>
    <row r="128" spans="2:12" s="10" customFormat="1" ht="14.85" customHeight="1">
      <c r="B128" s="185"/>
      <c r="C128" s="111"/>
      <c r="D128" s="186" t="s">
        <v>2731</v>
      </c>
      <c r="E128" s="187"/>
      <c r="F128" s="187"/>
      <c r="G128" s="187"/>
      <c r="H128" s="187"/>
      <c r="I128" s="187"/>
      <c r="J128" s="188">
        <f>J384</f>
        <v>0</v>
      </c>
      <c r="K128" s="111"/>
      <c r="L128" s="189"/>
    </row>
    <row r="129" spans="2:12" s="10" customFormat="1" ht="14.85" customHeight="1">
      <c r="B129" s="185"/>
      <c r="C129" s="111"/>
      <c r="D129" s="186" t="s">
        <v>2732</v>
      </c>
      <c r="E129" s="187"/>
      <c r="F129" s="187"/>
      <c r="G129" s="187"/>
      <c r="H129" s="187"/>
      <c r="I129" s="187"/>
      <c r="J129" s="188">
        <f>J392</f>
        <v>0</v>
      </c>
      <c r="K129" s="111"/>
      <c r="L129" s="189"/>
    </row>
    <row r="130" spans="2:12" s="10" customFormat="1" ht="14.85" customHeight="1">
      <c r="B130" s="185"/>
      <c r="C130" s="111"/>
      <c r="D130" s="186" t="s">
        <v>356</v>
      </c>
      <c r="E130" s="187"/>
      <c r="F130" s="187"/>
      <c r="G130" s="187"/>
      <c r="H130" s="187"/>
      <c r="I130" s="187"/>
      <c r="J130" s="188">
        <f>J398</f>
        <v>0</v>
      </c>
      <c r="K130" s="111"/>
      <c r="L130" s="189"/>
    </row>
    <row r="131" spans="2:12" s="10" customFormat="1" ht="19.95" customHeight="1">
      <c r="B131" s="185"/>
      <c r="C131" s="111"/>
      <c r="D131" s="186" t="s">
        <v>2737</v>
      </c>
      <c r="E131" s="187"/>
      <c r="F131" s="187"/>
      <c r="G131" s="187"/>
      <c r="H131" s="187"/>
      <c r="I131" s="187"/>
      <c r="J131" s="188">
        <f>J400</f>
        <v>0</v>
      </c>
      <c r="K131" s="111"/>
      <c r="L131" s="189"/>
    </row>
    <row r="132" spans="2:12" s="10" customFormat="1" ht="14.85" customHeight="1">
      <c r="B132" s="185"/>
      <c r="C132" s="111"/>
      <c r="D132" s="186" t="s">
        <v>2728</v>
      </c>
      <c r="E132" s="187"/>
      <c r="F132" s="187"/>
      <c r="G132" s="187"/>
      <c r="H132" s="187"/>
      <c r="I132" s="187"/>
      <c r="J132" s="188">
        <f>J401</f>
        <v>0</v>
      </c>
      <c r="K132" s="111"/>
      <c r="L132" s="189"/>
    </row>
    <row r="133" spans="2:12" s="10" customFormat="1" ht="14.85" customHeight="1">
      <c r="B133" s="185"/>
      <c r="C133" s="111"/>
      <c r="D133" s="186" t="s">
        <v>2729</v>
      </c>
      <c r="E133" s="187"/>
      <c r="F133" s="187"/>
      <c r="G133" s="187"/>
      <c r="H133" s="187"/>
      <c r="I133" s="187"/>
      <c r="J133" s="188">
        <f>J410</f>
        <v>0</v>
      </c>
      <c r="K133" s="111"/>
      <c r="L133" s="189"/>
    </row>
    <row r="134" spans="2:12" s="10" customFormat="1" ht="14.85" customHeight="1">
      <c r="B134" s="185"/>
      <c r="C134" s="111"/>
      <c r="D134" s="186" t="s">
        <v>2738</v>
      </c>
      <c r="E134" s="187"/>
      <c r="F134" s="187"/>
      <c r="G134" s="187"/>
      <c r="H134" s="187"/>
      <c r="I134" s="187"/>
      <c r="J134" s="188">
        <f>J417</f>
        <v>0</v>
      </c>
      <c r="K134" s="111"/>
      <c r="L134" s="189"/>
    </row>
    <row r="135" spans="2:12" s="10" customFormat="1" ht="14.85" customHeight="1">
      <c r="B135" s="185"/>
      <c r="C135" s="111"/>
      <c r="D135" s="186" t="s">
        <v>2730</v>
      </c>
      <c r="E135" s="187"/>
      <c r="F135" s="187"/>
      <c r="G135" s="187"/>
      <c r="H135" s="187"/>
      <c r="I135" s="187"/>
      <c r="J135" s="188">
        <f>J421</f>
        <v>0</v>
      </c>
      <c r="K135" s="111"/>
      <c r="L135" s="189"/>
    </row>
    <row r="136" spans="2:12" s="10" customFormat="1" ht="14.85" customHeight="1">
      <c r="B136" s="185"/>
      <c r="C136" s="111"/>
      <c r="D136" s="186" t="s">
        <v>2731</v>
      </c>
      <c r="E136" s="187"/>
      <c r="F136" s="187"/>
      <c r="G136" s="187"/>
      <c r="H136" s="187"/>
      <c r="I136" s="187"/>
      <c r="J136" s="188">
        <f>J428</f>
        <v>0</v>
      </c>
      <c r="K136" s="111"/>
      <c r="L136" s="189"/>
    </row>
    <row r="137" spans="2:12" s="10" customFormat="1" ht="14.85" customHeight="1">
      <c r="B137" s="185"/>
      <c r="C137" s="111"/>
      <c r="D137" s="186" t="s">
        <v>2732</v>
      </c>
      <c r="E137" s="187"/>
      <c r="F137" s="187"/>
      <c r="G137" s="187"/>
      <c r="H137" s="187"/>
      <c r="I137" s="187"/>
      <c r="J137" s="188">
        <f>J438</f>
        <v>0</v>
      </c>
      <c r="K137" s="111"/>
      <c r="L137" s="189"/>
    </row>
    <row r="138" spans="2:12" s="10" customFormat="1" ht="14.85" customHeight="1">
      <c r="B138" s="185"/>
      <c r="C138" s="111"/>
      <c r="D138" s="186" t="s">
        <v>356</v>
      </c>
      <c r="E138" s="187"/>
      <c r="F138" s="187"/>
      <c r="G138" s="187"/>
      <c r="H138" s="187"/>
      <c r="I138" s="187"/>
      <c r="J138" s="188">
        <f>J444</f>
        <v>0</v>
      </c>
      <c r="K138" s="111"/>
      <c r="L138" s="189"/>
    </row>
    <row r="139" spans="2:12" s="10" customFormat="1" ht="19.95" customHeight="1">
      <c r="B139" s="185"/>
      <c r="C139" s="111"/>
      <c r="D139" s="186" t="s">
        <v>2739</v>
      </c>
      <c r="E139" s="187"/>
      <c r="F139" s="187"/>
      <c r="G139" s="187"/>
      <c r="H139" s="187"/>
      <c r="I139" s="187"/>
      <c r="J139" s="188">
        <f>J446</f>
        <v>0</v>
      </c>
      <c r="K139" s="111"/>
      <c r="L139" s="189"/>
    </row>
    <row r="140" spans="2:12" s="10" customFormat="1" ht="14.85" customHeight="1">
      <c r="B140" s="185"/>
      <c r="C140" s="111"/>
      <c r="D140" s="186" t="s">
        <v>2728</v>
      </c>
      <c r="E140" s="187"/>
      <c r="F140" s="187"/>
      <c r="G140" s="187"/>
      <c r="H140" s="187"/>
      <c r="I140" s="187"/>
      <c r="J140" s="188">
        <f>J447</f>
        <v>0</v>
      </c>
      <c r="K140" s="111"/>
      <c r="L140" s="189"/>
    </row>
    <row r="141" spans="2:12" s="10" customFormat="1" ht="14.85" customHeight="1">
      <c r="B141" s="185"/>
      <c r="C141" s="111"/>
      <c r="D141" s="186" t="s">
        <v>2729</v>
      </c>
      <c r="E141" s="187"/>
      <c r="F141" s="187"/>
      <c r="G141" s="187"/>
      <c r="H141" s="187"/>
      <c r="I141" s="187"/>
      <c r="J141" s="188">
        <f>J456</f>
        <v>0</v>
      </c>
      <c r="K141" s="111"/>
      <c r="L141" s="189"/>
    </row>
    <row r="142" spans="2:12" s="10" customFormat="1" ht="14.85" customHeight="1">
      <c r="B142" s="185"/>
      <c r="C142" s="111"/>
      <c r="D142" s="186" t="s">
        <v>2738</v>
      </c>
      <c r="E142" s="187"/>
      <c r="F142" s="187"/>
      <c r="G142" s="187"/>
      <c r="H142" s="187"/>
      <c r="I142" s="187"/>
      <c r="J142" s="188">
        <f>J474</f>
        <v>0</v>
      </c>
      <c r="K142" s="111"/>
      <c r="L142" s="189"/>
    </row>
    <row r="143" spans="2:12" s="10" customFormat="1" ht="14.85" customHeight="1">
      <c r="B143" s="185"/>
      <c r="C143" s="111"/>
      <c r="D143" s="186" t="s">
        <v>2730</v>
      </c>
      <c r="E143" s="187"/>
      <c r="F143" s="187"/>
      <c r="G143" s="187"/>
      <c r="H143" s="187"/>
      <c r="I143" s="187"/>
      <c r="J143" s="188">
        <f>J478</f>
        <v>0</v>
      </c>
      <c r="K143" s="111"/>
      <c r="L143" s="189"/>
    </row>
    <row r="144" spans="2:12" s="10" customFormat="1" ht="14.85" customHeight="1">
      <c r="B144" s="185"/>
      <c r="C144" s="111"/>
      <c r="D144" s="186" t="s">
        <v>2731</v>
      </c>
      <c r="E144" s="187"/>
      <c r="F144" s="187"/>
      <c r="G144" s="187"/>
      <c r="H144" s="187"/>
      <c r="I144" s="187"/>
      <c r="J144" s="188">
        <f>J496</f>
        <v>0</v>
      </c>
      <c r="K144" s="111"/>
      <c r="L144" s="189"/>
    </row>
    <row r="145" spans="2:12" s="10" customFormat="1" ht="14.85" customHeight="1">
      <c r="B145" s="185"/>
      <c r="C145" s="111"/>
      <c r="D145" s="186" t="s">
        <v>2732</v>
      </c>
      <c r="E145" s="187"/>
      <c r="F145" s="187"/>
      <c r="G145" s="187"/>
      <c r="H145" s="187"/>
      <c r="I145" s="187"/>
      <c r="J145" s="188">
        <f>J506</f>
        <v>0</v>
      </c>
      <c r="K145" s="111"/>
      <c r="L145" s="189"/>
    </row>
    <row r="146" spans="2:12" s="10" customFormat="1" ht="14.85" customHeight="1">
      <c r="B146" s="185"/>
      <c r="C146" s="111"/>
      <c r="D146" s="186" t="s">
        <v>356</v>
      </c>
      <c r="E146" s="187"/>
      <c r="F146" s="187"/>
      <c r="G146" s="187"/>
      <c r="H146" s="187"/>
      <c r="I146" s="187"/>
      <c r="J146" s="188">
        <f>J512</f>
        <v>0</v>
      </c>
      <c r="K146" s="111"/>
      <c r="L146" s="189"/>
    </row>
    <row r="147" spans="2:12" s="10" customFormat="1" ht="19.95" customHeight="1">
      <c r="B147" s="185"/>
      <c r="C147" s="111"/>
      <c r="D147" s="186" t="s">
        <v>2740</v>
      </c>
      <c r="E147" s="187"/>
      <c r="F147" s="187"/>
      <c r="G147" s="187"/>
      <c r="H147" s="187"/>
      <c r="I147" s="187"/>
      <c r="J147" s="188">
        <f>J514</f>
        <v>0</v>
      </c>
      <c r="K147" s="111"/>
      <c r="L147" s="189"/>
    </row>
    <row r="148" spans="2:12" s="10" customFormat="1" ht="14.85" customHeight="1">
      <c r="B148" s="185"/>
      <c r="C148" s="111"/>
      <c r="D148" s="186" t="s">
        <v>2728</v>
      </c>
      <c r="E148" s="187"/>
      <c r="F148" s="187"/>
      <c r="G148" s="187"/>
      <c r="H148" s="187"/>
      <c r="I148" s="187"/>
      <c r="J148" s="188">
        <f>J515</f>
        <v>0</v>
      </c>
      <c r="K148" s="111"/>
      <c r="L148" s="189"/>
    </row>
    <row r="149" spans="2:12" s="10" customFormat="1" ht="14.85" customHeight="1">
      <c r="B149" s="185"/>
      <c r="C149" s="111"/>
      <c r="D149" s="186" t="s">
        <v>2729</v>
      </c>
      <c r="E149" s="187"/>
      <c r="F149" s="187"/>
      <c r="G149" s="187"/>
      <c r="H149" s="187"/>
      <c r="I149" s="187"/>
      <c r="J149" s="188">
        <f>J520</f>
        <v>0</v>
      </c>
      <c r="K149" s="111"/>
      <c r="L149" s="189"/>
    </row>
    <row r="150" spans="2:12" s="10" customFormat="1" ht="14.85" customHeight="1">
      <c r="B150" s="185"/>
      <c r="C150" s="111"/>
      <c r="D150" s="186" t="s">
        <v>2738</v>
      </c>
      <c r="E150" s="187"/>
      <c r="F150" s="187"/>
      <c r="G150" s="187"/>
      <c r="H150" s="187"/>
      <c r="I150" s="187"/>
      <c r="J150" s="188">
        <f>J530</f>
        <v>0</v>
      </c>
      <c r="K150" s="111"/>
      <c r="L150" s="189"/>
    </row>
    <row r="151" spans="2:12" s="10" customFormat="1" ht="14.85" customHeight="1">
      <c r="B151" s="185"/>
      <c r="C151" s="111"/>
      <c r="D151" s="186" t="s">
        <v>2730</v>
      </c>
      <c r="E151" s="187"/>
      <c r="F151" s="187"/>
      <c r="G151" s="187"/>
      <c r="H151" s="187"/>
      <c r="I151" s="187"/>
      <c r="J151" s="188">
        <f>J534</f>
        <v>0</v>
      </c>
      <c r="K151" s="111"/>
      <c r="L151" s="189"/>
    </row>
    <row r="152" spans="2:12" s="10" customFormat="1" ht="14.85" customHeight="1">
      <c r="B152" s="185"/>
      <c r="C152" s="111"/>
      <c r="D152" s="186" t="s">
        <v>2731</v>
      </c>
      <c r="E152" s="187"/>
      <c r="F152" s="187"/>
      <c r="G152" s="187"/>
      <c r="H152" s="187"/>
      <c r="I152" s="187"/>
      <c r="J152" s="188">
        <f>J543</f>
        <v>0</v>
      </c>
      <c r="K152" s="111"/>
      <c r="L152" s="189"/>
    </row>
    <row r="153" spans="2:12" s="10" customFormat="1" ht="14.85" customHeight="1">
      <c r="B153" s="185"/>
      <c r="C153" s="111"/>
      <c r="D153" s="186" t="s">
        <v>2732</v>
      </c>
      <c r="E153" s="187"/>
      <c r="F153" s="187"/>
      <c r="G153" s="187"/>
      <c r="H153" s="187"/>
      <c r="I153" s="187"/>
      <c r="J153" s="188">
        <f>J549</f>
        <v>0</v>
      </c>
      <c r="K153" s="111"/>
      <c r="L153" s="189"/>
    </row>
    <row r="154" spans="2:12" s="10" customFormat="1" ht="14.85" customHeight="1">
      <c r="B154" s="185"/>
      <c r="C154" s="111"/>
      <c r="D154" s="186" t="s">
        <v>356</v>
      </c>
      <c r="E154" s="187"/>
      <c r="F154" s="187"/>
      <c r="G154" s="187"/>
      <c r="H154" s="187"/>
      <c r="I154" s="187"/>
      <c r="J154" s="188">
        <f>J555</f>
        <v>0</v>
      </c>
      <c r="K154" s="111"/>
      <c r="L154" s="189"/>
    </row>
    <row r="155" spans="2:12" s="10" customFormat="1" ht="19.95" customHeight="1">
      <c r="B155" s="185"/>
      <c r="C155" s="111"/>
      <c r="D155" s="186" t="s">
        <v>2741</v>
      </c>
      <c r="E155" s="187"/>
      <c r="F155" s="187"/>
      <c r="G155" s="187"/>
      <c r="H155" s="187"/>
      <c r="I155" s="187"/>
      <c r="J155" s="188">
        <f>J557</f>
        <v>0</v>
      </c>
      <c r="K155" s="111"/>
      <c r="L155" s="189"/>
    </row>
    <row r="156" spans="2:12" s="10" customFormat="1" ht="14.85" customHeight="1">
      <c r="B156" s="185"/>
      <c r="C156" s="111"/>
      <c r="D156" s="186" t="s">
        <v>2728</v>
      </c>
      <c r="E156" s="187"/>
      <c r="F156" s="187"/>
      <c r="G156" s="187"/>
      <c r="H156" s="187"/>
      <c r="I156" s="187"/>
      <c r="J156" s="188">
        <f>J558</f>
        <v>0</v>
      </c>
      <c r="K156" s="111"/>
      <c r="L156" s="189"/>
    </row>
    <row r="157" spans="2:12" s="10" customFormat="1" ht="14.85" customHeight="1">
      <c r="B157" s="185"/>
      <c r="C157" s="111"/>
      <c r="D157" s="186" t="s">
        <v>2729</v>
      </c>
      <c r="E157" s="187"/>
      <c r="F157" s="187"/>
      <c r="G157" s="187"/>
      <c r="H157" s="187"/>
      <c r="I157" s="187"/>
      <c r="J157" s="188">
        <f>J561</f>
        <v>0</v>
      </c>
      <c r="K157" s="111"/>
      <c r="L157" s="189"/>
    </row>
    <row r="158" spans="2:12" s="10" customFormat="1" ht="14.85" customHeight="1">
      <c r="B158" s="185"/>
      <c r="C158" s="111"/>
      <c r="D158" s="186" t="s">
        <v>2730</v>
      </c>
      <c r="E158" s="187"/>
      <c r="F158" s="187"/>
      <c r="G158" s="187"/>
      <c r="H158" s="187"/>
      <c r="I158" s="187"/>
      <c r="J158" s="188">
        <f>J566</f>
        <v>0</v>
      </c>
      <c r="K158" s="111"/>
      <c r="L158" s="189"/>
    </row>
    <row r="159" spans="2:12" s="10" customFormat="1" ht="14.85" customHeight="1">
      <c r="B159" s="185"/>
      <c r="C159" s="111"/>
      <c r="D159" s="186" t="s">
        <v>2731</v>
      </c>
      <c r="E159" s="187"/>
      <c r="F159" s="187"/>
      <c r="G159" s="187"/>
      <c r="H159" s="187"/>
      <c r="I159" s="187"/>
      <c r="J159" s="188">
        <f>J569</f>
        <v>0</v>
      </c>
      <c r="K159" s="111"/>
      <c r="L159" s="189"/>
    </row>
    <row r="160" spans="2:12" s="10" customFormat="1" ht="14.85" customHeight="1">
      <c r="B160" s="185"/>
      <c r="C160" s="111"/>
      <c r="D160" s="186" t="s">
        <v>2732</v>
      </c>
      <c r="E160" s="187"/>
      <c r="F160" s="187"/>
      <c r="G160" s="187"/>
      <c r="H160" s="187"/>
      <c r="I160" s="187"/>
      <c r="J160" s="188">
        <f>J573</f>
        <v>0</v>
      </c>
      <c r="K160" s="111"/>
      <c r="L160" s="189"/>
    </row>
    <row r="161" spans="2:12" s="10" customFormat="1" ht="14.85" customHeight="1">
      <c r="B161" s="185"/>
      <c r="C161" s="111"/>
      <c r="D161" s="186" t="s">
        <v>356</v>
      </c>
      <c r="E161" s="187"/>
      <c r="F161" s="187"/>
      <c r="G161" s="187"/>
      <c r="H161" s="187"/>
      <c r="I161" s="187"/>
      <c r="J161" s="188">
        <f>J579</f>
        <v>0</v>
      </c>
      <c r="K161" s="111"/>
      <c r="L161" s="189"/>
    </row>
    <row r="162" spans="2:12" s="10" customFormat="1" ht="19.95" customHeight="1">
      <c r="B162" s="185"/>
      <c r="C162" s="111"/>
      <c r="D162" s="186" t="s">
        <v>2742</v>
      </c>
      <c r="E162" s="187"/>
      <c r="F162" s="187"/>
      <c r="G162" s="187"/>
      <c r="H162" s="187"/>
      <c r="I162" s="187"/>
      <c r="J162" s="188">
        <f>J581</f>
        <v>0</v>
      </c>
      <c r="K162" s="111"/>
      <c r="L162" s="189"/>
    </row>
    <row r="163" spans="2:12" s="10" customFormat="1" ht="14.85" customHeight="1">
      <c r="B163" s="185"/>
      <c r="C163" s="111"/>
      <c r="D163" s="186" t="s">
        <v>2728</v>
      </c>
      <c r="E163" s="187"/>
      <c r="F163" s="187"/>
      <c r="G163" s="187"/>
      <c r="H163" s="187"/>
      <c r="I163" s="187"/>
      <c r="J163" s="188">
        <f>J582</f>
        <v>0</v>
      </c>
      <c r="K163" s="111"/>
      <c r="L163" s="189"/>
    </row>
    <row r="164" spans="2:12" s="10" customFormat="1" ht="14.85" customHeight="1">
      <c r="B164" s="185"/>
      <c r="C164" s="111"/>
      <c r="D164" s="186" t="s">
        <v>2729</v>
      </c>
      <c r="E164" s="187"/>
      <c r="F164" s="187"/>
      <c r="G164" s="187"/>
      <c r="H164" s="187"/>
      <c r="I164" s="187"/>
      <c r="J164" s="188">
        <f>J588</f>
        <v>0</v>
      </c>
      <c r="K164" s="111"/>
      <c r="L164" s="189"/>
    </row>
    <row r="165" spans="2:12" s="10" customFormat="1" ht="14.85" customHeight="1">
      <c r="B165" s="185"/>
      <c r="C165" s="111"/>
      <c r="D165" s="186" t="s">
        <v>2730</v>
      </c>
      <c r="E165" s="187"/>
      <c r="F165" s="187"/>
      <c r="G165" s="187"/>
      <c r="H165" s="187"/>
      <c r="I165" s="187"/>
      <c r="J165" s="188">
        <f>J596</f>
        <v>0</v>
      </c>
      <c r="K165" s="111"/>
      <c r="L165" s="189"/>
    </row>
    <row r="166" spans="2:12" s="10" customFormat="1" ht="14.85" customHeight="1">
      <c r="B166" s="185"/>
      <c r="C166" s="111"/>
      <c r="D166" s="186" t="s">
        <v>2731</v>
      </c>
      <c r="E166" s="187"/>
      <c r="F166" s="187"/>
      <c r="G166" s="187"/>
      <c r="H166" s="187"/>
      <c r="I166" s="187"/>
      <c r="J166" s="188">
        <f>J604</f>
        <v>0</v>
      </c>
      <c r="K166" s="111"/>
      <c r="L166" s="189"/>
    </row>
    <row r="167" spans="2:12" s="10" customFormat="1" ht="14.85" customHeight="1">
      <c r="B167" s="185"/>
      <c r="C167" s="111"/>
      <c r="D167" s="186" t="s">
        <v>2732</v>
      </c>
      <c r="E167" s="187"/>
      <c r="F167" s="187"/>
      <c r="G167" s="187"/>
      <c r="H167" s="187"/>
      <c r="I167" s="187"/>
      <c r="J167" s="188">
        <f>J611</f>
        <v>0</v>
      </c>
      <c r="K167" s="111"/>
      <c r="L167" s="189"/>
    </row>
    <row r="168" spans="2:12" s="10" customFormat="1" ht="14.85" customHeight="1">
      <c r="B168" s="185"/>
      <c r="C168" s="111"/>
      <c r="D168" s="186" t="s">
        <v>356</v>
      </c>
      <c r="E168" s="187"/>
      <c r="F168" s="187"/>
      <c r="G168" s="187"/>
      <c r="H168" s="187"/>
      <c r="I168" s="187"/>
      <c r="J168" s="188">
        <f>J617</f>
        <v>0</v>
      </c>
      <c r="K168" s="111"/>
      <c r="L168" s="189"/>
    </row>
    <row r="169" spans="2:12" s="10" customFormat="1" ht="19.95" customHeight="1">
      <c r="B169" s="185"/>
      <c r="C169" s="111"/>
      <c r="D169" s="186" t="s">
        <v>2743</v>
      </c>
      <c r="E169" s="187"/>
      <c r="F169" s="187"/>
      <c r="G169" s="187"/>
      <c r="H169" s="187"/>
      <c r="I169" s="187"/>
      <c r="J169" s="188">
        <f>J619</f>
        <v>0</v>
      </c>
      <c r="K169" s="111"/>
      <c r="L169" s="189"/>
    </row>
    <row r="170" spans="2:12" s="10" customFormat="1" ht="14.85" customHeight="1">
      <c r="B170" s="185"/>
      <c r="C170" s="111"/>
      <c r="D170" s="186" t="s">
        <v>2728</v>
      </c>
      <c r="E170" s="187"/>
      <c r="F170" s="187"/>
      <c r="G170" s="187"/>
      <c r="H170" s="187"/>
      <c r="I170" s="187"/>
      <c r="J170" s="188">
        <f>J620</f>
        <v>0</v>
      </c>
      <c r="K170" s="111"/>
      <c r="L170" s="189"/>
    </row>
    <row r="171" spans="2:12" s="10" customFormat="1" ht="14.85" customHeight="1">
      <c r="B171" s="185"/>
      <c r="C171" s="111"/>
      <c r="D171" s="186" t="s">
        <v>2729</v>
      </c>
      <c r="E171" s="187"/>
      <c r="F171" s="187"/>
      <c r="G171" s="187"/>
      <c r="H171" s="187"/>
      <c r="I171" s="187"/>
      <c r="J171" s="188">
        <f>J625</f>
        <v>0</v>
      </c>
      <c r="K171" s="111"/>
      <c r="L171" s="189"/>
    </row>
    <row r="172" spans="2:12" s="10" customFormat="1" ht="14.85" customHeight="1">
      <c r="B172" s="185"/>
      <c r="C172" s="111"/>
      <c r="D172" s="186" t="s">
        <v>2730</v>
      </c>
      <c r="E172" s="187"/>
      <c r="F172" s="187"/>
      <c r="G172" s="187"/>
      <c r="H172" s="187"/>
      <c r="I172" s="187"/>
      <c r="J172" s="188">
        <f>J633</f>
        <v>0</v>
      </c>
      <c r="K172" s="111"/>
      <c r="L172" s="189"/>
    </row>
    <row r="173" spans="2:12" s="10" customFormat="1" ht="14.85" customHeight="1">
      <c r="B173" s="185"/>
      <c r="C173" s="111"/>
      <c r="D173" s="186" t="s">
        <v>2731</v>
      </c>
      <c r="E173" s="187"/>
      <c r="F173" s="187"/>
      <c r="G173" s="187"/>
      <c r="H173" s="187"/>
      <c r="I173" s="187"/>
      <c r="J173" s="188">
        <f>J641</f>
        <v>0</v>
      </c>
      <c r="K173" s="111"/>
      <c r="L173" s="189"/>
    </row>
    <row r="174" spans="2:12" s="10" customFormat="1" ht="14.85" customHeight="1">
      <c r="B174" s="185"/>
      <c r="C174" s="111"/>
      <c r="D174" s="186" t="s">
        <v>2732</v>
      </c>
      <c r="E174" s="187"/>
      <c r="F174" s="187"/>
      <c r="G174" s="187"/>
      <c r="H174" s="187"/>
      <c r="I174" s="187"/>
      <c r="J174" s="188">
        <f>J647</f>
        <v>0</v>
      </c>
      <c r="K174" s="111"/>
      <c r="L174" s="189"/>
    </row>
    <row r="175" spans="2:12" s="10" customFormat="1" ht="14.85" customHeight="1">
      <c r="B175" s="185"/>
      <c r="C175" s="111"/>
      <c r="D175" s="186" t="s">
        <v>356</v>
      </c>
      <c r="E175" s="187"/>
      <c r="F175" s="187"/>
      <c r="G175" s="187"/>
      <c r="H175" s="187"/>
      <c r="I175" s="187"/>
      <c r="J175" s="188">
        <f>J653</f>
        <v>0</v>
      </c>
      <c r="K175" s="111"/>
      <c r="L175" s="189"/>
    </row>
    <row r="176" spans="2:12" s="10" customFormat="1" ht="19.95" customHeight="1">
      <c r="B176" s="185"/>
      <c r="C176" s="111"/>
      <c r="D176" s="186" t="s">
        <v>2744</v>
      </c>
      <c r="E176" s="187"/>
      <c r="F176" s="187"/>
      <c r="G176" s="187"/>
      <c r="H176" s="187"/>
      <c r="I176" s="187"/>
      <c r="J176" s="188">
        <f>J655</f>
        <v>0</v>
      </c>
      <c r="K176" s="111"/>
      <c r="L176" s="189"/>
    </row>
    <row r="177" spans="2:12" s="10" customFormat="1" ht="14.85" customHeight="1">
      <c r="B177" s="185"/>
      <c r="C177" s="111"/>
      <c r="D177" s="186" t="s">
        <v>2728</v>
      </c>
      <c r="E177" s="187"/>
      <c r="F177" s="187"/>
      <c r="G177" s="187"/>
      <c r="H177" s="187"/>
      <c r="I177" s="187"/>
      <c r="J177" s="188">
        <f>J656</f>
        <v>0</v>
      </c>
      <c r="K177" s="111"/>
      <c r="L177" s="189"/>
    </row>
    <row r="178" spans="2:12" s="10" customFormat="1" ht="14.85" customHeight="1">
      <c r="B178" s="185"/>
      <c r="C178" s="111"/>
      <c r="D178" s="186" t="s">
        <v>2729</v>
      </c>
      <c r="E178" s="187"/>
      <c r="F178" s="187"/>
      <c r="G178" s="187"/>
      <c r="H178" s="187"/>
      <c r="I178" s="187"/>
      <c r="J178" s="188">
        <f>J661</f>
        <v>0</v>
      </c>
      <c r="K178" s="111"/>
      <c r="L178" s="189"/>
    </row>
    <row r="179" spans="2:12" s="10" customFormat="1" ht="14.85" customHeight="1">
      <c r="B179" s="185"/>
      <c r="C179" s="111"/>
      <c r="D179" s="186" t="s">
        <v>2730</v>
      </c>
      <c r="E179" s="187"/>
      <c r="F179" s="187"/>
      <c r="G179" s="187"/>
      <c r="H179" s="187"/>
      <c r="I179" s="187"/>
      <c r="J179" s="188">
        <f>J669</f>
        <v>0</v>
      </c>
      <c r="K179" s="111"/>
      <c r="L179" s="189"/>
    </row>
    <row r="180" spans="2:12" s="10" customFormat="1" ht="14.85" customHeight="1">
      <c r="B180" s="185"/>
      <c r="C180" s="111"/>
      <c r="D180" s="186" t="s">
        <v>2731</v>
      </c>
      <c r="E180" s="187"/>
      <c r="F180" s="187"/>
      <c r="G180" s="187"/>
      <c r="H180" s="187"/>
      <c r="I180" s="187"/>
      <c r="J180" s="188">
        <f>J677</f>
        <v>0</v>
      </c>
      <c r="K180" s="111"/>
      <c r="L180" s="189"/>
    </row>
    <row r="181" spans="2:12" s="10" customFormat="1" ht="14.85" customHeight="1">
      <c r="B181" s="185"/>
      <c r="C181" s="111"/>
      <c r="D181" s="186" t="s">
        <v>2732</v>
      </c>
      <c r="E181" s="187"/>
      <c r="F181" s="187"/>
      <c r="G181" s="187"/>
      <c r="H181" s="187"/>
      <c r="I181" s="187"/>
      <c r="J181" s="188">
        <f>J683</f>
        <v>0</v>
      </c>
      <c r="K181" s="111"/>
      <c r="L181" s="189"/>
    </row>
    <row r="182" spans="2:12" s="10" customFormat="1" ht="14.85" customHeight="1">
      <c r="B182" s="185"/>
      <c r="C182" s="111"/>
      <c r="D182" s="186" t="s">
        <v>356</v>
      </c>
      <c r="E182" s="187"/>
      <c r="F182" s="187"/>
      <c r="G182" s="187"/>
      <c r="H182" s="187"/>
      <c r="I182" s="187"/>
      <c r="J182" s="188">
        <f>J689</f>
        <v>0</v>
      </c>
      <c r="K182" s="111"/>
      <c r="L182" s="189"/>
    </row>
    <row r="183" spans="2:12" s="10" customFormat="1" ht="19.95" customHeight="1">
      <c r="B183" s="185"/>
      <c r="C183" s="111"/>
      <c r="D183" s="186" t="s">
        <v>2745</v>
      </c>
      <c r="E183" s="187"/>
      <c r="F183" s="187"/>
      <c r="G183" s="187"/>
      <c r="H183" s="187"/>
      <c r="I183" s="187"/>
      <c r="J183" s="188">
        <f>J691</f>
        <v>0</v>
      </c>
      <c r="K183" s="111"/>
      <c r="L183" s="189"/>
    </row>
    <row r="184" spans="2:12" s="10" customFormat="1" ht="14.85" customHeight="1">
      <c r="B184" s="185"/>
      <c r="C184" s="111"/>
      <c r="D184" s="186" t="s">
        <v>2728</v>
      </c>
      <c r="E184" s="187"/>
      <c r="F184" s="187"/>
      <c r="G184" s="187"/>
      <c r="H184" s="187"/>
      <c r="I184" s="187"/>
      <c r="J184" s="188">
        <f>J692</f>
        <v>0</v>
      </c>
      <c r="K184" s="111"/>
      <c r="L184" s="189"/>
    </row>
    <row r="185" spans="2:12" s="10" customFormat="1" ht="14.85" customHeight="1">
      <c r="B185" s="185"/>
      <c r="C185" s="111"/>
      <c r="D185" s="186" t="s">
        <v>2729</v>
      </c>
      <c r="E185" s="187"/>
      <c r="F185" s="187"/>
      <c r="G185" s="187"/>
      <c r="H185" s="187"/>
      <c r="I185" s="187"/>
      <c r="J185" s="188">
        <f>J697</f>
        <v>0</v>
      </c>
      <c r="K185" s="111"/>
      <c r="L185" s="189"/>
    </row>
    <row r="186" spans="2:12" s="10" customFormat="1" ht="14.85" customHeight="1">
      <c r="B186" s="185"/>
      <c r="C186" s="111"/>
      <c r="D186" s="186" t="s">
        <v>2730</v>
      </c>
      <c r="E186" s="187"/>
      <c r="F186" s="187"/>
      <c r="G186" s="187"/>
      <c r="H186" s="187"/>
      <c r="I186" s="187"/>
      <c r="J186" s="188">
        <f>J703</f>
        <v>0</v>
      </c>
      <c r="K186" s="111"/>
      <c r="L186" s="189"/>
    </row>
    <row r="187" spans="2:12" s="10" customFormat="1" ht="14.85" customHeight="1">
      <c r="B187" s="185"/>
      <c r="C187" s="111"/>
      <c r="D187" s="186" t="s">
        <v>2731</v>
      </c>
      <c r="E187" s="187"/>
      <c r="F187" s="187"/>
      <c r="G187" s="187"/>
      <c r="H187" s="187"/>
      <c r="I187" s="187"/>
      <c r="J187" s="188">
        <f>J709</f>
        <v>0</v>
      </c>
      <c r="K187" s="111"/>
      <c r="L187" s="189"/>
    </row>
    <row r="188" spans="2:12" s="10" customFormat="1" ht="14.85" customHeight="1">
      <c r="B188" s="185"/>
      <c r="C188" s="111"/>
      <c r="D188" s="186" t="s">
        <v>2732</v>
      </c>
      <c r="E188" s="187"/>
      <c r="F188" s="187"/>
      <c r="G188" s="187"/>
      <c r="H188" s="187"/>
      <c r="I188" s="187"/>
      <c r="J188" s="188">
        <f>J715</f>
        <v>0</v>
      </c>
      <c r="K188" s="111"/>
      <c r="L188" s="189"/>
    </row>
    <row r="189" spans="2:12" s="10" customFormat="1" ht="14.85" customHeight="1">
      <c r="B189" s="185"/>
      <c r="C189" s="111"/>
      <c r="D189" s="186" t="s">
        <v>356</v>
      </c>
      <c r="E189" s="187"/>
      <c r="F189" s="187"/>
      <c r="G189" s="187"/>
      <c r="H189" s="187"/>
      <c r="I189" s="187"/>
      <c r="J189" s="188">
        <f>J721</f>
        <v>0</v>
      </c>
      <c r="K189" s="111"/>
      <c r="L189" s="189"/>
    </row>
    <row r="190" spans="2:12" s="10" customFormat="1" ht="19.95" customHeight="1">
      <c r="B190" s="185"/>
      <c r="C190" s="111"/>
      <c r="D190" s="186" t="s">
        <v>2746</v>
      </c>
      <c r="E190" s="187"/>
      <c r="F190" s="187"/>
      <c r="G190" s="187"/>
      <c r="H190" s="187"/>
      <c r="I190" s="187"/>
      <c r="J190" s="188">
        <f>J723</f>
        <v>0</v>
      </c>
      <c r="K190" s="111"/>
      <c r="L190" s="189"/>
    </row>
    <row r="191" spans="2:12" s="10" customFormat="1" ht="14.85" customHeight="1">
      <c r="B191" s="185"/>
      <c r="C191" s="111"/>
      <c r="D191" s="186" t="s">
        <v>2728</v>
      </c>
      <c r="E191" s="187"/>
      <c r="F191" s="187"/>
      <c r="G191" s="187"/>
      <c r="H191" s="187"/>
      <c r="I191" s="187"/>
      <c r="J191" s="188">
        <f>J724</f>
        <v>0</v>
      </c>
      <c r="K191" s="111"/>
      <c r="L191" s="189"/>
    </row>
    <row r="192" spans="2:12" s="10" customFormat="1" ht="14.85" customHeight="1">
      <c r="B192" s="185"/>
      <c r="C192" s="111"/>
      <c r="D192" s="186" t="s">
        <v>2729</v>
      </c>
      <c r="E192" s="187"/>
      <c r="F192" s="187"/>
      <c r="G192" s="187"/>
      <c r="H192" s="187"/>
      <c r="I192" s="187"/>
      <c r="J192" s="188">
        <f>J729</f>
        <v>0</v>
      </c>
      <c r="K192" s="111"/>
      <c r="L192" s="189"/>
    </row>
    <row r="193" spans="2:12" s="10" customFormat="1" ht="14.85" customHeight="1">
      <c r="B193" s="185"/>
      <c r="C193" s="111"/>
      <c r="D193" s="186" t="s">
        <v>2730</v>
      </c>
      <c r="E193" s="187"/>
      <c r="F193" s="187"/>
      <c r="G193" s="187"/>
      <c r="H193" s="187"/>
      <c r="I193" s="187"/>
      <c r="J193" s="188">
        <f>J736</f>
        <v>0</v>
      </c>
      <c r="K193" s="111"/>
      <c r="L193" s="189"/>
    </row>
    <row r="194" spans="2:12" s="10" customFormat="1" ht="14.85" customHeight="1">
      <c r="B194" s="185"/>
      <c r="C194" s="111"/>
      <c r="D194" s="186" t="s">
        <v>2731</v>
      </c>
      <c r="E194" s="187"/>
      <c r="F194" s="187"/>
      <c r="G194" s="187"/>
      <c r="H194" s="187"/>
      <c r="I194" s="187"/>
      <c r="J194" s="188">
        <f>J742</f>
        <v>0</v>
      </c>
      <c r="K194" s="111"/>
      <c r="L194" s="189"/>
    </row>
    <row r="195" spans="2:12" s="10" customFormat="1" ht="14.85" customHeight="1">
      <c r="B195" s="185"/>
      <c r="C195" s="111"/>
      <c r="D195" s="186" t="s">
        <v>2732</v>
      </c>
      <c r="E195" s="187"/>
      <c r="F195" s="187"/>
      <c r="G195" s="187"/>
      <c r="H195" s="187"/>
      <c r="I195" s="187"/>
      <c r="J195" s="188">
        <f>J748</f>
        <v>0</v>
      </c>
      <c r="K195" s="111"/>
      <c r="L195" s="189"/>
    </row>
    <row r="196" spans="2:12" s="10" customFormat="1" ht="19.95" customHeight="1">
      <c r="B196" s="185"/>
      <c r="C196" s="111"/>
      <c r="D196" s="186" t="s">
        <v>2747</v>
      </c>
      <c r="E196" s="187"/>
      <c r="F196" s="187"/>
      <c r="G196" s="187"/>
      <c r="H196" s="187"/>
      <c r="I196" s="187"/>
      <c r="J196" s="188">
        <f>J754</f>
        <v>0</v>
      </c>
      <c r="K196" s="111"/>
      <c r="L196" s="189"/>
    </row>
    <row r="197" spans="2:12" s="10" customFormat="1" ht="14.85" customHeight="1">
      <c r="B197" s="185"/>
      <c r="C197" s="111"/>
      <c r="D197" s="186" t="s">
        <v>2728</v>
      </c>
      <c r="E197" s="187"/>
      <c r="F197" s="187"/>
      <c r="G197" s="187"/>
      <c r="H197" s="187"/>
      <c r="I197" s="187"/>
      <c r="J197" s="188">
        <f>J755</f>
        <v>0</v>
      </c>
      <c r="K197" s="111"/>
      <c r="L197" s="189"/>
    </row>
    <row r="198" spans="2:12" s="10" customFormat="1" ht="14.85" customHeight="1">
      <c r="B198" s="185"/>
      <c r="C198" s="111"/>
      <c r="D198" s="186" t="s">
        <v>2729</v>
      </c>
      <c r="E198" s="187"/>
      <c r="F198" s="187"/>
      <c r="G198" s="187"/>
      <c r="H198" s="187"/>
      <c r="I198" s="187"/>
      <c r="J198" s="188">
        <f>J761</f>
        <v>0</v>
      </c>
      <c r="K198" s="111"/>
      <c r="L198" s="189"/>
    </row>
    <row r="199" spans="2:12" s="10" customFormat="1" ht="14.85" customHeight="1">
      <c r="B199" s="185"/>
      <c r="C199" s="111"/>
      <c r="D199" s="186" t="s">
        <v>2730</v>
      </c>
      <c r="E199" s="187"/>
      <c r="F199" s="187"/>
      <c r="G199" s="187"/>
      <c r="H199" s="187"/>
      <c r="I199" s="187"/>
      <c r="J199" s="188">
        <f>J769</f>
        <v>0</v>
      </c>
      <c r="K199" s="111"/>
      <c r="L199" s="189"/>
    </row>
    <row r="200" spans="2:12" s="10" customFormat="1" ht="14.85" customHeight="1">
      <c r="B200" s="185"/>
      <c r="C200" s="111"/>
      <c r="D200" s="186" t="s">
        <v>2731</v>
      </c>
      <c r="E200" s="187"/>
      <c r="F200" s="187"/>
      <c r="G200" s="187"/>
      <c r="H200" s="187"/>
      <c r="I200" s="187"/>
      <c r="J200" s="188">
        <f>J777</f>
        <v>0</v>
      </c>
      <c r="K200" s="111"/>
      <c r="L200" s="189"/>
    </row>
    <row r="201" spans="2:12" s="10" customFormat="1" ht="14.85" customHeight="1">
      <c r="B201" s="185"/>
      <c r="C201" s="111"/>
      <c r="D201" s="186" t="s">
        <v>2732</v>
      </c>
      <c r="E201" s="187"/>
      <c r="F201" s="187"/>
      <c r="G201" s="187"/>
      <c r="H201" s="187"/>
      <c r="I201" s="187"/>
      <c r="J201" s="188">
        <f>J784</f>
        <v>0</v>
      </c>
      <c r="K201" s="111"/>
      <c r="L201" s="189"/>
    </row>
    <row r="202" spans="2:12" s="10" customFormat="1" ht="14.85" customHeight="1">
      <c r="B202" s="185"/>
      <c r="C202" s="111"/>
      <c r="D202" s="186" t="s">
        <v>356</v>
      </c>
      <c r="E202" s="187"/>
      <c r="F202" s="187"/>
      <c r="G202" s="187"/>
      <c r="H202" s="187"/>
      <c r="I202" s="187"/>
      <c r="J202" s="188">
        <f>J790</f>
        <v>0</v>
      </c>
      <c r="K202" s="111"/>
      <c r="L202" s="189"/>
    </row>
    <row r="203" spans="2:12" s="10" customFormat="1" ht="19.95" customHeight="1">
      <c r="B203" s="185"/>
      <c r="C203" s="111"/>
      <c r="D203" s="186" t="s">
        <v>2748</v>
      </c>
      <c r="E203" s="187"/>
      <c r="F203" s="187"/>
      <c r="G203" s="187"/>
      <c r="H203" s="187"/>
      <c r="I203" s="187"/>
      <c r="J203" s="188">
        <f>J792</f>
        <v>0</v>
      </c>
      <c r="K203" s="111"/>
      <c r="L203" s="189"/>
    </row>
    <row r="204" spans="2:12" s="10" customFormat="1" ht="14.85" customHeight="1">
      <c r="B204" s="185"/>
      <c r="C204" s="111"/>
      <c r="D204" s="186" t="s">
        <v>2728</v>
      </c>
      <c r="E204" s="187"/>
      <c r="F204" s="187"/>
      <c r="G204" s="187"/>
      <c r="H204" s="187"/>
      <c r="I204" s="187"/>
      <c r="J204" s="188">
        <f>J793</f>
        <v>0</v>
      </c>
      <c r="K204" s="111"/>
      <c r="L204" s="189"/>
    </row>
    <row r="205" spans="2:12" s="10" customFormat="1" ht="14.85" customHeight="1">
      <c r="B205" s="185"/>
      <c r="C205" s="111"/>
      <c r="D205" s="186" t="s">
        <v>2729</v>
      </c>
      <c r="E205" s="187"/>
      <c r="F205" s="187"/>
      <c r="G205" s="187"/>
      <c r="H205" s="187"/>
      <c r="I205" s="187"/>
      <c r="J205" s="188">
        <f>J801</f>
        <v>0</v>
      </c>
      <c r="K205" s="111"/>
      <c r="L205" s="189"/>
    </row>
    <row r="206" spans="2:12" s="10" customFormat="1" ht="14.85" customHeight="1">
      <c r="B206" s="185"/>
      <c r="C206" s="111"/>
      <c r="D206" s="186" t="s">
        <v>2730</v>
      </c>
      <c r="E206" s="187"/>
      <c r="F206" s="187"/>
      <c r="G206" s="187"/>
      <c r="H206" s="187"/>
      <c r="I206" s="187"/>
      <c r="J206" s="188">
        <f>J814</f>
        <v>0</v>
      </c>
      <c r="K206" s="111"/>
      <c r="L206" s="189"/>
    </row>
    <row r="207" spans="2:12" s="10" customFormat="1" ht="14.85" customHeight="1">
      <c r="B207" s="185"/>
      <c r="C207" s="111"/>
      <c r="D207" s="186" t="s">
        <v>2731</v>
      </c>
      <c r="E207" s="187"/>
      <c r="F207" s="187"/>
      <c r="G207" s="187"/>
      <c r="H207" s="187"/>
      <c r="I207" s="187"/>
      <c r="J207" s="188">
        <f>J826</f>
        <v>0</v>
      </c>
      <c r="K207" s="111"/>
      <c r="L207" s="189"/>
    </row>
    <row r="208" spans="2:12" s="10" customFormat="1" ht="14.85" customHeight="1">
      <c r="B208" s="185"/>
      <c r="C208" s="111"/>
      <c r="D208" s="186" t="s">
        <v>2732</v>
      </c>
      <c r="E208" s="187"/>
      <c r="F208" s="187"/>
      <c r="G208" s="187"/>
      <c r="H208" s="187"/>
      <c r="I208" s="187"/>
      <c r="J208" s="188">
        <f>J835</f>
        <v>0</v>
      </c>
      <c r="K208" s="111"/>
      <c r="L208" s="189"/>
    </row>
    <row r="209" spans="1:65" s="10" customFormat="1" ht="14.85" customHeight="1">
      <c r="B209" s="185"/>
      <c r="C209" s="111"/>
      <c r="D209" s="186" t="s">
        <v>356</v>
      </c>
      <c r="E209" s="187"/>
      <c r="F209" s="187"/>
      <c r="G209" s="187"/>
      <c r="H209" s="187"/>
      <c r="I209" s="187"/>
      <c r="J209" s="188">
        <f>J841</f>
        <v>0</v>
      </c>
      <c r="K209" s="111"/>
      <c r="L209" s="189"/>
    </row>
    <row r="210" spans="1:65" s="10" customFormat="1" ht="19.95" customHeight="1">
      <c r="B210" s="185"/>
      <c r="C210" s="111"/>
      <c r="D210" s="186" t="s">
        <v>2749</v>
      </c>
      <c r="E210" s="187"/>
      <c r="F210" s="187"/>
      <c r="G210" s="187"/>
      <c r="H210" s="187"/>
      <c r="I210" s="187"/>
      <c r="J210" s="188">
        <f>J843</f>
        <v>0</v>
      </c>
      <c r="K210" s="111"/>
      <c r="L210" s="189"/>
    </row>
    <row r="211" spans="1:65" s="10" customFormat="1" ht="14.85" customHeight="1">
      <c r="B211" s="185"/>
      <c r="C211" s="111"/>
      <c r="D211" s="186" t="s">
        <v>2728</v>
      </c>
      <c r="E211" s="187"/>
      <c r="F211" s="187"/>
      <c r="G211" s="187"/>
      <c r="H211" s="187"/>
      <c r="I211" s="187"/>
      <c r="J211" s="188">
        <f>J844</f>
        <v>0</v>
      </c>
      <c r="K211" s="111"/>
      <c r="L211" s="189"/>
    </row>
    <row r="212" spans="1:65" s="10" customFormat="1" ht="14.85" customHeight="1">
      <c r="B212" s="185"/>
      <c r="C212" s="111"/>
      <c r="D212" s="186" t="s">
        <v>2729</v>
      </c>
      <c r="E212" s="187"/>
      <c r="F212" s="187"/>
      <c r="G212" s="187"/>
      <c r="H212" s="187"/>
      <c r="I212" s="187"/>
      <c r="J212" s="188">
        <f>J849</f>
        <v>0</v>
      </c>
      <c r="K212" s="111"/>
      <c r="L212" s="189"/>
    </row>
    <row r="213" spans="1:65" s="10" customFormat="1" ht="14.85" customHeight="1">
      <c r="B213" s="185"/>
      <c r="C213" s="111"/>
      <c r="D213" s="186" t="s">
        <v>2730</v>
      </c>
      <c r="E213" s="187"/>
      <c r="F213" s="187"/>
      <c r="G213" s="187"/>
      <c r="H213" s="187"/>
      <c r="I213" s="187"/>
      <c r="J213" s="188">
        <f>J857</f>
        <v>0</v>
      </c>
      <c r="K213" s="111"/>
      <c r="L213" s="189"/>
    </row>
    <row r="214" spans="1:65" s="10" customFormat="1" ht="14.85" customHeight="1">
      <c r="B214" s="185"/>
      <c r="C214" s="111"/>
      <c r="D214" s="186" t="s">
        <v>2731</v>
      </c>
      <c r="E214" s="187"/>
      <c r="F214" s="187"/>
      <c r="G214" s="187"/>
      <c r="H214" s="187"/>
      <c r="I214" s="187"/>
      <c r="J214" s="188">
        <f>J865</f>
        <v>0</v>
      </c>
      <c r="K214" s="111"/>
      <c r="L214" s="189"/>
    </row>
    <row r="215" spans="1:65" s="10" customFormat="1" ht="14.85" customHeight="1">
      <c r="B215" s="185"/>
      <c r="C215" s="111"/>
      <c r="D215" s="186" t="s">
        <v>2732</v>
      </c>
      <c r="E215" s="187"/>
      <c r="F215" s="187"/>
      <c r="G215" s="187"/>
      <c r="H215" s="187"/>
      <c r="I215" s="187"/>
      <c r="J215" s="188">
        <f>J871</f>
        <v>0</v>
      </c>
      <c r="K215" s="111"/>
      <c r="L215" s="189"/>
    </row>
    <row r="216" spans="1:65" s="10" customFormat="1" ht="14.85" customHeight="1">
      <c r="B216" s="185"/>
      <c r="C216" s="111"/>
      <c r="D216" s="186" t="s">
        <v>356</v>
      </c>
      <c r="E216" s="187"/>
      <c r="F216" s="187"/>
      <c r="G216" s="187"/>
      <c r="H216" s="187"/>
      <c r="I216" s="187"/>
      <c r="J216" s="188">
        <f>J877</f>
        <v>0</v>
      </c>
      <c r="K216" s="111"/>
      <c r="L216" s="189"/>
    </row>
    <row r="217" spans="1:65" s="9" customFormat="1" ht="24.9" customHeight="1">
      <c r="B217" s="179"/>
      <c r="C217" s="180"/>
      <c r="D217" s="181" t="s">
        <v>2750</v>
      </c>
      <c r="E217" s="182"/>
      <c r="F217" s="182"/>
      <c r="G217" s="182"/>
      <c r="H217" s="182"/>
      <c r="I217" s="182"/>
      <c r="J217" s="183">
        <f>J879</f>
        <v>0</v>
      </c>
      <c r="K217" s="180"/>
      <c r="L217" s="184"/>
    </row>
    <row r="218" spans="1:65" s="9" customFormat="1" ht="21.75" customHeight="1">
      <c r="B218" s="179"/>
      <c r="C218" s="180"/>
      <c r="D218" s="190" t="s">
        <v>364</v>
      </c>
      <c r="E218" s="180"/>
      <c r="F218" s="180"/>
      <c r="G218" s="180"/>
      <c r="H218" s="180"/>
      <c r="I218" s="180"/>
      <c r="J218" s="191">
        <f>J912</f>
        <v>0</v>
      </c>
      <c r="K218" s="180"/>
      <c r="L218" s="184"/>
    </row>
    <row r="219" spans="1:65" s="2" customFormat="1" ht="21.75" customHeight="1">
      <c r="A219" s="37"/>
      <c r="B219" s="38"/>
      <c r="C219" s="39"/>
      <c r="D219" s="39"/>
      <c r="E219" s="39"/>
      <c r="F219" s="39"/>
      <c r="G219" s="39"/>
      <c r="H219" s="39"/>
      <c r="I219" s="39"/>
      <c r="J219" s="39"/>
      <c r="K219" s="39"/>
      <c r="L219" s="58"/>
      <c r="S219" s="37"/>
      <c r="T219" s="37"/>
      <c r="U219" s="37"/>
      <c r="V219" s="37"/>
      <c r="W219" s="37"/>
      <c r="X219" s="37"/>
      <c r="Y219" s="37"/>
      <c r="Z219" s="37"/>
      <c r="AA219" s="37"/>
      <c r="AB219" s="37"/>
      <c r="AC219" s="37"/>
      <c r="AD219" s="37"/>
      <c r="AE219" s="37"/>
    </row>
    <row r="220" spans="1:65" s="2" customFormat="1" ht="6.9" customHeight="1">
      <c r="A220" s="37"/>
      <c r="B220" s="38"/>
      <c r="C220" s="39"/>
      <c r="D220" s="39"/>
      <c r="E220" s="39"/>
      <c r="F220" s="39"/>
      <c r="G220" s="39"/>
      <c r="H220" s="39"/>
      <c r="I220" s="39"/>
      <c r="J220" s="39"/>
      <c r="K220" s="39"/>
      <c r="L220" s="58"/>
      <c r="S220" s="37"/>
      <c r="T220" s="37"/>
      <c r="U220" s="37"/>
      <c r="V220" s="37"/>
      <c r="W220" s="37"/>
      <c r="X220" s="37"/>
      <c r="Y220" s="37"/>
      <c r="Z220" s="37"/>
      <c r="AA220" s="37"/>
      <c r="AB220" s="37"/>
      <c r="AC220" s="37"/>
      <c r="AD220" s="37"/>
      <c r="AE220" s="37"/>
    </row>
    <row r="221" spans="1:65" s="2" customFormat="1" ht="29.25" customHeight="1">
      <c r="A221" s="37"/>
      <c r="B221" s="38"/>
      <c r="C221" s="178" t="s">
        <v>365</v>
      </c>
      <c r="D221" s="39"/>
      <c r="E221" s="39"/>
      <c r="F221" s="39"/>
      <c r="G221" s="39"/>
      <c r="H221" s="39"/>
      <c r="I221" s="39"/>
      <c r="J221" s="192">
        <f>ROUND(J222 + J223 + J224 + J225 + J226 + J227,2)</f>
        <v>0</v>
      </c>
      <c r="K221" s="39"/>
      <c r="L221" s="58"/>
      <c r="N221" s="193" t="s">
        <v>40</v>
      </c>
      <c r="S221" s="37"/>
      <c r="T221" s="37"/>
      <c r="U221" s="37"/>
      <c r="V221" s="37"/>
      <c r="W221" s="37"/>
      <c r="X221" s="37"/>
      <c r="Y221" s="37"/>
      <c r="Z221" s="37"/>
      <c r="AA221" s="37"/>
      <c r="AB221" s="37"/>
      <c r="AC221" s="37"/>
      <c r="AD221" s="37"/>
      <c r="AE221" s="37"/>
    </row>
    <row r="222" spans="1:65" s="2" customFormat="1" ht="18" customHeight="1">
      <c r="A222" s="37"/>
      <c r="B222" s="38"/>
      <c r="C222" s="39"/>
      <c r="D222" s="389" t="s">
        <v>366</v>
      </c>
      <c r="E222" s="387"/>
      <c r="F222" s="387"/>
      <c r="G222" s="39"/>
      <c r="H222" s="39"/>
      <c r="I222" s="39"/>
      <c r="J222" s="124">
        <v>0</v>
      </c>
      <c r="K222" s="39"/>
      <c r="L222" s="194"/>
      <c r="M222" s="195"/>
      <c r="N222" s="196" t="s">
        <v>42</v>
      </c>
      <c r="O222" s="195"/>
      <c r="P222" s="195"/>
      <c r="Q222" s="195"/>
      <c r="R222" s="195"/>
      <c r="S222" s="197"/>
      <c r="T222" s="197"/>
      <c r="U222" s="197"/>
      <c r="V222" s="197"/>
      <c r="W222" s="197"/>
      <c r="X222" s="197"/>
      <c r="Y222" s="197"/>
      <c r="Z222" s="197"/>
      <c r="AA222" s="197"/>
      <c r="AB222" s="197"/>
      <c r="AC222" s="197"/>
      <c r="AD222" s="197"/>
      <c r="AE222" s="197"/>
      <c r="AF222" s="195"/>
      <c r="AG222" s="195"/>
      <c r="AH222" s="195"/>
      <c r="AI222" s="195"/>
      <c r="AJ222" s="195"/>
      <c r="AK222" s="195"/>
      <c r="AL222" s="195"/>
      <c r="AM222" s="195"/>
      <c r="AN222" s="195"/>
      <c r="AO222" s="195"/>
      <c r="AP222" s="195"/>
      <c r="AQ222" s="195"/>
      <c r="AR222" s="195"/>
      <c r="AS222" s="195"/>
      <c r="AT222" s="195"/>
      <c r="AU222" s="195"/>
      <c r="AV222" s="195"/>
      <c r="AW222" s="195"/>
      <c r="AX222" s="195"/>
      <c r="AY222" s="198" t="s">
        <v>367</v>
      </c>
      <c r="AZ222" s="195"/>
      <c r="BA222" s="195"/>
      <c r="BB222" s="195"/>
      <c r="BC222" s="195"/>
      <c r="BD222" s="195"/>
      <c r="BE222" s="199">
        <f t="shared" ref="BE222:BE227" si="0">IF(N222="základná",J222,0)</f>
        <v>0</v>
      </c>
      <c r="BF222" s="199">
        <f t="shared" ref="BF222:BF227" si="1">IF(N222="znížená",J222,0)</f>
        <v>0</v>
      </c>
      <c r="BG222" s="199">
        <f t="shared" ref="BG222:BG227" si="2">IF(N222="zákl. prenesená",J222,0)</f>
        <v>0</v>
      </c>
      <c r="BH222" s="199">
        <f t="shared" ref="BH222:BH227" si="3">IF(N222="zníž. prenesená",J222,0)</f>
        <v>0</v>
      </c>
      <c r="BI222" s="199">
        <f t="shared" ref="BI222:BI227" si="4">IF(N222="nulová",J222,0)</f>
        <v>0</v>
      </c>
      <c r="BJ222" s="198" t="s">
        <v>92</v>
      </c>
      <c r="BK222" s="195"/>
      <c r="BL222" s="195"/>
      <c r="BM222" s="195"/>
    </row>
    <row r="223" spans="1:65" s="2" customFormat="1" ht="18" customHeight="1">
      <c r="A223" s="37"/>
      <c r="B223" s="38"/>
      <c r="C223" s="39"/>
      <c r="D223" s="389" t="s">
        <v>2751</v>
      </c>
      <c r="E223" s="387"/>
      <c r="F223" s="387"/>
      <c r="G223" s="39"/>
      <c r="H223" s="39"/>
      <c r="I223" s="39"/>
      <c r="J223" s="124">
        <v>0</v>
      </c>
      <c r="K223" s="39"/>
      <c r="L223" s="194"/>
      <c r="M223" s="195"/>
      <c r="N223" s="196" t="s">
        <v>42</v>
      </c>
      <c r="O223" s="195"/>
      <c r="P223" s="195"/>
      <c r="Q223" s="195"/>
      <c r="R223" s="195"/>
      <c r="S223" s="197"/>
      <c r="T223" s="197"/>
      <c r="U223" s="197"/>
      <c r="V223" s="197"/>
      <c r="W223" s="197"/>
      <c r="X223" s="197"/>
      <c r="Y223" s="197"/>
      <c r="Z223" s="197"/>
      <c r="AA223" s="197"/>
      <c r="AB223" s="197"/>
      <c r="AC223" s="197"/>
      <c r="AD223" s="197"/>
      <c r="AE223" s="197"/>
      <c r="AF223" s="195"/>
      <c r="AG223" s="195"/>
      <c r="AH223" s="195"/>
      <c r="AI223" s="195"/>
      <c r="AJ223" s="195"/>
      <c r="AK223" s="195"/>
      <c r="AL223" s="195"/>
      <c r="AM223" s="195"/>
      <c r="AN223" s="195"/>
      <c r="AO223" s="195"/>
      <c r="AP223" s="195"/>
      <c r="AQ223" s="195"/>
      <c r="AR223" s="195"/>
      <c r="AS223" s="195"/>
      <c r="AT223" s="195"/>
      <c r="AU223" s="195"/>
      <c r="AV223" s="195"/>
      <c r="AW223" s="195"/>
      <c r="AX223" s="195"/>
      <c r="AY223" s="198" t="s">
        <v>367</v>
      </c>
      <c r="AZ223" s="195"/>
      <c r="BA223" s="195"/>
      <c r="BB223" s="195"/>
      <c r="BC223" s="195"/>
      <c r="BD223" s="195"/>
      <c r="BE223" s="199">
        <f t="shared" si="0"/>
        <v>0</v>
      </c>
      <c r="BF223" s="199">
        <f t="shared" si="1"/>
        <v>0</v>
      </c>
      <c r="BG223" s="199">
        <f t="shared" si="2"/>
        <v>0</v>
      </c>
      <c r="BH223" s="199">
        <f t="shared" si="3"/>
        <v>0</v>
      </c>
      <c r="BI223" s="199">
        <f t="shared" si="4"/>
        <v>0</v>
      </c>
      <c r="BJ223" s="198" t="s">
        <v>92</v>
      </c>
      <c r="BK223" s="195"/>
      <c r="BL223" s="195"/>
      <c r="BM223" s="195"/>
    </row>
    <row r="224" spans="1:65" s="2" customFormat="1" ht="18" customHeight="1">
      <c r="A224" s="37"/>
      <c r="B224" s="38"/>
      <c r="C224" s="39"/>
      <c r="D224" s="389" t="s">
        <v>368</v>
      </c>
      <c r="E224" s="387"/>
      <c r="F224" s="387"/>
      <c r="G224" s="39"/>
      <c r="H224" s="39"/>
      <c r="I224" s="39"/>
      <c r="J224" s="124">
        <v>0</v>
      </c>
      <c r="K224" s="39"/>
      <c r="L224" s="194"/>
      <c r="M224" s="195"/>
      <c r="N224" s="196" t="s">
        <v>42</v>
      </c>
      <c r="O224" s="195"/>
      <c r="P224" s="195"/>
      <c r="Q224" s="195"/>
      <c r="R224" s="195"/>
      <c r="S224" s="197"/>
      <c r="T224" s="197"/>
      <c r="U224" s="197"/>
      <c r="V224" s="197"/>
      <c r="W224" s="197"/>
      <c r="X224" s="197"/>
      <c r="Y224" s="197"/>
      <c r="Z224" s="197"/>
      <c r="AA224" s="197"/>
      <c r="AB224" s="197"/>
      <c r="AC224" s="197"/>
      <c r="AD224" s="197"/>
      <c r="AE224" s="197"/>
      <c r="AF224" s="195"/>
      <c r="AG224" s="195"/>
      <c r="AH224" s="195"/>
      <c r="AI224" s="195"/>
      <c r="AJ224" s="195"/>
      <c r="AK224" s="195"/>
      <c r="AL224" s="195"/>
      <c r="AM224" s="195"/>
      <c r="AN224" s="195"/>
      <c r="AO224" s="195"/>
      <c r="AP224" s="195"/>
      <c r="AQ224" s="195"/>
      <c r="AR224" s="195"/>
      <c r="AS224" s="195"/>
      <c r="AT224" s="195"/>
      <c r="AU224" s="195"/>
      <c r="AV224" s="195"/>
      <c r="AW224" s="195"/>
      <c r="AX224" s="195"/>
      <c r="AY224" s="198" t="s">
        <v>367</v>
      </c>
      <c r="AZ224" s="195"/>
      <c r="BA224" s="195"/>
      <c r="BB224" s="195"/>
      <c r="BC224" s="195"/>
      <c r="BD224" s="195"/>
      <c r="BE224" s="199">
        <f t="shared" si="0"/>
        <v>0</v>
      </c>
      <c r="BF224" s="199">
        <f t="shared" si="1"/>
        <v>0</v>
      </c>
      <c r="BG224" s="199">
        <f t="shared" si="2"/>
        <v>0</v>
      </c>
      <c r="BH224" s="199">
        <f t="shared" si="3"/>
        <v>0</v>
      </c>
      <c r="BI224" s="199">
        <f t="shared" si="4"/>
        <v>0</v>
      </c>
      <c r="BJ224" s="198" t="s">
        <v>92</v>
      </c>
      <c r="BK224" s="195"/>
      <c r="BL224" s="195"/>
      <c r="BM224" s="195"/>
    </row>
    <row r="225" spans="1:65" s="2" customFormat="1" ht="18" customHeight="1">
      <c r="A225" s="37"/>
      <c r="B225" s="38"/>
      <c r="C225" s="39"/>
      <c r="D225" s="389" t="s">
        <v>369</v>
      </c>
      <c r="E225" s="387"/>
      <c r="F225" s="387"/>
      <c r="G225" s="39"/>
      <c r="H225" s="39"/>
      <c r="I225" s="39"/>
      <c r="J225" s="124">
        <v>0</v>
      </c>
      <c r="K225" s="39"/>
      <c r="L225" s="194"/>
      <c r="M225" s="195"/>
      <c r="N225" s="196" t="s">
        <v>42</v>
      </c>
      <c r="O225" s="195"/>
      <c r="P225" s="195"/>
      <c r="Q225" s="195"/>
      <c r="R225" s="195"/>
      <c r="S225" s="197"/>
      <c r="T225" s="197"/>
      <c r="U225" s="197"/>
      <c r="V225" s="197"/>
      <c r="W225" s="197"/>
      <c r="X225" s="197"/>
      <c r="Y225" s="197"/>
      <c r="Z225" s="197"/>
      <c r="AA225" s="197"/>
      <c r="AB225" s="197"/>
      <c r="AC225" s="197"/>
      <c r="AD225" s="197"/>
      <c r="AE225" s="197"/>
      <c r="AF225" s="195"/>
      <c r="AG225" s="195"/>
      <c r="AH225" s="195"/>
      <c r="AI225" s="195"/>
      <c r="AJ225" s="195"/>
      <c r="AK225" s="195"/>
      <c r="AL225" s="195"/>
      <c r="AM225" s="195"/>
      <c r="AN225" s="195"/>
      <c r="AO225" s="195"/>
      <c r="AP225" s="195"/>
      <c r="AQ225" s="195"/>
      <c r="AR225" s="195"/>
      <c r="AS225" s="195"/>
      <c r="AT225" s="195"/>
      <c r="AU225" s="195"/>
      <c r="AV225" s="195"/>
      <c r="AW225" s="195"/>
      <c r="AX225" s="195"/>
      <c r="AY225" s="198" t="s">
        <v>367</v>
      </c>
      <c r="AZ225" s="195"/>
      <c r="BA225" s="195"/>
      <c r="BB225" s="195"/>
      <c r="BC225" s="195"/>
      <c r="BD225" s="195"/>
      <c r="BE225" s="199">
        <f t="shared" si="0"/>
        <v>0</v>
      </c>
      <c r="BF225" s="199">
        <f t="shared" si="1"/>
        <v>0</v>
      </c>
      <c r="BG225" s="199">
        <f t="shared" si="2"/>
        <v>0</v>
      </c>
      <c r="BH225" s="199">
        <f t="shared" si="3"/>
        <v>0</v>
      </c>
      <c r="BI225" s="199">
        <f t="shared" si="4"/>
        <v>0</v>
      </c>
      <c r="BJ225" s="198" t="s">
        <v>92</v>
      </c>
      <c r="BK225" s="195"/>
      <c r="BL225" s="195"/>
      <c r="BM225" s="195"/>
    </row>
    <row r="226" spans="1:65" s="2" customFormat="1" ht="18" customHeight="1">
      <c r="A226" s="37"/>
      <c r="B226" s="38"/>
      <c r="C226" s="39"/>
      <c r="D226" s="389" t="s">
        <v>2752</v>
      </c>
      <c r="E226" s="387"/>
      <c r="F226" s="387"/>
      <c r="G226" s="39"/>
      <c r="H226" s="39"/>
      <c r="I226" s="39"/>
      <c r="J226" s="124">
        <v>0</v>
      </c>
      <c r="K226" s="39"/>
      <c r="L226" s="194"/>
      <c r="M226" s="195"/>
      <c r="N226" s="196" t="s">
        <v>42</v>
      </c>
      <c r="O226" s="195"/>
      <c r="P226" s="195"/>
      <c r="Q226" s="195"/>
      <c r="R226" s="195"/>
      <c r="S226" s="197"/>
      <c r="T226" s="197"/>
      <c r="U226" s="197"/>
      <c r="V226" s="197"/>
      <c r="W226" s="197"/>
      <c r="X226" s="197"/>
      <c r="Y226" s="197"/>
      <c r="Z226" s="197"/>
      <c r="AA226" s="197"/>
      <c r="AB226" s="197"/>
      <c r="AC226" s="197"/>
      <c r="AD226" s="197"/>
      <c r="AE226" s="197"/>
      <c r="AF226" s="195"/>
      <c r="AG226" s="195"/>
      <c r="AH226" s="195"/>
      <c r="AI226" s="195"/>
      <c r="AJ226" s="195"/>
      <c r="AK226" s="195"/>
      <c r="AL226" s="195"/>
      <c r="AM226" s="195"/>
      <c r="AN226" s="195"/>
      <c r="AO226" s="195"/>
      <c r="AP226" s="195"/>
      <c r="AQ226" s="195"/>
      <c r="AR226" s="195"/>
      <c r="AS226" s="195"/>
      <c r="AT226" s="195"/>
      <c r="AU226" s="195"/>
      <c r="AV226" s="195"/>
      <c r="AW226" s="195"/>
      <c r="AX226" s="195"/>
      <c r="AY226" s="198" t="s">
        <v>367</v>
      </c>
      <c r="AZ226" s="195"/>
      <c r="BA226" s="195"/>
      <c r="BB226" s="195"/>
      <c r="BC226" s="195"/>
      <c r="BD226" s="195"/>
      <c r="BE226" s="199">
        <f t="shared" si="0"/>
        <v>0</v>
      </c>
      <c r="BF226" s="199">
        <f t="shared" si="1"/>
        <v>0</v>
      </c>
      <c r="BG226" s="199">
        <f t="shared" si="2"/>
        <v>0</v>
      </c>
      <c r="BH226" s="199">
        <f t="shared" si="3"/>
        <v>0</v>
      </c>
      <c r="BI226" s="199">
        <f t="shared" si="4"/>
        <v>0</v>
      </c>
      <c r="BJ226" s="198" t="s">
        <v>92</v>
      </c>
      <c r="BK226" s="195"/>
      <c r="BL226" s="195"/>
      <c r="BM226" s="195"/>
    </row>
    <row r="227" spans="1:65" s="2" customFormat="1" ht="18" customHeight="1">
      <c r="A227" s="37"/>
      <c r="B227" s="38"/>
      <c r="C227" s="39"/>
      <c r="D227" s="123" t="s">
        <v>371</v>
      </c>
      <c r="E227" s="39"/>
      <c r="F227" s="39"/>
      <c r="G227" s="39"/>
      <c r="H227" s="39"/>
      <c r="I227" s="39"/>
      <c r="J227" s="124">
        <f>ROUND(J30*T227,2)</f>
        <v>0</v>
      </c>
      <c r="K227" s="39"/>
      <c r="L227" s="194"/>
      <c r="M227" s="195"/>
      <c r="N227" s="196" t="s">
        <v>42</v>
      </c>
      <c r="O227" s="195"/>
      <c r="P227" s="195"/>
      <c r="Q227" s="195"/>
      <c r="R227" s="195"/>
      <c r="S227" s="197"/>
      <c r="T227" s="197"/>
      <c r="U227" s="197"/>
      <c r="V227" s="197"/>
      <c r="W227" s="197"/>
      <c r="X227" s="197"/>
      <c r="Y227" s="197"/>
      <c r="Z227" s="197"/>
      <c r="AA227" s="197"/>
      <c r="AB227" s="197"/>
      <c r="AC227" s="197"/>
      <c r="AD227" s="197"/>
      <c r="AE227" s="197"/>
      <c r="AF227" s="195"/>
      <c r="AG227" s="195"/>
      <c r="AH227" s="195"/>
      <c r="AI227" s="195"/>
      <c r="AJ227" s="195"/>
      <c r="AK227" s="195"/>
      <c r="AL227" s="195"/>
      <c r="AM227" s="195"/>
      <c r="AN227" s="195"/>
      <c r="AO227" s="195"/>
      <c r="AP227" s="195"/>
      <c r="AQ227" s="195"/>
      <c r="AR227" s="195"/>
      <c r="AS227" s="195"/>
      <c r="AT227" s="195"/>
      <c r="AU227" s="195"/>
      <c r="AV227" s="195"/>
      <c r="AW227" s="195"/>
      <c r="AX227" s="195"/>
      <c r="AY227" s="198" t="s">
        <v>372</v>
      </c>
      <c r="AZ227" s="195"/>
      <c r="BA227" s="195"/>
      <c r="BB227" s="195"/>
      <c r="BC227" s="195"/>
      <c r="BD227" s="195"/>
      <c r="BE227" s="199">
        <f t="shared" si="0"/>
        <v>0</v>
      </c>
      <c r="BF227" s="199">
        <f t="shared" si="1"/>
        <v>0</v>
      </c>
      <c r="BG227" s="199">
        <f t="shared" si="2"/>
        <v>0</v>
      </c>
      <c r="BH227" s="199">
        <f t="shared" si="3"/>
        <v>0</v>
      </c>
      <c r="BI227" s="199">
        <f t="shared" si="4"/>
        <v>0</v>
      </c>
      <c r="BJ227" s="198" t="s">
        <v>92</v>
      </c>
      <c r="BK227" s="195"/>
      <c r="BL227" s="195"/>
      <c r="BM227" s="195"/>
    </row>
    <row r="228" spans="1:65" s="2" customFormat="1" ht="10.199999999999999">
      <c r="A228" s="37"/>
      <c r="B228" s="38"/>
      <c r="C228" s="39"/>
      <c r="D228" s="39"/>
      <c r="E228" s="39"/>
      <c r="F228" s="39"/>
      <c r="G228" s="39"/>
      <c r="H228" s="39"/>
      <c r="I228" s="39"/>
      <c r="J228" s="39"/>
      <c r="K228" s="39"/>
      <c r="L228" s="58"/>
      <c r="S228" s="37"/>
      <c r="T228" s="37"/>
      <c r="U228" s="37"/>
      <c r="V228" s="37"/>
      <c r="W228" s="37"/>
      <c r="X228" s="37"/>
      <c r="Y228" s="37"/>
      <c r="Z228" s="37"/>
      <c r="AA228" s="37"/>
      <c r="AB228" s="37"/>
      <c r="AC228" s="37"/>
      <c r="AD228" s="37"/>
      <c r="AE228" s="37"/>
    </row>
    <row r="229" spans="1:65" s="2" customFormat="1" ht="29.25" customHeight="1">
      <c r="A229" s="37"/>
      <c r="B229" s="38"/>
      <c r="C229" s="131" t="s">
        <v>142</v>
      </c>
      <c r="D229" s="132"/>
      <c r="E229" s="132"/>
      <c r="F229" s="132"/>
      <c r="G229" s="132"/>
      <c r="H229" s="132"/>
      <c r="I229" s="132"/>
      <c r="J229" s="133">
        <f>ROUND(J96+J221,2)</f>
        <v>0</v>
      </c>
      <c r="K229" s="132"/>
      <c r="L229" s="58"/>
      <c r="S229" s="37"/>
      <c r="T229" s="37"/>
      <c r="U229" s="37"/>
      <c r="V229" s="37"/>
      <c r="W229" s="37"/>
      <c r="X229" s="37"/>
      <c r="Y229" s="37"/>
      <c r="Z229" s="37"/>
      <c r="AA229" s="37"/>
      <c r="AB229" s="37"/>
      <c r="AC229" s="37"/>
      <c r="AD229" s="37"/>
      <c r="AE229" s="37"/>
    </row>
    <row r="230" spans="1:65" s="2" customFormat="1" ht="6.9" customHeight="1">
      <c r="A230" s="37"/>
      <c r="B230" s="61"/>
      <c r="C230" s="62"/>
      <c r="D230" s="62"/>
      <c r="E230" s="62"/>
      <c r="F230" s="62"/>
      <c r="G230" s="62"/>
      <c r="H230" s="62"/>
      <c r="I230" s="62"/>
      <c r="J230" s="62"/>
      <c r="K230" s="62"/>
      <c r="L230" s="58"/>
      <c r="S230" s="37"/>
      <c r="T230" s="37"/>
      <c r="U230" s="37"/>
      <c r="V230" s="37"/>
      <c r="W230" s="37"/>
      <c r="X230" s="37"/>
      <c r="Y230" s="37"/>
      <c r="Z230" s="37"/>
      <c r="AA230" s="37"/>
      <c r="AB230" s="37"/>
      <c r="AC230" s="37"/>
      <c r="AD230" s="37"/>
      <c r="AE230" s="37"/>
    </row>
    <row r="234" spans="1:65" s="2" customFormat="1" ht="6.9" customHeight="1">
      <c r="A234" s="37"/>
      <c r="B234" s="63"/>
      <c r="C234" s="64"/>
      <c r="D234" s="64"/>
      <c r="E234" s="64"/>
      <c r="F234" s="64"/>
      <c r="G234" s="64"/>
      <c r="H234" s="64"/>
      <c r="I234" s="64"/>
      <c r="J234" s="64"/>
      <c r="K234" s="64"/>
      <c r="L234" s="58"/>
      <c r="S234" s="37"/>
      <c r="T234" s="37"/>
      <c r="U234" s="37"/>
      <c r="V234" s="37"/>
      <c r="W234" s="37"/>
      <c r="X234" s="37"/>
      <c r="Y234" s="37"/>
      <c r="Z234" s="37"/>
      <c r="AA234" s="37"/>
      <c r="AB234" s="37"/>
      <c r="AC234" s="37"/>
      <c r="AD234" s="37"/>
      <c r="AE234" s="37"/>
    </row>
    <row r="235" spans="1:65" s="2" customFormat="1" ht="24.9" customHeight="1">
      <c r="A235" s="37"/>
      <c r="B235" s="38"/>
      <c r="C235" s="25" t="s">
        <v>373</v>
      </c>
      <c r="D235" s="39"/>
      <c r="E235" s="39"/>
      <c r="F235" s="39"/>
      <c r="G235" s="39"/>
      <c r="H235" s="39"/>
      <c r="I235" s="39"/>
      <c r="J235" s="39"/>
      <c r="K235" s="39"/>
      <c r="L235" s="58"/>
      <c r="S235" s="37"/>
      <c r="T235" s="37"/>
      <c r="U235" s="37"/>
      <c r="V235" s="37"/>
      <c r="W235" s="37"/>
      <c r="X235" s="37"/>
      <c r="Y235" s="37"/>
      <c r="Z235" s="37"/>
      <c r="AA235" s="37"/>
      <c r="AB235" s="37"/>
      <c r="AC235" s="37"/>
      <c r="AD235" s="37"/>
      <c r="AE235" s="37"/>
    </row>
    <row r="236" spans="1:65" s="2" customFormat="1" ht="6.9" customHeight="1">
      <c r="A236" s="37"/>
      <c r="B236" s="38"/>
      <c r="C236" s="39"/>
      <c r="D236" s="39"/>
      <c r="E236" s="39"/>
      <c r="F236" s="39"/>
      <c r="G236" s="39"/>
      <c r="H236" s="39"/>
      <c r="I236" s="39"/>
      <c r="J236" s="39"/>
      <c r="K236" s="39"/>
      <c r="L236" s="58"/>
      <c r="S236" s="37"/>
      <c r="T236" s="37"/>
      <c r="U236" s="37"/>
      <c r="V236" s="37"/>
      <c r="W236" s="37"/>
      <c r="X236" s="37"/>
      <c r="Y236" s="37"/>
      <c r="Z236" s="37"/>
      <c r="AA236" s="37"/>
      <c r="AB236" s="37"/>
      <c r="AC236" s="37"/>
      <c r="AD236" s="37"/>
      <c r="AE236" s="37"/>
    </row>
    <row r="237" spans="1:65" s="2" customFormat="1" ht="12" customHeight="1">
      <c r="A237" s="37"/>
      <c r="B237" s="38"/>
      <c r="C237" s="31" t="s">
        <v>15</v>
      </c>
      <c r="D237" s="39"/>
      <c r="E237" s="39"/>
      <c r="F237" s="39"/>
      <c r="G237" s="39"/>
      <c r="H237" s="39"/>
      <c r="I237" s="39"/>
      <c r="J237" s="39"/>
      <c r="K237" s="39"/>
      <c r="L237" s="58"/>
      <c r="S237" s="37"/>
      <c r="T237" s="37"/>
      <c r="U237" s="37"/>
      <c r="V237" s="37"/>
      <c r="W237" s="37"/>
      <c r="X237" s="37"/>
      <c r="Y237" s="37"/>
      <c r="Z237" s="37"/>
      <c r="AA237" s="37"/>
      <c r="AB237" s="37"/>
      <c r="AC237" s="37"/>
      <c r="AD237" s="37"/>
      <c r="AE237" s="37"/>
    </row>
    <row r="238" spans="1:65" s="2" customFormat="1" ht="39.75" customHeight="1">
      <c r="A238" s="37"/>
      <c r="B238" s="38"/>
      <c r="C238" s="39"/>
      <c r="D238" s="39"/>
      <c r="E238" s="398" t="str">
        <f>E7</f>
        <v>OPRAVA POŠKODENÝCH PODLÁH A PRIESTOROV GARÁŽÍ NA 3.PP, 2.PP, 1.PP, MEZANÍNU, HOSPODÁRSKEHO A BANK. DVORA V OBJEKTE NBS</v>
      </c>
      <c r="F238" s="399"/>
      <c r="G238" s="399"/>
      <c r="H238" s="399"/>
      <c r="I238" s="39"/>
      <c r="J238" s="39"/>
      <c r="K238" s="39"/>
      <c r="L238" s="58"/>
      <c r="S238" s="37"/>
      <c r="T238" s="37"/>
      <c r="U238" s="37"/>
      <c r="V238" s="37"/>
      <c r="W238" s="37"/>
      <c r="X238" s="37"/>
      <c r="Y238" s="37"/>
      <c r="Z238" s="37"/>
      <c r="AA238" s="37"/>
      <c r="AB238" s="37"/>
      <c r="AC238" s="37"/>
      <c r="AD238" s="37"/>
      <c r="AE238" s="37"/>
    </row>
    <row r="239" spans="1:65" s="2" customFormat="1" ht="12" customHeight="1">
      <c r="A239" s="37"/>
      <c r="B239" s="38"/>
      <c r="C239" s="31" t="s">
        <v>160</v>
      </c>
      <c r="D239" s="39"/>
      <c r="E239" s="39"/>
      <c r="F239" s="39"/>
      <c r="G239" s="39"/>
      <c r="H239" s="39"/>
      <c r="I239" s="39"/>
      <c r="J239" s="39"/>
      <c r="K239" s="39"/>
      <c r="L239" s="58"/>
      <c r="S239" s="37"/>
      <c r="T239" s="37"/>
      <c r="U239" s="37"/>
      <c r="V239" s="37"/>
      <c r="W239" s="37"/>
      <c r="X239" s="37"/>
      <c r="Y239" s="37"/>
      <c r="Z239" s="37"/>
      <c r="AA239" s="37"/>
      <c r="AB239" s="37"/>
      <c r="AC239" s="37"/>
      <c r="AD239" s="37"/>
      <c r="AE239" s="37"/>
    </row>
    <row r="240" spans="1:65" s="2" customFormat="1" ht="16.5" customHeight="1">
      <c r="A240" s="37"/>
      <c r="B240" s="38"/>
      <c r="C240" s="39"/>
      <c r="D240" s="39"/>
      <c r="E240" s="337" t="str">
        <f>E9</f>
        <v>07 - Vzduchotechnika</v>
      </c>
      <c r="F240" s="400"/>
      <c r="G240" s="400"/>
      <c r="H240" s="400"/>
      <c r="I240" s="39"/>
      <c r="J240" s="39"/>
      <c r="K240" s="39"/>
      <c r="L240" s="58"/>
      <c r="S240" s="37"/>
      <c r="T240" s="37"/>
      <c r="U240" s="37"/>
      <c r="V240" s="37"/>
      <c r="W240" s="37"/>
      <c r="X240" s="37"/>
      <c r="Y240" s="37"/>
      <c r="Z240" s="37"/>
      <c r="AA240" s="37"/>
      <c r="AB240" s="37"/>
      <c r="AC240" s="37"/>
      <c r="AD240" s="37"/>
      <c r="AE240" s="37"/>
    </row>
    <row r="241" spans="1:65" s="2" customFormat="1" ht="6.9" customHeight="1">
      <c r="A241" s="37"/>
      <c r="B241" s="38"/>
      <c r="C241" s="39"/>
      <c r="D241" s="39"/>
      <c r="E241" s="39"/>
      <c r="F241" s="39"/>
      <c r="G241" s="39"/>
      <c r="H241" s="39"/>
      <c r="I241" s="39"/>
      <c r="J241" s="39"/>
      <c r="K241" s="39"/>
      <c r="L241" s="58"/>
      <c r="S241" s="37"/>
      <c r="T241" s="37"/>
      <c r="U241" s="37"/>
      <c r="V241" s="37"/>
      <c r="W241" s="37"/>
      <c r="X241" s="37"/>
      <c r="Y241" s="37"/>
      <c r="Z241" s="37"/>
      <c r="AA241" s="37"/>
      <c r="AB241" s="37"/>
      <c r="AC241" s="37"/>
      <c r="AD241" s="37"/>
      <c r="AE241" s="37"/>
    </row>
    <row r="242" spans="1:65" s="2" customFormat="1" ht="12" customHeight="1">
      <c r="A242" s="37"/>
      <c r="B242" s="38"/>
      <c r="C242" s="31" t="s">
        <v>19</v>
      </c>
      <c r="D242" s="39"/>
      <c r="E242" s="39"/>
      <c r="F242" s="29" t="str">
        <f>F12</f>
        <v xml:space="preserve"> </v>
      </c>
      <c r="G242" s="39"/>
      <c r="H242" s="39"/>
      <c r="I242" s="31" t="s">
        <v>21</v>
      </c>
      <c r="J242" s="73" t="str">
        <f>IF(J12="","",J12)</f>
        <v>9. 5. 2022</v>
      </c>
      <c r="K242" s="39"/>
      <c r="L242" s="58"/>
      <c r="S242" s="37"/>
      <c r="T242" s="37"/>
      <c r="U242" s="37"/>
      <c r="V242" s="37"/>
      <c r="W242" s="37"/>
      <c r="X242" s="37"/>
      <c r="Y242" s="37"/>
      <c r="Z242" s="37"/>
      <c r="AA242" s="37"/>
      <c r="AB242" s="37"/>
      <c r="AC242" s="37"/>
      <c r="AD242" s="37"/>
      <c r="AE242" s="37"/>
    </row>
    <row r="243" spans="1:65" s="2" customFormat="1" ht="6.9" customHeight="1">
      <c r="A243" s="37"/>
      <c r="B243" s="38"/>
      <c r="C243" s="39"/>
      <c r="D243" s="39"/>
      <c r="E243" s="39"/>
      <c r="F243" s="39"/>
      <c r="G243" s="39"/>
      <c r="H243" s="39"/>
      <c r="I243" s="39"/>
      <c r="J243" s="39"/>
      <c r="K243" s="39"/>
      <c r="L243" s="58"/>
      <c r="S243" s="37"/>
      <c r="T243" s="37"/>
      <c r="U243" s="37"/>
      <c r="V243" s="37"/>
      <c r="W243" s="37"/>
      <c r="X243" s="37"/>
      <c r="Y243" s="37"/>
      <c r="Z243" s="37"/>
      <c r="AA243" s="37"/>
      <c r="AB243" s="37"/>
      <c r="AC243" s="37"/>
      <c r="AD243" s="37"/>
      <c r="AE243" s="37"/>
    </row>
    <row r="244" spans="1:65" s="2" customFormat="1" ht="25.65" customHeight="1">
      <c r="A244" s="37"/>
      <c r="B244" s="38"/>
      <c r="C244" s="31" t="s">
        <v>23</v>
      </c>
      <c r="D244" s="39"/>
      <c r="E244" s="39"/>
      <c r="F244" s="29" t="str">
        <f>E15</f>
        <v xml:space="preserve"> </v>
      </c>
      <c r="G244" s="39"/>
      <c r="H244" s="39"/>
      <c r="I244" s="31" t="s">
        <v>29</v>
      </c>
      <c r="J244" s="34" t="str">
        <f>E21</f>
        <v>A  B.K.P.Š. spol. s r.o.</v>
      </c>
      <c r="K244" s="39"/>
      <c r="L244" s="58"/>
      <c r="S244" s="37"/>
      <c r="T244" s="37"/>
      <c r="U244" s="37"/>
      <c r="V244" s="37"/>
      <c r="W244" s="37"/>
      <c r="X244" s="37"/>
      <c r="Y244" s="37"/>
      <c r="Z244" s="37"/>
      <c r="AA244" s="37"/>
      <c r="AB244" s="37"/>
      <c r="AC244" s="37"/>
      <c r="AD244" s="37"/>
      <c r="AE244" s="37"/>
    </row>
    <row r="245" spans="1:65" s="2" customFormat="1" ht="15.15" customHeight="1">
      <c r="A245" s="37"/>
      <c r="B245" s="38"/>
      <c r="C245" s="31" t="s">
        <v>27</v>
      </c>
      <c r="D245" s="39"/>
      <c r="E245" s="39"/>
      <c r="F245" s="29" t="str">
        <f>IF(E18="","",E18)</f>
        <v>Vyplň údaj</v>
      </c>
      <c r="G245" s="39"/>
      <c r="H245" s="39"/>
      <c r="I245" s="31" t="s">
        <v>31</v>
      </c>
      <c r="J245" s="34" t="str">
        <f>E24</f>
        <v>Ing. Marian Klepáč</v>
      </c>
      <c r="K245" s="39"/>
      <c r="L245" s="58"/>
      <c r="S245" s="37"/>
      <c r="T245" s="37"/>
      <c r="U245" s="37"/>
      <c r="V245" s="37"/>
      <c r="W245" s="37"/>
      <c r="X245" s="37"/>
      <c r="Y245" s="37"/>
      <c r="Z245" s="37"/>
      <c r="AA245" s="37"/>
      <c r="AB245" s="37"/>
      <c r="AC245" s="37"/>
      <c r="AD245" s="37"/>
      <c r="AE245" s="37"/>
    </row>
    <row r="246" spans="1:65" s="2" customFormat="1" ht="10.35" customHeight="1">
      <c r="A246" s="37"/>
      <c r="B246" s="38"/>
      <c r="C246" s="39"/>
      <c r="D246" s="39"/>
      <c r="E246" s="39"/>
      <c r="F246" s="39"/>
      <c r="G246" s="39"/>
      <c r="H246" s="39"/>
      <c r="I246" s="39"/>
      <c r="J246" s="39"/>
      <c r="K246" s="39"/>
      <c r="L246" s="58"/>
      <c r="S246" s="37"/>
      <c r="T246" s="37"/>
      <c r="U246" s="37"/>
      <c r="V246" s="37"/>
      <c r="W246" s="37"/>
      <c r="X246" s="37"/>
      <c r="Y246" s="37"/>
      <c r="Z246" s="37"/>
      <c r="AA246" s="37"/>
      <c r="AB246" s="37"/>
      <c r="AC246" s="37"/>
      <c r="AD246" s="37"/>
      <c r="AE246" s="37"/>
    </row>
    <row r="247" spans="1:65" s="11" customFormat="1" ht="29.25" customHeight="1">
      <c r="A247" s="200"/>
      <c r="B247" s="201"/>
      <c r="C247" s="202" t="s">
        <v>374</v>
      </c>
      <c r="D247" s="203" t="s">
        <v>61</v>
      </c>
      <c r="E247" s="203" t="s">
        <v>57</v>
      </c>
      <c r="F247" s="203" t="s">
        <v>58</v>
      </c>
      <c r="G247" s="203" t="s">
        <v>375</v>
      </c>
      <c r="H247" s="203" t="s">
        <v>376</v>
      </c>
      <c r="I247" s="203" t="s">
        <v>377</v>
      </c>
      <c r="J247" s="204" t="s">
        <v>336</v>
      </c>
      <c r="K247" s="205" t="s">
        <v>378</v>
      </c>
      <c r="L247" s="206"/>
      <c r="M247" s="82" t="s">
        <v>1</v>
      </c>
      <c r="N247" s="83" t="s">
        <v>40</v>
      </c>
      <c r="O247" s="83" t="s">
        <v>379</v>
      </c>
      <c r="P247" s="83" t="s">
        <v>380</v>
      </c>
      <c r="Q247" s="83" t="s">
        <v>381</v>
      </c>
      <c r="R247" s="83" t="s">
        <v>382</v>
      </c>
      <c r="S247" s="83" t="s">
        <v>383</v>
      </c>
      <c r="T247" s="84" t="s">
        <v>384</v>
      </c>
      <c r="U247" s="200"/>
      <c r="V247" s="200"/>
      <c r="W247" s="200"/>
      <c r="X247" s="200"/>
      <c r="Y247" s="200"/>
      <c r="Z247" s="200"/>
      <c r="AA247" s="200"/>
      <c r="AB247" s="200"/>
      <c r="AC247" s="200"/>
      <c r="AD247" s="200"/>
      <c r="AE247" s="200"/>
    </row>
    <row r="248" spans="1:65" s="2" customFormat="1" ht="22.8" customHeight="1">
      <c r="A248" s="37"/>
      <c r="B248" s="38"/>
      <c r="C248" s="89" t="s">
        <v>212</v>
      </c>
      <c r="D248" s="39"/>
      <c r="E248" s="39"/>
      <c r="F248" s="39"/>
      <c r="G248" s="39"/>
      <c r="H248" s="39"/>
      <c r="I248" s="39"/>
      <c r="J248" s="207">
        <f>BK248</f>
        <v>0</v>
      </c>
      <c r="K248" s="39"/>
      <c r="L248" s="40"/>
      <c r="M248" s="85"/>
      <c r="N248" s="208"/>
      <c r="O248" s="86"/>
      <c r="P248" s="209">
        <f>P249+P879+P912</f>
        <v>0</v>
      </c>
      <c r="Q248" s="86"/>
      <c r="R248" s="209">
        <f>R249+R879+R912</f>
        <v>0</v>
      </c>
      <c r="S248" s="86"/>
      <c r="T248" s="210">
        <f>T249+T879+T912</f>
        <v>0</v>
      </c>
      <c r="U248" s="37"/>
      <c r="V248" s="37"/>
      <c r="W248" s="37"/>
      <c r="X248" s="37"/>
      <c r="Y248" s="37"/>
      <c r="Z248" s="37"/>
      <c r="AA248" s="37"/>
      <c r="AB248" s="37"/>
      <c r="AC248" s="37"/>
      <c r="AD248" s="37"/>
      <c r="AE248" s="37"/>
      <c r="AT248" s="19" t="s">
        <v>75</v>
      </c>
      <c r="AU248" s="19" t="s">
        <v>338</v>
      </c>
      <c r="BK248" s="211">
        <f>BK249+BK879+BK912</f>
        <v>0</v>
      </c>
    </row>
    <row r="249" spans="1:65" s="12" customFormat="1" ht="25.95" customHeight="1">
      <c r="B249" s="212"/>
      <c r="C249" s="213"/>
      <c r="D249" s="214" t="s">
        <v>75</v>
      </c>
      <c r="E249" s="215" t="s">
        <v>2753</v>
      </c>
      <c r="F249" s="215" t="s">
        <v>2128</v>
      </c>
      <c r="G249" s="213"/>
      <c r="H249" s="213"/>
      <c r="I249" s="216"/>
      <c r="J249" s="191">
        <f>BK249</f>
        <v>0</v>
      </c>
      <c r="K249" s="213"/>
      <c r="L249" s="217"/>
      <c r="M249" s="218"/>
      <c r="N249" s="219"/>
      <c r="O249" s="219"/>
      <c r="P249" s="220">
        <f>P250+P278+P308+P320+P348+P400+P446+P514+P557+P581+P619+P655+P691+P723+P754+P792+P843</f>
        <v>0</v>
      </c>
      <c r="Q249" s="219"/>
      <c r="R249" s="220">
        <f>R250+R278+R308+R320+R348+R400+R446+R514+R557+R581+R619+R655+R691+R723+R754+R792+R843</f>
        <v>0</v>
      </c>
      <c r="S249" s="219"/>
      <c r="T249" s="221">
        <f>T250+T278+T308+T320+T348+T400+T446+T514+T557+T581+T619+T655+T691+T723+T754+T792+T843</f>
        <v>0</v>
      </c>
      <c r="AR249" s="222" t="s">
        <v>99</v>
      </c>
      <c r="AT249" s="223" t="s">
        <v>75</v>
      </c>
      <c r="AU249" s="223" t="s">
        <v>76</v>
      </c>
      <c r="AY249" s="222" t="s">
        <v>387</v>
      </c>
      <c r="BK249" s="224">
        <f>BK250+BK278+BK308+BK320+BK348+BK400+BK446+BK514+BK557+BK581+BK619+BK655+BK691+BK723+BK754+BK792+BK843</f>
        <v>0</v>
      </c>
    </row>
    <row r="250" spans="1:65" s="12" customFormat="1" ht="22.8" customHeight="1">
      <c r="B250" s="212"/>
      <c r="C250" s="213"/>
      <c r="D250" s="214" t="s">
        <v>75</v>
      </c>
      <c r="E250" s="225" t="s">
        <v>2754</v>
      </c>
      <c r="F250" s="225" t="s">
        <v>2755</v>
      </c>
      <c r="G250" s="213"/>
      <c r="H250" s="213"/>
      <c r="I250" s="216"/>
      <c r="J250" s="226">
        <f>BK250</f>
        <v>0</v>
      </c>
      <c r="K250" s="213"/>
      <c r="L250" s="217"/>
      <c r="M250" s="218"/>
      <c r="N250" s="219"/>
      <c r="O250" s="219"/>
      <c r="P250" s="220">
        <f>P251+P253+P260+P267+P270+P276</f>
        <v>0</v>
      </c>
      <c r="Q250" s="219"/>
      <c r="R250" s="220">
        <f>R251+R253+R260+R267+R270+R276</f>
        <v>0</v>
      </c>
      <c r="S250" s="219"/>
      <c r="T250" s="221">
        <f>T251+T253+T260+T267+T270+T276</f>
        <v>0</v>
      </c>
      <c r="AR250" s="222" t="s">
        <v>99</v>
      </c>
      <c r="AT250" s="223" t="s">
        <v>75</v>
      </c>
      <c r="AU250" s="223" t="s">
        <v>84</v>
      </c>
      <c r="AY250" s="222" t="s">
        <v>387</v>
      </c>
      <c r="BK250" s="224">
        <f>BK251+BK253+BK260+BK267+BK270+BK276</f>
        <v>0</v>
      </c>
    </row>
    <row r="251" spans="1:65" s="12" customFormat="1" ht="20.85" customHeight="1">
      <c r="B251" s="212"/>
      <c r="C251" s="213"/>
      <c r="D251" s="214" t="s">
        <v>75</v>
      </c>
      <c r="E251" s="225" t="s">
        <v>2756</v>
      </c>
      <c r="F251" s="225" t="s">
        <v>2757</v>
      </c>
      <c r="G251" s="213"/>
      <c r="H251" s="213"/>
      <c r="I251" s="216"/>
      <c r="J251" s="226">
        <f>BK251</f>
        <v>0</v>
      </c>
      <c r="K251" s="213"/>
      <c r="L251" s="217"/>
      <c r="M251" s="218"/>
      <c r="N251" s="219"/>
      <c r="O251" s="219"/>
      <c r="P251" s="220">
        <f>P252</f>
        <v>0</v>
      </c>
      <c r="Q251" s="219"/>
      <c r="R251" s="220">
        <f>R252</f>
        <v>0</v>
      </c>
      <c r="S251" s="219"/>
      <c r="T251" s="221">
        <f>T252</f>
        <v>0</v>
      </c>
      <c r="AR251" s="222" t="s">
        <v>99</v>
      </c>
      <c r="AT251" s="223" t="s">
        <v>75</v>
      </c>
      <c r="AU251" s="223" t="s">
        <v>92</v>
      </c>
      <c r="AY251" s="222" t="s">
        <v>387</v>
      </c>
      <c r="BK251" s="224">
        <f>BK252</f>
        <v>0</v>
      </c>
    </row>
    <row r="252" spans="1:65" s="2" customFormat="1" ht="24.15" customHeight="1">
      <c r="A252" s="37"/>
      <c r="B252" s="38"/>
      <c r="C252" s="240" t="s">
        <v>84</v>
      </c>
      <c r="D252" s="240" t="s">
        <v>393</v>
      </c>
      <c r="E252" s="241" t="s">
        <v>2758</v>
      </c>
      <c r="F252" s="242" t="s">
        <v>2759</v>
      </c>
      <c r="G252" s="243" t="s">
        <v>396</v>
      </c>
      <c r="H252" s="244">
        <v>7</v>
      </c>
      <c r="I252" s="245"/>
      <c r="J252" s="246">
        <f>ROUND(I252*H252,2)</f>
        <v>0</v>
      </c>
      <c r="K252" s="247"/>
      <c r="L252" s="40"/>
      <c r="M252" s="248" t="s">
        <v>1</v>
      </c>
      <c r="N252" s="249" t="s">
        <v>42</v>
      </c>
      <c r="O252" s="78"/>
      <c r="P252" s="250">
        <f>O252*H252</f>
        <v>0</v>
      </c>
      <c r="Q252" s="250">
        <v>0</v>
      </c>
      <c r="R252" s="250">
        <f>Q252*H252</f>
        <v>0</v>
      </c>
      <c r="S252" s="250">
        <v>0</v>
      </c>
      <c r="T252" s="251">
        <f>S252*H252</f>
        <v>0</v>
      </c>
      <c r="U252" s="37"/>
      <c r="V252" s="37"/>
      <c r="W252" s="37"/>
      <c r="X252" s="37"/>
      <c r="Y252" s="37"/>
      <c r="Z252" s="37"/>
      <c r="AA252" s="37"/>
      <c r="AB252" s="37"/>
      <c r="AC252" s="37"/>
      <c r="AD252" s="37"/>
      <c r="AE252" s="37"/>
      <c r="AR252" s="252" t="s">
        <v>731</v>
      </c>
      <c r="AT252" s="252" t="s">
        <v>393</v>
      </c>
      <c r="AU252" s="252" t="s">
        <v>99</v>
      </c>
      <c r="AY252" s="19" t="s">
        <v>387</v>
      </c>
      <c r="BE252" s="127">
        <f>IF(N252="základná",J252,0)</f>
        <v>0</v>
      </c>
      <c r="BF252" s="127">
        <f>IF(N252="znížená",J252,0)</f>
        <v>0</v>
      </c>
      <c r="BG252" s="127">
        <f>IF(N252="zákl. prenesená",J252,0)</f>
        <v>0</v>
      </c>
      <c r="BH252" s="127">
        <f>IF(N252="zníž. prenesená",J252,0)</f>
        <v>0</v>
      </c>
      <c r="BI252" s="127">
        <f>IF(N252="nulová",J252,0)</f>
        <v>0</v>
      </c>
      <c r="BJ252" s="19" t="s">
        <v>92</v>
      </c>
      <c r="BK252" s="127">
        <f>ROUND(I252*H252,2)</f>
        <v>0</v>
      </c>
      <c r="BL252" s="19" t="s">
        <v>731</v>
      </c>
      <c r="BM252" s="252" t="s">
        <v>2760</v>
      </c>
    </row>
    <row r="253" spans="1:65" s="12" customFormat="1" ht="20.85" customHeight="1">
      <c r="B253" s="212"/>
      <c r="C253" s="213"/>
      <c r="D253" s="214" t="s">
        <v>75</v>
      </c>
      <c r="E253" s="225" t="s">
        <v>2761</v>
      </c>
      <c r="F253" s="225" t="s">
        <v>2762</v>
      </c>
      <c r="G253" s="213"/>
      <c r="H253" s="213"/>
      <c r="I253" s="216"/>
      <c r="J253" s="226">
        <f>BK253</f>
        <v>0</v>
      </c>
      <c r="K253" s="213"/>
      <c r="L253" s="217"/>
      <c r="M253" s="218"/>
      <c r="N253" s="219"/>
      <c r="O253" s="219"/>
      <c r="P253" s="220">
        <f>SUM(P254:P259)</f>
        <v>0</v>
      </c>
      <c r="Q253" s="219"/>
      <c r="R253" s="220">
        <f>SUM(R254:R259)</f>
        <v>0</v>
      </c>
      <c r="S253" s="219"/>
      <c r="T253" s="221">
        <f>SUM(T254:T259)</f>
        <v>0</v>
      </c>
      <c r="AR253" s="222" t="s">
        <v>99</v>
      </c>
      <c r="AT253" s="223" t="s">
        <v>75</v>
      </c>
      <c r="AU253" s="223" t="s">
        <v>92</v>
      </c>
      <c r="AY253" s="222" t="s">
        <v>387</v>
      </c>
      <c r="BK253" s="224">
        <f>SUM(BK254:BK259)</f>
        <v>0</v>
      </c>
    </row>
    <row r="254" spans="1:65" s="2" customFormat="1" ht="16.5" customHeight="1">
      <c r="A254" s="37"/>
      <c r="B254" s="38"/>
      <c r="C254" s="240" t="s">
        <v>92</v>
      </c>
      <c r="D254" s="240" t="s">
        <v>393</v>
      </c>
      <c r="E254" s="241" t="s">
        <v>2763</v>
      </c>
      <c r="F254" s="242" t="s">
        <v>2764</v>
      </c>
      <c r="G254" s="243" t="s">
        <v>436</v>
      </c>
      <c r="H254" s="244">
        <v>1</v>
      </c>
      <c r="I254" s="245"/>
      <c r="J254" s="246">
        <f t="shared" ref="J254:J259" si="5">ROUND(I254*H254,2)</f>
        <v>0</v>
      </c>
      <c r="K254" s="247"/>
      <c r="L254" s="40"/>
      <c r="M254" s="248" t="s">
        <v>1</v>
      </c>
      <c r="N254" s="249" t="s">
        <v>42</v>
      </c>
      <c r="O254" s="78"/>
      <c r="P254" s="250">
        <f t="shared" ref="P254:P259" si="6">O254*H254</f>
        <v>0</v>
      </c>
      <c r="Q254" s="250">
        <v>0</v>
      </c>
      <c r="R254" s="250">
        <f t="shared" ref="R254:R259" si="7">Q254*H254</f>
        <v>0</v>
      </c>
      <c r="S254" s="250">
        <v>0</v>
      </c>
      <c r="T254" s="251">
        <f t="shared" ref="T254:T259" si="8">S254*H254</f>
        <v>0</v>
      </c>
      <c r="U254" s="37"/>
      <c r="V254" s="37"/>
      <c r="W254" s="37"/>
      <c r="X254" s="37"/>
      <c r="Y254" s="37"/>
      <c r="Z254" s="37"/>
      <c r="AA254" s="37"/>
      <c r="AB254" s="37"/>
      <c r="AC254" s="37"/>
      <c r="AD254" s="37"/>
      <c r="AE254" s="37"/>
      <c r="AR254" s="252" t="s">
        <v>731</v>
      </c>
      <c r="AT254" s="252" t="s">
        <v>393</v>
      </c>
      <c r="AU254" s="252" t="s">
        <v>99</v>
      </c>
      <c r="AY254" s="19" t="s">
        <v>387</v>
      </c>
      <c r="BE254" s="127">
        <f t="shared" ref="BE254:BE259" si="9">IF(N254="základná",J254,0)</f>
        <v>0</v>
      </c>
      <c r="BF254" s="127">
        <f t="shared" ref="BF254:BF259" si="10">IF(N254="znížená",J254,0)</f>
        <v>0</v>
      </c>
      <c r="BG254" s="127">
        <f t="shared" ref="BG254:BG259" si="11">IF(N254="zákl. prenesená",J254,0)</f>
        <v>0</v>
      </c>
      <c r="BH254" s="127">
        <f t="shared" ref="BH254:BH259" si="12">IF(N254="zníž. prenesená",J254,0)</f>
        <v>0</v>
      </c>
      <c r="BI254" s="127">
        <f t="shared" ref="BI254:BI259" si="13">IF(N254="nulová",J254,0)</f>
        <v>0</v>
      </c>
      <c r="BJ254" s="19" t="s">
        <v>92</v>
      </c>
      <c r="BK254" s="127">
        <f t="shared" ref="BK254:BK259" si="14">ROUND(I254*H254,2)</f>
        <v>0</v>
      </c>
      <c r="BL254" s="19" t="s">
        <v>731</v>
      </c>
      <c r="BM254" s="252" t="s">
        <v>2765</v>
      </c>
    </row>
    <row r="255" spans="1:65" s="2" customFormat="1" ht="16.5" customHeight="1">
      <c r="A255" s="37"/>
      <c r="B255" s="38"/>
      <c r="C255" s="240" t="s">
        <v>99</v>
      </c>
      <c r="D255" s="240" t="s">
        <v>393</v>
      </c>
      <c r="E255" s="241" t="s">
        <v>2766</v>
      </c>
      <c r="F255" s="242" t="s">
        <v>2767</v>
      </c>
      <c r="G255" s="243" t="s">
        <v>436</v>
      </c>
      <c r="H255" s="244">
        <v>1</v>
      </c>
      <c r="I255" s="245"/>
      <c r="J255" s="246">
        <f t="shared" si="5"/>
        <v>0</v>
      </c>
      <c r="K255" s="247"/>
      <c r="L255" s="40"/>
      <c r="M255" s="248" t="s">
        <v>1</v>
      </c>
      <c r="N255" s="249" t="s">
        <v>42</v>
      </c>
      <c r="O255" s="78"/>
      <c r="P255" s="250">
        <f t="shared" si="6"/>
        <v>0</v>
      </c>
      <c r="Q255" s="250">
        <v>0</v>
      </c>
      <c r="R255" s="250">
        <f t="shared" si="7"/>
        <v>0</v>
      </c>
      <c r="S255" s="250">
        <v>0</v>
      </c>
      <c r="T255" s="251">
        <f t="shared" si="8"/>
        <v>0</v>
      </c>
      <c r="U255" s="37"/>
      <c r="V255" s="37"/>
      <c r="W255" s="37"/>
      <c r="X255" s="37"/>
      <c r="Y255" s="37"/>
      <c r="Z255" s="37"/>
      <c r="AA255" s="37"/>
      <c r="AB255" s="37"/>
      <c r="AC255" s="37"/>
      <c r="AD255" s="37"/>
      <c r="AE255" s="37"/>
      <c r="AR255" s="252" t="s">
        <v>731</v>
      </c>
      <c r="AT255" s="252" t="s">
        <v>393</v>
      </c>
      <c r="AU255" s="252" t="s">
        <v>99</v>
      </c>
      <c r="AY255" s="19" t="s">
        <v>387</v>
      </c>
      <c r="BE255" s="127">
        <f t="shared" si="9"/>
        <v>0</v>
      </c>
      <c r="BF255" s="127">
        <f t="shared" si="10"/>
        <v>0</v>
      </c>
      <c r="BG255" s="127">
        <f t="shared" si="11"/>
        <v>0</v>
      </c>
      <c r="BH255" s="127">
        <f t="shared" si="12"/>
        <v>0</v>
      </c>
      <c r="BI255" s="127">
        <f t="shared" si="13"/>
        <v>0</v>
      </c>
      <c r="BJ255" s="19" t="s">
        <v>92</v>
      </c>
      <c r="BK255" s="127">
        <f t="shared" si="14"/>
        <v>0</v>
      </c>
      <c r="BL255" s="19" t="s">
        <v>731</v>
      </c>
      <c r="BM255" s="252" t="s">
        <v>2768</v>
      </c>
    </row>
    <row r="256" spans="1:65" s="2" customFormat="1" ht="16.5" customHeight="1">
      <c r="A256" s="37"/>
      <c r="B256" s="38"/>
      <c r="C256" s="240" t="s">
        <v>386</v>
      </c>
      <c r="D256" s="240" t="s">
        <v>393</v>
      </c>
      <c r="E256" s="241" t="s">
        <v>2769</v>
      </c>
      <c r="F256" s="242" t="s">
        <v>2770</v>
      </c>
      <c r="G256" s="243" t="s">
        <v>436</v>
      </c>
      <c r="H256" s="244">
        <v>1</v>
      </c>
      <c r="I256" s="245"/>
      <c r="J256" s="246">
        <f t="shared" si="5"/>
        <v>0</v>
      </c>
      <c r="K256" s="247"/>
      <c r="L256" s="40"/>
      <c r="M256" s="248" t="s">
        <v>1</v>
      </c>
      <c r="N256" s="249" t="s">
        <v>42</v>
      </c>
      <c r="O256" s="78"/>
      <c r="P256" s="250">
        <f t="shared" si="6"/>
        <v>0</v>
      </c>
      <c r="Q256" s="250">
        <v>0</v>
      </c>
      <c r="R256" s="250">
        <f t="shared" si="7"/>
        <v>0</v>
      </c>
      <c r="S256" s="250">
        <v>0</v>
      </c>
      <c r="T256" s="251">
        <f t="shared" si="8"/>
        <v>0</v>
      </c>
      <c r="U256" s="37"/>
      <c r="V256" s="37"/>
      <c r="W256" s="37"/>
      <c r="X256" s="37"/>
      <c r="Y256" s="37"/>
      <c r="Z256" s="37"/>
      <c r="AA256" s="37"/>
      <c r="AB256" s="37"/>
      <c r="AC256" s="37"/>
      <c r="AD256" s="37"/>
      <c r="AE256" s="37"/>
      <c r="AR256" s="252" t="s">
        <v>731</v>
      </c>
      <c r="AT256" s="252" t="s">
        <v>393</v>
      </c>
      <c r="AU256" s="252" t="s">
        <v>99</v>
      </c>
      <c r="AY256" s="19" t="s">
        <v>387</v>
      </c>
      <c r="BE256" s="127">
        <f t="shared" si="9"/>
        <v>0</v>
      </c>
      <c r="BF256" s="127">
        <f t="shared" si="10"/>
        <v>0</v>
      </c>
      <c r="BG256" s="127">
        <f t="shared" si="11"/>
        <v>0</v>
      </c>
      <c r="BH256" s="127">
        <f t="shared" si="12"/>
        <v>0</v>
      </c>
      <c r="BI256" s="127">
        <f t="shared" si="13"/>
        <v>0</v>
      </c>
      <c r="BJ256" s="19" t="s">
        <v>92</v>
      </c>
      <c r="BK256" s="127">
        <f t="shared" si="14"/>
        <v>0</v>
      </c>
      <c r="BL256" s="19" t="s">
        <v>731</v>
      </c>
      <c r="BM256" s="252" t="s">
        <v>2771</v>
      </c>
    </row>
    <row r="257" spans="1:65" s="2" customFormat="1" ht="24.15" customHeight="1">
      <c r="A257" s="37"/>
      <c r="B257" s="38"/>
      <c r="C257" s="240" t="s">
        <v>429</v>
      </c>
      <c r="D257" s="240" t="s">
        <v>393</v>
      </c>
      <c r="E257" s="241" t="s">
        <v>2772</v>
      </c>
      <c r="F257" s="242" t="s">
        <v>2773</v>
      </c>
      <c r="G257" s="243" t="s">
        <v>396</v>
      </c>
      <c r="H257" s="244">
        <v>0.4</v>
      </c>
      <c r="I257" s="245"/>
      <c r="J257" s="246">
        <f t="shared" si="5"/>
        <v>0</v>
      </c>
      <c r="K257" s="247"/>
      <c r="L257" s="40"/>
      <c r="M257" s="248" t="s">
        <v>1</v>
      </c>
      <c r="N257" s="249" t="s">
        <v>42</v>
      </c>
      <c r="O257" s="78"/>
      <c r="P257" s="250">
        <f t="shared" si="6"/>
        <v>0</v>
      </c>
      <c r="Q257" s="250">
        <v>0</v>
      </c>
      <c r="R257" s="250">
        <f t="shared" si="7"/>
        <v>0</v>
      </c>
      <c r="S257" s="250">
        <v>0</v>
      </c>
      <c r="T257" s="251">
        <f t="shared" si="8"/>
        <v>0</v>
      </c>
      <c r="U257" s="37"/>
      <c r="V257" s="37"/>
      <c r="W257" s="37"/>
      <c r="X257" s="37"/>
      <c r="Y257" s="37"/>
      <c r="Z257" s="37"/>
      <c r="AA257" s="37"/>
      <c r="AB257" s="37"/>
      <c r="AC257" s="37"/>
      <c r="AD257" s="37"/>
      <c r="AE257" s="37"/>
      <c r="AR257" s="252" t="s">
        <v>731</v>
      </c>
      <c r="AT257" s="252" t="s">
        <v>393</v>
      </c>
      <c r="AU257" s="252" t="s">
        <v>99</v>
      </c>
      <c r="AY257" s="19" t="s">
        <v>387</v>
      </c>
      <c r="BE257" s="127">
        <f t="shared" si="9"/>
        <v>0</v>
      </c>
      <c r="BF257" s="127">
        <f t="shared" si="10"/>
        <v>0</v>
      </c>
      <c r="BG257" s="127">
        <f t="shared" si="11"/>
        <v>0</v>
      </c>
      <c r="BH257" s="127">
        <f t="shared" si="12"/>
        <v>0</v>
      </c>
      <c r="BI257" s="127">
        <f t="shared" si="13"/>
        <v>0</v>
      </c>
      <c r="BJ257" s="19" t="s">
        <v>92</v>
      </c>
      <c r="BK257" s="127">
        <f t="shared" si="14"/>
        <v>0</v>
      </c>
      <c r="BL257" s="19" t="s">
        <v>731</v>
      </c>
      <c r="BM257" s="252" t="s">
        <v>2774</v>
      </c>
    </row>
    <row r="258" spans="1:65" s="2" customFormat="1" ht="16.5" customHeight="1">
      <c r="A258" s="37"/>
      <c r="B258" s="38"/>
      <c r="C258" s="240" t="s">
        <v>433</v>
      </c>
      <c r="D258" s="240" t="s">
        <v>393</v>
      </c>
      <c r="E258" s="241" t="s">
        <v>2775</v>
      </c>
      <c r="F258" s="242" t="s">
        <v>2776</v>
      </c>
      <c r="G258" s="243" t="s">
        <v>436</v>
      </c>
      <c r="H258" s="244">
        <v>1</v>
      </c>
      <c r="I258" s="245"/>
      <c r="J258" s="246">
        <f t="shared" si="5"/>
        <v>0</v>
      </c>
      <c r="K258" s="247"/>
      <c r="L258" s="40"/>
      <c r="M258" s="248" t="s">
        <v>1</v>
      </c>
      <c r="N258" s="249" t="s">
        <v>42</v>
      </c>
      <c r="O258" s="78"/>
      <c r="P258" s="250">
        <f t="shared" si="6"/>
        <v>0</v>
      </c>
      <c r="Q258" s="250">
        <v>0</v>
      </c>
      <c r="R258" s="250">
        <f t="shared" si="7"/>
        <v>0</v>
      </c>
      <c r="S258" s="250">
        <v>0</v>
      </c>
      <c r="T258" s="251">
        <f t="shared" si="8"/>
        <v>0</v>
      </c>
      <c r="U258" s="37"/>
      <c r="V258" s="37"/>
      <c r="W258" s="37"/>
      <c r="X258" s="37"/>
      <c r="Y258" s="37"/>
      <c r="Z258" s="37"/>
      <c r="AA258" s="37"/>
      <c r="AB258" s="37"/>
      <c r="AC258" s="37"/>
      <c r="AD258" s="37"/>
      <c r="AE258" s="37"/>
      <c r="AR258" s="252" t="s">
        <v>731</v>
      </c>
      <c r="AT258" s="252" t="s">
        <v>393</v>
      </c>
      <c r="AU258" s="252" t="s">
        <v>99</v>
      </c>
      <c r="AY258" s="19" t="s">
        <v>387</v>
      </c>
      <c r="BE258" s="127">
        <f t="shared" si="9"/>
        <v>0</v>
      </c>
      <c r="BF258" s="127">
        <f t="shared" si="10"/>
        <v>0</v>
      </c>
      <c r="BG258" s="127">
        <f t="shared" si="11"/>
        <v>0</v>
      </c>
      <c r="BH258" s="127">
        <f t="shared" si="12"/>
        <v>0</v>
      </c>
      <c r="BI258" s="127">
        <f t="shared" si="13"/>
        <v>0</v>
      </c>
      <c r="BJ258" s="19" t="s">
        <v>92</v>
      </c>
      <c r="BK258" s="127">
        <f t="shared" si="14"/>
        <v>0</v>
      </c>
      <c r="BL258" s="19" t="s">
        <v>731</v>
      </c>
      <c r="BM258" s="252" t="s">
        <v>2777</v>
      </c>
    </row>
    <row r="259" spans="1:65" s="2" customFormat="1" ht="16.5" customHeight="1">
      <c r="A259" s="37"/>
      <c r="B259" s="38"/>
      <c r="C259" s="240" t="s">
        <v>439</v>
      </c>
      <c r="D259" s="240" t="s">
        <v>393</v>
      </c>
      <c r="E259" s="241" t="s">
        <v>2778</v>
      </c>
      <c r="F259" s="242" t="s">
        <v>2779</v>
      </c>
      <c r="G259" s="243" t="s">
        <v>436</v>
      </c>
      <c r="H259" s="244">
        <v>3</v>
      </c>
      <c r="I259" s="245"/>
      <c r="J259" s="246">
        <f t="shared" si="5"/>
        <v>0</v>
      </c>
      <c r="K259" s="247"/>
      <c r="L259" s="40"/>
      <c r="M259" s="248" t="s">
        <v>1</v>
      </c>
      <c r="N259" s="249" t="s">
        <v>42</v>
      </c>
      <c r="O259" s="78"/>
      <c r="P259" s="250">
        <f t="shared" si="6"/>
        <v>0</v>
      </c>
      <c r="Q259" s="250">
        <v>0</v>
      </c>
      <c r="R259" s="250">
        <f t="shared" si="7"/>
        <v>0</v>
      </c>
      <c r="S259" s="250">
        <v>0</v>
      </c>
      <c r="T259" s="251">
        <f t="shared" si="8"/>
        <v>0</v>
      </c>
      <c r="U259" s="37"/>
      <c r="V259" s="37"/>
      <c r="W259" s="37"/>
      <c r="X259" s="37"/>
      <c r="Y259" s="37"/>
      <c r="Z259" s="37"/>
      <c r="AA259" s="37"/>
      <c r="AB259" s="37"/>
      <c r="AC259" s="37"/>
      <c r="AD259" s="37"/>
      <c r="AE259" s="37"/>
      <c r="AR259" s="252" t="s">
        <v>731</v>
      </c>
      <c r="AT259" s="252" t="s">
        <v>393</v>
      </c>
      <c r="AU259" s="252" t="s">
        <v>99</v>
      </c>
      <c r="AY259" s="19" t="s">
        <v>387</v>
      </c>
      <c r="BE259" s="127">
        <f t="shared" si="9"/>
        <v>0</v>
      </c>
      <c r="BF259" s="127">
        <f t="shared" si="10"/>
        <v>0</v>
      </c>
      <c r="BG259" s="127">
        <f t="shared" si="11"/>
        <v>0</v>
      </c>
      <c r="BH259" s="127">
        <f t="shared" si="12"/>
        <v>0</v>
      </c>
      <c r="BI259" s="127">
        <f t="shared" si="13"/>
        <v>0</v>
      </c>
      <c r="BJ259" s="19" t="s">
        <v>92</v>
      </c>
      <c r="BK259" s="127">
        <f t="shared" si="14"/>
        <v>0</v>
      </c>
      <c r="BL259" s="19" t="s">
        <v>731</v>
      </c>
      <c r="BM259" s="252" t="s">
        <v>2780</v>
      </c>
    </row>
    <row r="260" spans="1:65" s="12" customFormat="1" ht="20.85" customHeight="1">
      <c r="B260" s="212"/>
      <c r="C260" s="213"/>
      <c r="D260" s="214" t="s">
        <v>75</v>
      </c>
      <c r="E260" s="225" t="s">
        <v>2781</v>
      </c>
      <c r="F260" s="225" t="s">
        <v>2782</v>
      </c>
      <c r="G260" s="213"/>
      <c r="H260" s="213"/>
      <c r="I260" s="216"/>
      <c r="J260" s="226">
        <f>BK260</f>
        <v>0</v>
      </c>
      <c r="K260" s="213"/>
      <c r="L260" s="217"/>
      <c r="M260" s="218"/>
      <c r="N260" s="219"/>
      <c r="O260" s="219"/>
      <c r="P260" s="220">
        <f>SUM(P261:P266)</f>
        <v>0</v>
      </c>
      <c r="Q260" s="219"/>
      <c r="R260" s="220">
        <f>SUM(R261:R266)</f>
        <v>0</v>
      </c>
      <c r="S260" s="219"/>
      <c r="T260" s="221">
        <f>SUM(T261:T266)</f>
        <v>0</v>
      </c>
      <c r="AR260" s="222" t="s">
        <v>84</v>
      </c>
      <c r="AT260" s="223" t="s">
        <v>75</v>
      </c>
      <c r="AU260" s="223" t="s">
        <v>92</v>
      </c>
      <c r="AY260" s="222" t="s">
        <v>387</v>
      </c>
      <c r="BK260" s="224">
        <f>SUM(BK261:BK266)</f>
        <v>0</v>
      </c>
    </row>
    <row r="261" spans="1:65" s="2" customFormat="1" ht="16.5" customHeight="1">
      <c r="A261" s="37"/>
      <c r="B261" s="38"/>
      <c r="C261" s="240" t="s">
        <v>443</v>
      </c>
      <c r="D261" s="240" t="s">
        <v>393</v>
      </c>
      <c r="E261" s="241" t="s">
        <v>2783</v>
      </c>
      <c r="F261" s="242" t="s">
        <v>2764</v>
      </c>
      <c r="G261" s="243" t="s">
        <v>436</v>
      </c>
      <c r="H261" s="244">
        <v>1</v>
      </c>
      <c r="I261" s="245"/>
      <c r="J261" s="246">
        <f t="shared" ref="J261:J266" si="15">ROUND(I261*H261,2)</f>
        <v>0</v>
      </c>
      <c r="K261" s="247"/>
      <c r="L261" s="40"/>
      <c r="M261" s="248" t="s">
        <v>1</v>
      </c>
      <c r="N261" s="249" t="s">
        <v>42</v>
      </c>
      <c r="O261" s="78"/>
      <c r="P261" s="250">
        <f t="shared" ref="P261:P266" si="16">O261*H261</f>
        <v>0</v>
      </c>
      <c r="Q261" s="250">
        <v>0</v>
      </c>
      <c r="R261" s="250">
        <f t="shared" ref="R261:R266" si="17">Q261*H261</f>
        <v>0</v>
      </c>
      <c r="S261" s="250">
        <v>0</v>
      </c>
      <c r="T261" s="251">
        <f t="shared" ref="T261:T266" si="18">S261*H261</f>
        <v>0</v>
      </c>
      <c r="U261" s="37"/>
      <c r="V261" s="37"/>
      <c r="W261" s="37"/>
      <c r="X261" s="37"/>
      <c r="Y261" s="37"/>
      <c r="Z261" s="37"/>
      <c r="AA261" s="37"/>
      <c r="AB261" s="37"/>
      <c r="AC261" s="37"/>
      <c r="AD261" s="37"/>
      <c r="AE261" s="37"/>
      <c r="AR261" s="252" t="s">
        <v>731</v>
      </c>
      <c r="AT261" s="252" t="s">
        <v>393</v>
      </c>
      <c r="AU261" s="252" t="s">
        <v>99</v>
      </c>
      <c r="AY261" s="19" t="s">
        <v>387</v>
      </c>
      <c r="BE261" s="127">
        <f t="shared" ref="BE261:BE266" si="19">IF(N261="základná",J261,0)</f>
        <v>0</v>
      </c>
      <c r="BF261" s="127">
        <f t="shared" ref="BF261:BF266" si="20">IF(N261="znížená",J261,0)</f>
        <v>0</v>
      </c>
      <c r="BG261" s="127">
        <f t="shared" ref="BG261:BG266" si="21">IF(N261="zákl. prenesená",J261,0)</f>
        <v>0</v>
      </c>
      <c r="BH261" s="127">
        <f t="shared" ref="BH261:BH266" si="22">IF(N261="zníž. prenesená",J261,0)</f>
        <v>0</v>
      </c>
      <c r="BI261" s="127">
        <f t="shared" ref="BI261:BI266" si="23">IF(N261="nulová",J261,0)</f>
        <v>0</v>
      </c>
      <c r="BJ261" s="19" t="s">
        <v>92</v>
      </c>
      <c r="BK261" s="127">
        <f t="shared" ref="BK261:BK266" si="24">ROUND(I261*H261,2)</f>
        <v>0</v>
      </c>
      <c r="BL261" s="19" t="s">
        <v>731</v>
      </c>
      <c r="BM261" s="252" t="s">
        <v>2784</v>
      </c>
    </row>
    <row r="262" spans="1:65" s="2" customFormat="1" ht="16.5" customHeight="1">
      <c r="A262" s="37"/>
      <c r="B262" s="38"/>
      <c r="C262" s="240" t="s">
        <v>427</v>
      </c>
      <c r="D262" s="240" t="s">
        <v>393</v>
      </c>
      <c r="E262" s="241" t="s">
        <v>2785</v>
      </c>
      <c r="F262" s="242" t="s">
        <v>2767</v>
      </c>
      <c r="G262" s="243" t="s">
        <v>436</v>
      </c>
      <c r="H262" s="244">
        <v>1</v>
      </c>
      <c r="I262" s="245"/>
      <c r="J262" s="246">
        <f t="shared" si="15"/>
        <v>0</v>
      </c>
      <c r="K262" s="247"/>
      <c r="L262" s="40"/>
      <c r="M262" s="248" t="s">
        <v>1</v>
      </c>
      <c r="N262" s="249" t="s">
        <v>42</v>
      </c>
      <c r="O262" s="78"/>
      <c r="P262" s="250">
        <f t="shared" si="16"/>
        <v>0</v>
      </c>
      <c r="Q262" s="250">
        <v>0</v>
      </c>
      <c r="R262" s="250">
        <f t="shared" si="17"/>
        <v>0</v>
      </c>
      <c r="S262" s="250">
        <v>0</v>
      </c>
      <c r="T262" s="251">
        <f t="shared" si="18"/>
        <v>0</v>
      </c>
      <c r="U262" s="37"/>
      <c r="V262" s="37"/>
      <c r="W262" s="37"/>
      <c r="X262" s="37"/>
      <c r="Y262" s="37"/>
      <c r="Z262" s="37"/>
      <c r="AA262" s="37"/>
      <c r="AB262" s="37"/>
      <c r="AC262" s="37"/>
      <c r="AD262" s="37"/>
      <c r="AE262" s="37"/>
      <c r="AR262" s="252" t="s">
        <v>731</v>
      </c>
      <c r="AT262" s="252" t="s">
        <v>393</v>
      </c>
      <c r="AU262" s="252" t="s">
        <v>99</v>
      </c>
      <c r="AY262" s="19" t="s">
        <v>387</v>
      </c>
      <c r="BE262" s="127">
        <f t="shared" si="19"/>
        <v>0</v>
      </c>
      <c r="BF262" s="127">
        <f t="shared" si="20"/>
        <v>0</v>
      </c>
      <c r="BG262" s="127">
        <f t="shared" si="21"/>
        <v>0</v>
      </c>
      <c r="BH262" s="127">
        <f t="shared" si="22"/>
        <v>0</v>
      </c>
      <c r="BI262" s="127">
        <f t="shared" si="23"/>
        <v>0</v>
      </c>
      <c r="BJ262" s="19" t="s">
        <v>92</v>
      </c>
      <c r="BK262" s="127">
        <f t="shared" si="24"/>
        <v>0</v>
      </c>
      <c r="BL262" s="19" t="s">
        <v>731</v>
      </c>
      <c r="BM262" s="252" t="s">
        <v>2786</v>
      </c>
    </row>
    <row r="263" spans="1:65" s="2" customFormat="1" ht="16.5" customHeight="1">
      <c r="A263" s="37"/>
      <c r="B263" s="38"/>
      <c r="C263" s="240" t="s">
        <v>128</v>
      </c>
      <c r="D263" s="240" t="s">
        <v>393</v>
      </c>
      <c r="E263" s="241" t="s">
        <v>2787</v>
      </c>
      <c r="F263" s="242" t="s">
        <v>2770</v>
      </c>
      <c r="G263" s="243" t="s">
        <v>436</v>
      </c>
      <c r="H263" s="244">
        <v>1</v>
      </c>
      <c r="I263" s="245"/>
      <c r="J263" s="246">
        <f t="shared" si="15"/>
        <v>0</v>
      </c>
      <c r="K263" s="247"/>
      <c r="L263" s="40"/>
      <c r="M263" s="248" t="s">
        <v>1</v>
      </c>
      <c r="N263" s="249" t="s">
        <v>42</v>
      </c>
      <c r="O263" s="78"/>
      <c r="P263" s="250">
        <f t="shared" si="16"/>
        <v>0</v>
      </c>
      <c r="Q263" s="250">
        <v>0</v>
      </c>
      <c r="R263" s="250">
        <f t="shared" si="17"/>
        <v>0</v>
      </c>
      <c r="S263" s="250">
        <v>0</v>
      </c>
      <c r="T263" s="251">
        <f t="shared" si="18"/>
        <v>0</v>
      </c>
      <c r="U263" s="37"/>
      <c r="V263" s="37"/>
      <c r="W263" s="37"/>
      <c r="X263" s="37"/>
      <c r="Y263" s="37"/>
      <c r="Z263" s="37"/>
      <c r="AA263" s="37"/>
      <c r="AB263" s="37"/>
      <c r="AC263" s="37"/>
      <c r="AD263" s="37"/>
      <c r="AE263" s="37"/>
      <c r="AR263" s="252" t="s">
        <v>731</v>
      </c>
      <c r="AT263" s="252" t="s">
        <v>393</v>
      </c>
      <c r="AU263" s="252" t="s">
        <v>99</v>
      </c>
      <c r="AY263" s="19" t="s">
        <v>387</v>
      </c>
      <c r="BE263" s="127">
        <f t="shared" si="19"/>
        <v>0</v>
      </c>
      <c r="BF263" s="127">
        <f t="shared" si="20"/>
        <v>0</v>
      </c>
      <c r="BG263" s="127">
        <f t="shared" si="21"/>
        <v>0</v>
      </c>
      <c r="BH263" s="127">
        <f t="shared" si="22"/>
        <v>0</v>
      </c>
      <c r="BI263" s="127">
        <f t="shared" si="23"/>
        <v>0</v>
      </c>
      <c r="BJ263" s="19" t="s">
        <v>92</v>
      </c>
      <c r="BK263" s="127">
        <f t="shared" si="24"/>
        <v>0</v>
      </c>
      <c r="BL263" s="19" t="s">
        <v>731</v>
      </c>
      <c r="BM263" s="252" t="s">
        <v>2788</v>
      </c>
    </row>
    <row r="264" spans="1:65" s="2" customFormat="1" ht="24.15" customHeight="1">
      <c r="A264" s="37"/>
      <c r="B264" s="38"/>
      <c r="C264" s="240" t="s">
        <v>131</v>
      </c>
      <c r="D264" s="240" t="s">
        <v>393</v>
      </c>
      <c r="E264" s="241" t="s">
        <v>2789</v>
      </c>
      <c r="F264" s="242" t="s">
        <v>2773</v>
      </c>
      <c r="G264" s="243" t="s">
        <v>396</v>
      </c>
      <c r="H264" s="244">
        <v>0.4</v>
      </c>
      <c r="I264" s="245"/>
      <c r="J264" s="246">
        <f t="shared" si="15"/>
        <v>0</v>
      </c>
      <c r="K264" s="247"/>
      <c r="L264" s="40"/>
      <c r="M264" s="248" t="s">
        <v>1</v>
      </c>
      <c r="N264" s="249" t="s">
        <v>42</v>
      </c>
      <c r="O264" s="78"/>
      <c r="P264" s="250">
        <f t="shared" si="16"/>
        <v>0</v>
      </c>
      <c r="Q264" s="250">
        <v>0</v>
      </c>
      <c r="R264" s="250">
        <f t="shared" si="17"/>
        <v>0</v>
      </c>
      <c r="S264" s="250">
        <v>0</v>
      </c>
      <c r="T264" s="251">
        <f t="shared" si="18"/>
        <v>0</v>
      </c>
      <c r="U264" s="37"/>
      <c r="V264" s="37"/>
      <c r="W264" s="37"/>
      <c r="X264" s="37"/>
      <c r="Y264" s="37"/>
      <c r="Z264" s="37"/>
      <c r="AA264" s="37"/>
      <c r="AB264" s="37"/>
      <c r="AC264" s="37"/>
      <c r="AD264" s="37"/>
      <c r="AE264" s="37"/>
      <c r="AR264" s="252" t="s">
        <v>731</v>
      </c>
      <c r="AT264" s="252" t="s">
        <v>393</v>
      </c>
      <c r="AU264" s="252" t="s">
        <v>99</v>
      </c>
      <c r="AY264" s="19" t="s">
        <v>387</v>
      </c>
      <c r="BE264" s="127">
        <f t="shared" si="19"/>
        <v>0</v>
      </c>
      <c r="BF264" s="127">
        <f t="shared" si="20"/>
        <v>0</v>
      </c>
      <c r="BG264" s="127">
        <f t="shared" si="21"/>
        <v>0</v>
      </c>
      <c r="BH264" s="127">
        <f t="shared" si="22"/>
        <v>0</v>
      </c>
      <c r="BI264" s="127">
        <f t="shared" si="23"/>
        <v>0</v>
      </c>
      <c r="BJ264" s="19" t="s">
        <v>92</v>
      </c>
      <c r="BK264" s="127">
        <f t="shared" si="24"/>
        <v>0</v>
      </c>
      <c r="BL264" s="19" t="s">
        <v>731</v>
      </c>
      <c r="BM264" s="252" t="s">
        <v>2790</v>
      </c>
    </row>
    <row r="265" spans="1:65" s="2" customFormat="1" ht="16.5" customHeight="1">
      <c r="A265" s="37"/>
      <c r="B265" s="38"/>
      <c r="C265" s="240" t="s">
        <v>467</v>
      </c>
      <c r="D265" s="240" t="s">
        <v>393</v>
      </c>
      <c r="E265" s="241" t="s">
        <v>2791</v>
      </c>
      <c r="F265" s="242" t="s">
        <v>2776</v>
      </c>
      <c r="G265" s="243" t="s">
        <v>436</v>
      </c>
      <c r="H265" s="244">
        <v>1</v>
      </c>
      <c r="I265" s="245"/>
      <c r="J265" s="246">
        <f t="shared" si="15"/>
        <v>0</v>
      </c>
      <c r="K265" s="247"/>
      <c r="L265" s="40"/>
      <c r="M265" s="248" t="s">
        <v>1</v>
      </c>
      <c r="N265" s="249" t="s">
        <v>42</v>
      </c>
      <c r="O265" s="78"/>
      <c r="P265" s="250">
        <f t="shared" si="16"/>
        <v>0</v>
      </c>
      <c r="Q265" s="250">
        <v>0</v>
      </c>
      <c r="R265" s="250">
        <f t="shared" si="17"/>
        <v>0</v>
      </c>
      <c r="S265" s="250">
        <v>0</v>
      </c>
      <c r="T265" s="251">
        <f t="shared" si="18"/>
        <v>0</v>
      </c>
      <c r="U265" s="37"/>
      <c r="V265" s="37"/>
      <c r="W265" s="37"/>
      <c r="X265" s="37"/>
      <c r="Y265" s="37"/>
      <c r="Z265" s="37"/>
      <c r="AA265" s="37"/>
      <c r="AB265" s="37"/>
      <c r="AC265" s="37"/>
      <c r="AD265" s="37"/>
      <c r="AE265" s="37"/>
      <c r="AR265" s="252" t="s">
        <v>731</v>
      </c>
      <c r="AT265" s="252" t="s">
        <v>393</v>
      </c>
      <c r="AU265" s="252" t="s">
        <v>99</v>
      </c>
      <c r="AY265" s="19" t="s">
        <v>387</v>
      </c>
      <c r="BE265" s="127">
        <f t="shared" si="19"/>
        <v>0</v>
      </c>
      <c r="BF265" s="127">
        <f t="shared" si="20"/>
        <v>0</v>
      </c>
      <c r="BG265" s="127">
        <f t="shared" si="21"/>
        <v>0</v>
      </c>
      <c r="BH265" s="127">
        <f t="shared" si="22"/>
        <v>0</v>
      </c>
      <c r="BI265" s="127">
        <f t="shared" si="23"/>
        <v>0</v>
      </c>
      <c r="BJ265" s="19" t="s">
        <v>92</v>
      </c>
      <c r="BK265" s="127">
        <f t="shared" si="24"/>
        <v>0</v>
      </c>
      <c r="BL265" s="19" t="s">
        <v>731</v>
      </c>
      <c r="BM265" s="252" t="s">
        <v>2792</v>
      </c>
    </row>
    <row r="266" spans="1:65" s="2" customFormat="1" ht="16.5" customHeight="1">
      <c r="A266" s="37"/>
      <c r="B266" s="38"/>
      <c r="C266" s="240" t="s">
        <v>471</v>
      </c>
      <c r="D266" s="240" t="s">
        <v>393</v>
      </c>
      <c r="E266" s="241" t="s">
        <v>2793</v>
      </c>
      <c r="F266" s="242" t="s">
        <v>2794</v>
      </c>
      <c r="G266" s="243" t="s">
        <v>436</v>
      </c>
      <c r="H266" s="244">
        <v>3</v>
      </c>
      <c r="I266" s="245"/>
      <c r="J266" s="246">
        <f t="shared" si="15"/>
        <v>0</v>
      </c>
      <c r="K266" s="247"/>
      <c r="L266" s="40"/>
      <c r="M266" s="248" t="s">
        <v>1</v>
      </c>
      <c r="N266" s="249" t="s">
        <v>42</v>
      </c>
      <c r="O266" s="78"/>
      <c r="P266" s="250">
        <f t="shared" si="16"/>
        <v>0</v>
      </c>
      <c r="Q266" s="250">
        <v>0</v>
      </c>
      <c r="R266" s="250">
        <f t="shared" si="17"/>
        <v>0</v>
      </c>
      <c r="S266" s="250">
        <v>0</v>
      </c>
      <c r="T266" s="251">
        <f t="shared" si="18"/>
        <v>0</v>
      </c>
      <c r="U266" s="37"/>
      <c r="V266" s="37"/>
      <c r="W266" s="37"/>
      <c r="X266" s="37"/>
      <c r="Y266" s="37"/>
      <c r="Z266" s="37"/>
      <c r="AA266" s="37"/>
      <c r="AB266" s="37"/>
      <c r="AC266" s="37"/>
      <c r="AD266" s="37"/>
      <c r="AE266" s="37"/>
      <c r="AR266" s="252" t="s">
        <v>731</v>
      </c>
      <c r="AT266" s="252" t="s">
        <v>393</v>
      </c>
      <c r="AU266" s="252" t="s">
        <v>99</v>
      </c>
      <c r="AY266" s="19" t="s">
        <v>387</v>
      </c>
      <c r="BE266" s="127">
        <f t="shared" si="19"/>
        <v>0</v>
      </c>
      <c r="BF266" s="127">
        <f t="shared" si="20"/>
        <v>0</v>
      </c>
      <c r="BG266" s="127">
        <f t="shared" si="21"/>
        <v>0</v>
      </c>
      <c r="BH266" s="127">
        <f t="shared" si="22"/>
        <v>0</v>
      </c>
      <c r="BI266" s="127">
        <f t="shared" si="23"/>
        <v>0</v>
      </c>
      <c r="BJ266" s="19" t="s">
        <v>92</v>
      </c>
      <c r="BK266" s="127">
        <f t="shared" si="24"/>
        <v>0</v>
      </c>
      <c r="BL266" s="19" t="s">
        <v>731</v>
      </c>
      <c r="BM266" s="252" t="s">
        <v>2795</v>
      </c>
    </row>
    <row r="267" spans="1:65" s="12" customFormat="1" ht="20.85" customHeight="1">
      <c r="B267" s="212"/>
      <c r="C267" s="213"/>
      <c r="D267" s="214" t="s">
        <v>75</v>
      </c>
      <c r="E267" s="225" t="s">
        <v>2796</v>
      </c>
      <c r="F267" s="225" t="s">
        <v>2797</v>
      </c>
      <c r="G267" s="213"/>
      <c r="H267" s="213"/>
      <c r="I267" s="216"/>
      <c r="J267" s="226">
        <f>BK267</f>
        <v>0</v>
      </c>
      <c r="K267" s="213"/>
      <c r="L267" s="217"/>
      <c r="M267" s="218"/>
      <c r="N267" s="219"/>
      <c r="O267" s="219"/>
      <c r="P267" s="220">
        <f>SUM(P268:P269)</f>
        <v>0</v>
      </c>
      <c r="Q267" s="219"/>
      <c r="R267" s="220">
        <f>SUM(R268:R269)</f>
        <v>0</v>
      </c>
      <c r="S267" s="219"/>
      <c r="T267" s="221">
        <f>SUM(T268:T269)</f>
        <v>0</v>
      </c>
      <c r="AR267" s="222" t="s">
        <v>84</v>
      </c>
      <c r="AT267" s="223" t="s">
        <v>75</v>
      </c>
      <c r="AU267" s="223" t="s">
        <v>92</v>
      </c>
      <c r="AY267" s="222" t="s">
        <v>387</v>
      </c>
      <c r="BK267" s="224">
        <f>SUM(BK268:BK269)</f>
        <v>0</v>
      </c>
    </row>
    <row r="268" spans="1:65" s="2" customFormat="1" ht="24.15" customHeight="1">
      <c r="A268" s="37"/>
      <c r="B268" s="38"/>
      <c r="C268" s="240" t="s">
        <v>475</v>
      </c>
      <c r="D268" s="240" t="s">
        <v>393</v>
      </c>
      <c r="E268" s="241" t="s">
        <v>2798</v>
      </c>
      <c r="F268" s="242" t="s">
        <v>2759</v>
      </c>
      <c r="G268" s="243" t="s">
        <v>396</v>
      </c>
      <c r="H268" s="244">
        <v>7</v>
      </c>
      <c r="I268" s="245"/>
      <c r="J268" s="246">
        <f>ROUND(I268*H268,2)</f>
        <v>0</v>
      </c>
      <c r="K268" s="247"/>
      <c r="L268" s="40"/>
      <c r="M268" s="248" t="s">
        <v>1</v>
      </c>
      <c r="N268" s="249" t="s">
        <v>42</v>
      </c>
      <c r="O268" s="78"/>
      <c r="P268" s="250">
        <f>O268*H268</f>
        <v>0</v>
      </c>
      <c r="Q268" s="250">
        <v>0</v>
      </c>
      <c r="R268" s="250">
        <f>Q268*H268</f>
        <v>0</v>
      </c>
      <c r="S268" s="250">
        <v>0</v>
      </c>
      <c r="T268" s="251">
        <f>S268*H268</f>
        <v>0</v>
      </c>
      <c r="U268" s="37"/>
      <c r="V268" s="37"/>
      <c r="W268" s="37"/>
      <c r="X268" s="37"/>
      <c r="Y268" s="37"/>
      <c r="Z268" s="37"/>
      <c r="AA268" s="37"/>
      <c r="AB268" s="37"/>
      <c r="AC268" s="37"/>
      <c r="AD268" s="37"/>
      <c r="AE268" s="37"/>
      <c r="AR268" s="252" t="s">
        <v>731</v>
      </c>
      <c r="AT268" s="252" t="s">
        <v>393</v>
      </c>
      <c r="AU268" s="252" t="s">
        <v>99</v>
      </c>
      <c r="AY268" s="19" t="s">
        <v>387</v>
      </c>
      <c r="BE268" s="127">
        <f>IF(N268="základná",J268,0)</f>
        <v>0</v>
      </c>
      <c r="BF268" s="127">
        <f>IF(N268="znížená",J268,0)</f>
        <v>0</v>
      </c>
      <c r="BG268" s="127">
        <f>IF(N268="zákl. prenesená",J268,0)</f>
        <v>0</v>
      </c>
      <c r="BH268" s="127">
        <f>IF(N268="zníž. prenesená",J268,0)</f>
        <v>0</v>
      </c>
      <c r="BI268" s="127">
        <f>IF(N268="nulová",J268,0)</f>
        <v>0</v>
      </c>
      <c r="BJ268" s="19" t="s">
        <v>92</v>
      </c>
      <c r="BK268" s="127">
        <f>ROUND(I268*H268,2)</f>
        <v>0</v>
      </c>
      <c r="BL268" s="19" t="s">
        <v>731</v>
      </c>
      <c r="BM268" s="252" t="s">
        <v>2799</v>
      </c>
    </row>
    <row r="269" spans="1:65" s="2" customFormat="1" ht="21.75" customHeight="1">
      <c r="A269" s="37"/>
      <c r="B269" s="38"/>
      <c r="C269" s="240" t="s">
        <v>479</v>
      </c>
      <c r="D269" s="240" t="s">
        <v>393</v>
      </c>
      <c r="E269" s="241" t="s">
        <v>2800</v>
      </c>
      <c r="F269" s="242" t="s">
        <v>2801</v>
      </c>
      <c r="G269" s="243" t="s">
        <v>405</v>
      </c>
      <c r="H269" s="244">
        <v>1.3</v>
      </c>
      <c r="I269" s="245"/>
      <c r="J269" s="246">
        <f>ROUND(I269*H269,2)</f>
        <v>0</v>
      </c>
      <c r="K269" s="247"/>
      <c r="L269" s="40"/>
      <c r="M269" s="248" t="s">
        <v>1</v>
      </c>
      <c r="N269" s="249" t="s">
        <v>42</v>
      </c>
      <c r="O269" s="78"/>
      <c r="P269" s="250">
        <f>O269*H269</f>
        <v>0</v>
      </c>
      <c r="Q269" s="250">
        <v>0</v>
      </c>
      <c r="R269" s="250">
        <f>Q269*H269</f>
        <v>0</v>
      </c>
      <c r="S269" s="250">
        <v>0</v>
      </c>
      <c r="T269" s="251">
        <f>S269*H269</f>
        <v>0</v>
      </c>
      <c r="U269" s="37"/>
      <c r="V269" s="37"/>
      <c r="W269" s="37"/>
      <c r="X269" s="37"/>
      <c r="Y269" s="37"/>
      <c r="Z269" s="37"/>
      <c r="AA269" s="37"/>
      <c r="AB269" s="37"/>
      <c r="AC269" s="37"/>
      <c r="AD269" s="37"/>
      <c r="AE269" s="37"/>
      <c r="AR269" s="252" t="s">
        <v>731</v>
      </c>
      <c r="AT269" s="252" t="s">
        <v>393</v>
      </c>
      <c r="AU269" s="252" t="s">
        <v>99</v>
      </c>
      <c r="AY269" s="19" t="s">
        <v>387</v>
      </c>
      <c r="BE269" s="127">
        <f>IF(N269="základná",J269,0)</f>
        <v>0</v>
      </c>
      <c r="BF269" s="127">
        <f>IF(N269="znížená",J269,0)</f>
        <v>0</v>
      </c>
      <c r="BG269" s="127">
        <f>IF(N269="zákl. prenesená",J269,0)</f>
        <v>0</v>
      </c>
      <c r="BH269" s="127">
        <f>IF(N269="zníž. prenesená",J269,0)</f>
        <v>0</v>
      </c>
      <c r="BI269" s="127">
        <f>IF(N269="nulová",J269,0)</f>
        <v>0</v>
      </c>
      <c r="BJ269" s="19" t="s">
        <v>92</v>
      </c>
      <c r="BK269" s="127">
        <f>ROUND(I269*H269,2)</f>
        <v>0</v>
      </c>
      <c r="BL269" s="19" t="s">
        <v>731</v>
      </c>
      <c r="BM269" s="252" t="s">
        <v>2802</v>
      </c>
    </row>
    <row r="270" spans="1:65" s="12" customFormat="1" ht="20.85" customHeight="1">
      <c r="B270" s="212"/>
      <c r="C270" s="213"/>
      <c r="D270" s="214" t="s">
        <v>75</v>
      </c>
      <c r="E270" s="225" t="s">
        <v>2803</v>
      </c>
      <c r="F270" s="225" t="s">
        <v>137</v>
      </c>
      <c r="G270" s="213"/>
      <c r="H270" s="213"/>
      <c r="I270" s="216"/>
      <c r="J270" s="226">
        <f>BK270</f>
        <v>0</v>
      </c>
      <c r="K270" s="213"/>
      <c r="L270" s="217"/>
      <c r="M270" s="218"/>
      <c r="N270" s="219"/>
      <c r="O270" s="219"/>
      <c r="P270" s="220">
        <f>SUM(P271:P275)</f>
        <v>0</v>
      </c>
      <c r="Q270" s="219"/>
      <c r="R270" s="220">
        <f>SUM(R271:R275)</f>
        <v>0</v>
      </c>
      <c r="S270" s="219"/>
      <c r="T270" s="221">
        <f>SUM(T271:T275)</f>
        <v>0</v>
      </c>
      <c r="AR270" s="222" t="s">
        <v>84</v>
      </c>
      <c r="AT270" s="223" t="s">
        <v>75</v>
      </c>
      <c r="AU270" s="223" t="s">
        <v>92</v>
      </c>
      <c r="AY270" s="222" t="s">
        <v>387</v>
      </c>
      <c r="BK270" s="224">
        <f>SUM(BK271:BK275)</f>
        <v>0</v>
      </c>
    </row>
    <row r="271" spans="1:65" s="2" customFormat="1" ht="24.15" customHeight="1">
      <c r="A271" s="37"/>
      <c r="B271" s="38"/>
      <c r="C271" s="240" t="s">
        <v>422</v>
      </c>
      <c r="D271" s="240" t="s">
        <v>393</v>
      </c>
      <c r="E271" s="241" t="s">
        <v>2804</v>
      </c>
      <c r="F271" s="242" t="s">
        <v>2805</v>
      </c>
      <c r="G271" s="243" t="s">
        <v>2806</v>
      </c>
      <c r="H271" s="244">
        <v>2</v>
      </c>
      <c r="I271" s="245"/>
      <c r="J271" s="246">
        <f>ROUND(I271*H271,2)</f>
        <v>0</v>
      </c>
      <c r="K271" s="247"/>
      <c r="L271" s="40"/>
      <c r="M271" s="248" t="s">
        <v>1</v>
      </c>
      <c r="N271" s="249" t="s">
        <v>42</v>
      </c>
      <c r="O271" s="78"/>
      <c r="P271" s="250">
        <f>O271*H271</f>
        <v>0</v>
      </c>
      <c r="Q271" s="250">
        <v>0</v>
      </c>
      <c r="R271" s="250">
        <f>Q271*H271</f>
        <v>0</v>
      </c>
      <c r="S271" s="250">
        <v>0</v>
      </c>
      <c r="T271" s="251">
        <f>S271*H271</f>
        <v>0</v>
      </c>
      <c r="U271" s="37"/>
      <c r="V271" s="37"/>
      <c r="W271" s="37"/>
      <c r="X271" s="37"/>
      <c r="Y271" s="37"/>
      <c r="Z271" s="37"/>
      <c r="AA271" s="37"/>
      <c r="AB271" s="37"/>
      <c r="AC271" s="37"/>
      <c r="AD271" s="37"/>
      <c r="AE271" s="37"/>
      <c r="AR271" s="252" t="s">
        <v>731</v>
      </c>
      <c r="AT271" s="252" t="s">
        <v>393</v>
      </c>
      <c r="AU271" s="252" t="s">
        <v>99</v>
      </c>
      <c r="AY271" s="19" t="s">
        <v>387</v>
      </c>
      <c r="BE271" s="127">
        <f>IF(N271="základná",J271,0)</f>
        <v>0</v>
      </c>
      <c r="BF271" s="127">
        <f>IF(N271="znížená",J271,0)</f>
        <v>0</v>
      </c>
      <c r="BG271" s="127">
        <f>IF(N271="zákl. prenesená",J271,0)</f>
        <v>0</v>
      </c>
      <c r="BH271" s="127">
        <f>IF(N271="zníž. prenesená",J271,0)</f>
        <v>0</v>
      </c>
      <c r="BI271" s="127">
        <f>IF(N271="nulová",J271,0)</f>
        <v>0</v>
      </c>
      <c r="BJ271" s="19" t="s">
        <v>92</v>
      </c>
      <c r="BK271" s="127">
        <f>ROUND(I271*H271,2)</f>
        <v>0</v>
      </c>
      <c r="BL271" s="19" t="s">
        <v>731</v>
      </c>
      <c r="BM271" s="252" t="s">
        <v>2807</v>
      </c>
    </row>
    <row r="272" spans="1:65" s="2" customFormat="1" ht="16.5" customHeight="1">
      <c r="A272" s="37"/>
      <c r="B272" s="38"/>
      <c r="C272" s="240" t="s">
        <v>488</v>
      </c>
      <c r="D272" s="240" t="s">
        <v>393</v>
      </c>
      <c r="E272" s="241" t="s">
        <v>2808</v>
      </c>
      <c r="F272" s="242" t="s">
        <v>2809</v>
      </c>
      <c r="G272" s="243" t="s">
        <v>2806</v>
      </c>
      <c r="H272" s="244">
        <v>1</v>
      </c>
      <c r="I272" s="245"/>
      <c r="J272" s="246">
        <f>ROUND(I272*H272,2)</f>
        <v>0</v>
      </c>
      <c r="K272" s="247"/>
      <c r="L272" s="40"/>
      <c r="M272" s="248" t="s">
        <v>1</v>
      </c>
      <c r="N272" s="249" t="s">
        <v>42</v>
      </c>
      <c r="O272" s="78"/>
      <c r="P272" s="250">
        <f>O272*H272</f>
        <v>0</v>
      </c>
      <c r="Q272" s="250">
        <v>0</v>
      </c>
      <c r="R272" s="250">
        <f>Q272*H272</f>
        <v>0</v>
      </c>
      <c r="S272" s="250">
        <v>0</v>
      </c>
      <c r="T272" s="251">
        <f>S272*H272</f>
        <v>0</v>
      </c>
      <c r="U272" s="37"/>
      <c r="V272" s="37"/>
      <c r="W272" s="37"/>
      <c r="X272" s="37"/>
      <c r="Y272" s="37"/>
      <c r="Z272" s="37"/>
      <c r="AA272" s="37"/>
      <c r="AB272" s="37"/>
      <c r="AC272" s="37"/>
      <c r="AD272" s="37"/>
      <c r="AE272" s="37"/>
      <c r="AR272" s="252" t="s">
        <v>731</v>
      </c>
      <c r="AT272" s="252" t="s">
        <v>393</v>
      </c>
      <c r="AU272" s="252" t="s">
        <v>99</v>
      </c>
      <c r="AY272" s="19" t="s">
        <v>387</v>
      </c>
      <c r="BE272" s="127">
        <f>IF(N272="základná",J272,0)</f>
        <v>0</v>
      </c>
      <c r="BF272" s="127">
        <f>IF(N272="znížená",J272,0)</f>
        <v>0</v>
      </c>
      <c r="BG272" s="127">
        <f>IF(N272="zákl. prenesená",J272,0)</f>
        <v>0</v>
      </c>
      <c r="BH272" s="127">
        <f>IF(N272="zníž. prenesená",J272,0)</f>
        <v>0</v>
      </c>
      <c r="BI272" s="127">
        <f>IF(N272="nulová",J272,0)</f>
        <v>0</v>
      </c>
      <c r="BJ272" s="19" t="s">
        <v>92</v>
      </c>
      <c r="BK272" s="127">
        <f>ROUND(I272*H272,2)</f>
        <v>0</v>
      </c>
      <c r="BL272" s="19" t="s">
        <v>731</v>
      </c>
      <c r="BM272" s="252" t="s">
        <v>2810</v>
      </c>
    </row>
    <row r="273" spans="1:65" s="2" customFormat="1" ht="16.5" customHeight="1">
      <c r="A273" s="37"/>
      <c r="B273" s="38"/>
      <c r="C273" s="240" t="s">
        <v>493</v>
      </c>
      <c r="D273" s="240" t="s">
        <v>393</v>
      </c>
      <c r="E273" s="241" t="s">
        <v>2811</v>
      </c>
      <c r="F273" s="242" t="s">
        <v>2812</v>
      </c>
      <c r="G273" s="243" t="s">
        <v>2806</v>
      </c>
      <c r="H273" s="244">
        <v>1</v>
      </c>
      <c r="I273" s="245"/>
      <c r="J273" s="246">
        <f>ROUND(I273*H273,2)</f>
        <v>0</v>
      </c>
      <c r="K273" s="247"/>
      <c r="L273" s="40"/>
      <c r="M273" s="248" t="s">
        <v>1</v>
      </c>
      <c r="N273" s="249" t="s">
        <v>42</v>
      </c>
      <c r="O273" s="78"/>
      <c r="P273" s="250">
        <f>O273*H273</f>
        <v>0</v>
      </c>
      <c r="Q273" s="250">
        <v>0</v>
      </c>
      <c r="R273" s="250">
        <f>Q273*H273</f>
        <v>0</v>
      </c>
      <c r="S273" s="250">
        <v>0</v>
      </c>
      <c r="T273" s="251">
        <f>S273*H273</f>
        <v>0</v>
      </c>
      <c r="U273" s="37"/>
      <c r="V273" s="37"/>
      <c r="W273" s="37"/>
      <c r="X273" s="37"/>
      <c r="Y273" s="37"/>
      <c r="Z273" s="37"/>
      <c r="AA273" s="37"/>
      <c r="AB273" s="37"/>
      <c r="AC273" s="37"/>
      <c r="AD273" s="37"/>
      <c r="AE273" s="37"/>
      <c r="AR273" s="252" t="s">
        <v>731</v>
      </c>
      <c r="AT273" s="252" t="s">
        <v>393</v>
      </c>
      <c r="AU273" s="252" t="s">
        <v>99</v>
      </c>
      <c r="AY273" s="19" t="s">
        <v>387</v>
      </c>
      <c r="BE273" s="127">
        <f>IF(N273="základná",J273,0)</f>
        <v>0</v>
      </c>
      <c r="BF273" s="127">
        <f>IF(N273="znížená",J273,0)</f>
        <v>0</v>
      </c>
      <c r="BG273" s="127">
        <f>IF(N273="zákl. prenesená",J273,0)</f>
        <v>0</v>
      </c>
      <c r="BH273" s="127">
        <f>IF(N273="zníž. prenesená",J273,0)</f>
        <v>0</v>
      </c>
      <c r="BI273" s="127">
        <f>IF(N273="nulová",J273,0)</f>
        <v>0</v>
      </c>
      <c r="BJ273" s="19" t="s">
        <v>92</v>
      </c>
      <c r="BK273" s="127">
        <f>ROUND(I273*H273,2)</f>
        <v>0</v>
      </c>
      <c r="BL273" s="19" t="s">
        <v>731</v>
      </c>
      <c r="BM273" s="252" t="s">
        <v>2813</v>
      </c>
    </row>
    <row r="274" spans="1:65" s="2" customFormat="1" ht="16.5" customHeight="1">
      <c r="A274" s="37"/>
      <c r="B274" s="38"/>
      <c r="C274" s="240" t="s">
        <v>499</v>
      </c>
      <c r="D274" s="240" t="s">
        <v>393</v>
      </c>
      <c r="E274" s="241" t="s">
        <v>2814</v>
      </c>
      <c r="F274" s="242" t="s">
        <v>2815</v>
      </c>
      <c r="G274" s="243" t="s">
        <v>716</v>
      </c>
      <c r="H274" s="311"/>
      <c r="I274" s="245"/>
      <c r="J274" s="246">
        <f>ROUND(I274*H274,2)</f>
        <v>0</v>
      </c>
      <c r="K274" s="247"/>
      <c r="L274" s="40"/>
      <c r="M274" s="248" t="s">
        <v>1</v>
      </c>
      <c r="N274" s="249" t="s">
        <v>42</v>
      </c>
      <c r="O274" s="78"/>
      <c r="P274" s="250">
        <f>O274*H274</f>
        <v>0</v>
      </c>
      <c r="Q274" s="250">
        <v>0</v>
      </c>
      <c r="R274" s="250">
        <f>Q274*H274</f>
        <v>0</v>
      </c>
      <c r="S274" s="250">
        <v>0</v>
      </c>
      <c r="T274" s="251">
        <f>S274*H274</f>
        <v>0</v>
      </c>
      <c r="U274" s="37"/>
      <c r="V274" s="37"/>
      <c r="W274" s="37"/>
      <c r="X274" s="37"/>
      <c r="Y274" s="37"/>
      <c r="Z274" s="37"/>
      <c r="AA274" s="37"/>
      <c r="AB274" s="37"/>
      <c r="AC274" s="37"/>
      <c r="AD274" s="37"/>
      <c r="AE274" s="37"/>
      <c r="AR274" s="252" t="s">
        <v>731</v>
      </c>
      <c r="AT274" s="252" t="s">
        <v>393</v>
      </c>
      <c r="AU274" s="252" t="s">
        <v>99</v>
      </c>
      <c r="AY274" s="19" t="s">
        <v>387</v>
      </c>
      <c r="BE274" s="127">
        <f>IF(N274="základná",J274,0)</f>
        <v>0</v>
      </c>
      <c r="BF274" s="127">
        <f>IF(N274="znížená",J274,0)</f>
        <v>0</v>
      </c>
      <c r="BG274" s="127">
        <f>IF(N274="zákl. prenesená",J274,0)</f>
        <v>0</v>
      </c>
      <c r="BH274" s="127">
        <f>IF(N274="zníž. prenesená",J274,0)</f>
        <v>0</v>
      </c>
      <c r="BI274" s="127">
        <f>IF(N274="nulová",J274,0)</f>
        <v>0</v>
      </c>
      <c r="BJ274" s="19" t="s">
        <v>92</v>
      </c>
      <c r="BK274" s="127">
        <f>ROUND(I274*H274,2)</f>
        <v>0</v>
      </c>
      <c r="BL274" s="19" t="s">
        <v>731</v>
      </c>
      <c r="BM274" s="252" t="s">
        <v>2816</v>
      </c>
    </row>
    <row r="275" spans="1:65" s="2" customFormat="1" ht="16.5" customHeight="1">
      <c r="A275" s="37"/>
      <c r="B275" s="38"/>
      <c r="C275" s="240" t="s">
        <v>7</v>
      </c>
      <c r="D275" s="240" t="s">
        <v>393</v>
      </c>
      <c r="E275" s="241" t="s">
        <v>2817</v>
      </c>
      <c r="F275" s="242" t="s">
        <v>2818</v>
      </c>
      <c r="G275" s="243" t="s">
        <v>716</v>
      </c>
      <c r="H275" s="311"/>
      <c r="I275" s="245"/>
      <c r="J275" s="246">
        <f>ROUND(I275*H275,2)</f>
        <v>0</v>
      </c>
      <c r="K275" s="247"/>
      <c r="L275" s="40"/>
      <c r="M275" s="248" t="s">
        <v>1</v>
      </c>
      <c r="N275" s="249" t="s">
        <v>42</v>
      </c>
      <c r="O275" s="78"/>
      <c r="P275" s="250">
        <f>O275*H275</f>
        <v>0</v>
      </c>
      <c r="Q275" s="250">
        <v>0</v>
      </c>
      <c r="R275" s="250">
        <f>Q275*H275</f>
        <v>0</v>
      </c>
      <c r="S275" s="250">
        <v>0</v>
      </c>
      <c r="T275" s="251">
        <f>S275*H275</f>
        <v>0</v>
      </c>
      <c r="U275" s="37"/>
      <c r="V275" s="37"/>
      <c r="W275" s="37"/>
      <c r="X275" s="37"/>
      <c r="Y275" s="37"/>
      <c r="Z275" s="37"/>
      <c r="AA275" s="37"/>
      <c r="AB275" s="37"/>
      <c r="AC275" s="37"/>
      <c r="AD275" s="37"/>
      <c r="AE275" s="37"/>
      <c r="AR275" s="252" t="s">
        <v>731</v>
      </c>
      <c r="AT275" s="252" t="s">
        <v>393</v>
      </c>
      <c r="AU275" s="252" t="s">
        <v>99</v>
      </c>
      <c r="AY275" s="19" t="s">
        <v>387</v>
      </c>
      <c r="BE275" s="127">
        <f>IF(N275="základná",J275,0)</f>
        <v>0</v>
      </c>
      <c r="BF275" s="127">
        <f>IF(N275="znížená",J275,0)</f>
        <v>0</v>
      </c>
      <c r="BG275" s="127">
        <f>IF(N275="zákl. prenesená",J275,0)</f>
        <v>0</v>
      </c>
      <c r="BH275" s="127">
        <f>IF(N275="zníž. prenesená",J275,0)</f>
        <v>0</v>
      </c>
      <c r="BI275" s="127">
        <f>IF(N275="nulová",J275,0)</f>
        <v>0</v>
      </c>
      <c r="BJ275" s="19" t="s">
        <v>92</v>
      </c>
      <c r="BK275" s="127">
        <f>ROUND(I275*H275,2)</f>
        <v>0</v>
      </c>
      <c r="BL275" s="19" t="s">
        <v>731</v>
      </c>
      <c r="BM275" s="252" t="s">
        <v>2819</v>
      </c>
    </row>
    <row r="276" spans="1:65" s="12" customFormat="1" ht="20.85" customHeight="1">
      <c r="B276" s="212"/>
      <c r="C276" s="213"/>
      <c r="D276" s="214" t="s">
        <v>75</v>
      </c>
      <c r="E276" s="225" t="s">
        <v>367</v>
      </c>
      <c r="F276" s="225" t="s">
        <v>821</v>
      </c>
      <c r="G276" s="213"/>
      <c r="H276" s="213"/>
      <c r="I276" s="216"/>
      <c r="J276" s="226">
        <f>BK276</f>
        <v>0</v>
      </c>
      <c r="K276" s="213"/>
      <c r="L276" s="217"/>
      <c r="M276" s="218"/>
      <c r="N276" s="219"/>
      <c r="O276" s="219"/>
      <c r="P276" s="220">
        <f>P277</f>
        <v>0</v>
      </c>
      <c r="Q276" s="219"/>
      <c r="R276" s="220">
        <f>R277</f>
        <v>0</v>
      </c>
      <c r="S276" s="219"/>
      <c r="T276" s="221">
        <f>T277</f>
        <v>0</v>
      </c>
      <c r="AR276" s="222" t="s">
        <v>429</v>
      </c>
      <c r="AT276" s="223" t="s">
        <v>75</v>
      </c>
      <c r="AU276" s="223" t="s">
        <v>92</v>
      </c>
      <c r="AY276" s="222" t="s">
        <v>387</v>
      </c>
      <c r="BK276" s="224">
        <f>BK277</f>
        <v>0</v>
      </c>
    </row>
    <row r="277" spans="1:65" s="2" customFormat="1" ht="16.5" customHeight="1">
      <c r="A277" s="37"/>
      <c r="B277" s="38"/>
      <c r="C277" s="240" t="s">
        <v>508</v>
      </c>
      <c r="D277" s="240" t="s">
        <v>393</v>
      </c>
      <c r="E277" s="241" t="s">
        <v>2820</v>
      </c>
      <c r="F277" s="242" t="s">
        <v>2821</v>
      </c>
      <c r="G277" s="243" t="s">
        <v>716</v>
      </c>
      <c r="H277" s="311"/>
      <c r="I277" s="245"/>
      <c r="J277" s="246">
        <f>ROUND(I277*H277,2)</f>
        <v>0</v>
      </c>
      <c r="K277" s="247"/>
      <c r="L277" s="40"/>
      <c r="M277" s="248" t="s">
        <v>1</v>
      </c>
      <c r="N277" s="249" t="s">
        <v>42</v>
      </c>
      <c r="O277" s="78"/>
      <c r="P277" s="250">
        <f>O277*H277</f>
        <v>0</v>
      </c>
      <c r="Q277" s="250">
        <v>0</v>
      </c>
      <c r="R277" s="250">
        <f>Q277*H277</f>
        <v>0</v>
      </c>
      <c r="S277" s="250">
        <v>0</v>
      </c>
      <c r="T277" s="251">
        <f>S277*H277</f>
        <v>0</v>
      </c>
      <c r="U277" s="37"/>
      <c r="V277" s="37"/>
      <c r="W277" s="37"/>
      <c r="X277" s="37"/>
      <c r="Y277" s="37"/>
      <c r="Z277" s="37"/>
      <c r="AA277" s="37"/>
      <c r="AB277" s="37"/>
      <c r="AC277" s="37"/>
      <c r="AD277" s="37"/>
      <c r="AE277" s="37"/>
      <c r="AR277" s="252" t="s">
        <v>825</v>
      </c>
      <c r="AT277" s="252" t="s">
        <v>393</v>
      </c>
      <c r="AU277" s="252" t="s">
        <v>99</v>
      </c>
      <c r="AY277" s="19" t="s">
        <v>387</v>
      </c>
      <c r="BE277" s="127">
        <f>IF(N277="základná",J277,0)</f>
        <v>0</v>
      </c>
      <c r="BF277" s="127">
        <f>IF(N277="znížená",J277,0)</f>
        <v>0</v>
      </c>
      <c r="BG277" s="127">
        <f>IF(N277="zákl. prenesená",J277,0)</f>
        <v>0</v>
      </c>
      <c r="BH277" s="127">
        <f>IF(N277="zníž. prenesená",J277,0)</f>
        <v>0</v>
      </c>
      <c r="BI277" s="127">
        <f>IF(N277="nulová",J277,0)</f>
        <v>0</v>
      </c>
      <c r="BJ277" s="19" t="s">
        <v>92</v>
      </c>
      <c r="BK277" s="127">
        <f>ROUND(I277*H277,2)</f>
        <v>0</v>
      </c>
      <c r="BL277" s="19" t="s">
        <v>825</v>
      </c>
      <c r="BM277" s="252" t="s">
        <v>2822</v>
      </c>
    </row>
    <row r="278" spans="1:65" s="12" customFormat="1" ht="22.8" customHeight="1">
      <c r="B278" s="212"/>
      <c r="C278" s="213"/>
      <c r="D278" s="214" t="s">
        <v>75</v>
      </c>
      <c r="E278" s="225" t="s">
        <v>2823</v>
      </c>
      <c r="F278" s="225" t="s">
        <v>2824</v>
      </c>
      <c r="G278" s="213"/>
      <c r="H278" s="213"/>
      <c r="I278" s="216"/>
      <c r="J278" s="226">
        <f>BK278</f>
        <v>0</v>
      </c>
      <c r="K278" s="213"/>
      <c r="L278" s="217"/>
      <c r="M278" s="218"/>
      <c r="N278" s="219"/>
      <c r="O278" s="219"/>
      <c r="P278" s="220">
        <f>P279+P283+P289+P295+P300+P306</f>
        <v>0</v>
      </c>
      <c r="Q278" s="219"/>
      <c r="R278" s="220">
        <f>R279+R283+R289+R295+R300+R306</f>
        <v>0</v>
      </c>
      <c r="S278" s="219"/>
      <c r="T278" s="221">
        <f>T279+T283+T289+T295+T300+T306</f>
        <v>0</v>
      </c>
      <c r="AR278" s="222" t="s">
        <v>84</v>
      </c>
      <c r="AT278" s="223" t="s">
        <v>75</v>
      </c>
      <c r="AU278" s="223" t="s">
        <v>84</v>
      </c>
      <c r="AY278" s="222" t="s">
        <v>387</v>
      </c>
      <c r="BK278" s="224">
        <f>BK279+BK283+BK289+BK295+BK300+BK306</f>
        <v>0</v>
      </c>
    </row>
    <row r="279" spans="1:65" s="12" customFormat="1" ht="20.85" customHeight="1">
      <c r="B279" s="212"/>
      <c r="C279" s="213"/>
      <c r="D279" s="214" t="s">
        <v>75</v>
      </c>
      <c r="E279" s="225" t="s">
        <v>2756</v>
      </c>
      <c r="F279" s="225" t="s">
        <v>2757</v>
      </c>
      <c r="G279" s="213"/>
      <c r="H279" s="213"/>
      <c r="I279" s="216"/>
      <c r="J279" s="226">
        <f>BK279</f>
        <v>0</v>
      </c>
      <c r="K279" s="213"/>
      <c r="L279" s="217"/>
      <c r="M279" s="218"/>
      <c r="N279" s="219"/>
      <c r="O279" s="219"/>
      <c r="P279" s="220">
        <f>SUM(P280:P282)</f>
        <v>0</v>
      </c>
      <c r="Q279" s="219"/>
      <c r="R279" s="220">
        <f>SUM(R280:R282)</f>
        <v>0</v>
      </c>
      <c r="S279" s="219"/>
      <c r="T279" s="221">
        <f>SUM(T280:T282)</f>
        <v>0</v>
      </c>
      <c r="AR279" s="222" t="s">
        <v>99</v>
      </c>
      <c r="AT279" s="223" t="s">
        <v>75</v>
      </c>
      <c r="AU279" s="223" t="s">
        <v>92</v>
      </c>
      <c r="AY279" s="222" t="s">
        <v>387</v>
      </c>
      <c r="BK279" s="224">
        <f>SUM(BK280:BK282)</f>
        <v>0</v>
      </c>
    </row>
    <row r="280" spans="1:65" s="2" customFormat="1" ht="24.15" customHeight="1">
      <c r="A280" s="37"/>
      <c r="B280" s="38"/>
      <c r="C280" s="240" t="s">
        <v>515</v>
      </c>
      <c r="D280" s="240" t="s">
        <v>393</v>
      </c>
      <c r="E280" s="241" t="s">
        <v>2825</v>
      </c>
      <c r="F280" s="242" t="s">
        <v>2826</v>
      </c>
      <c r="G280" s="243" t="s">
        <v>396</v>
      </c>
      <c r="H280" s="244">
        <v>0.6</v>
      </c>
      <c r="I280" s="245"/>
      <c r="J280" s="246">
        <f>ROUND(I280*H280,2)</f>
        <v>0</v>
      </c>
      <c r="K280" s="247"/>
      <c r="L280" s="40"/>
      <c r="M280" s="248" t="s">
        <v>1</v>
      </c>
      <c r="N280" s="249" t="s">
        <v>42</v>
      </c>
      <c r="O280" s="78"/>
      <c r="P280" s="250">
        <f>O280*H280</f>
        <v>0</v>
      </c>
      <c r="Q280" s="250">
        <v>0</v>
      </c>
      <c r="R280" s="250">
        <f>Q280*H280</f>
        <v>0</v>
      </c>
      <c r="S280" s="250">
        <v>0</v>
      </c>
      <c r="T280" s="251">
        <f>S280*H280</f>
        <v>0</v>
      </c>
      <c r="U280" s="37"/>
      <c r="V280" s="37"/>
      <c r="W280" s="37"/>
      <c r="X280" s="37"/>
      <c r="Y280" s="37"/>
      <c r="Z280" s="37"/>
      <c r="AA280" s="37"/>
      <c r="AB280" s="37"/>
      <c r="AC280" s="37"/>
      <c r="AD280" s="37"/>
      <c r="AE280" s="37"/>
      <c r="AR280" s="252" t="s">
        <v>731</v>
      </c>
      <c r="AT280" s="252" t="s">
        <v>393</v>
      </c>
      <c r="AU280" s="252" t="s">
        <v>99</v>
      </c>
      <c r="AY280" s="19" t="s">
        <v>387</v>
      </c>
      <c r="BE280" s="127">
        <f>IF(N280="základná",J280,0)</f>
        <v>0</v>
      </c>
      <c r="BF280" s="127">
        <f>IF(N280="znížená",J280,0)</f>
        <v>0</v>
      </c>
      <c r="BG280" s="127">
        <f>IF(N280="zákl. prenesená",J280,0)</f>
        <v>0</v>
      </c>
      <c r="BH280" s="127">
        <f>IF(N280="zníž. prenesená",J280,0)</f>
        <v>0</v>
      </c>
      <c r="BI280" s="127">
        <f>IF(N280="nulová",J280,0)</f>
        <v>0</v>
      </c>
      <c r="BJ280" s="19" t="s">
        <v>92</v>
      </c>
      <c r="BK280" s="127">
        <f>ROUND(I280*H280,2)</f>
        <v>0</v>
      </c>
      <c r="BL280" s="19" t="s">
        <v>731</v>
      </c>
      <c r="BM280" s="252" t="s">
        <v>2827</v>
      </c>
    </row>
    <row r="281" spans="1:65" s="2" customFormat="1" ht="24.15" customHeight="1">
      <c r="A281" s="37"/>
      <c r="B281" s="38"/>
      <c r="C281" s="240" t="s">
        <v>522</v>
      </c>
      <c r="D281" s="240" t="s">
        <v>393</v>
      </c>
      <c r="E281" s="241" t="s">
        <v>2828</v>
      </c>
      <c r="F281" s="242" t="s">
        <v>2829</v>
      </c>
      <c r="G281" s="243" t="s">
        <v>396</v>
      </c>
      <c r="H281" s="244">
        <v>10.199999999999999</v>
      </c>
      <c r="I281" s="245"/>
      <c r="J281" s="246">
        <f>ROUND(I281*H281,2)</f>
        <v>0</v>
      </c>
      <c r="K281" s="247"/>
      <c r="L281" s="40"/>
      <c r="M281" s="248" t="s">
        <v>1</v>
      </c>
      <c r="N281" s="249" t="s">
        <v>42</v>
      </c>
      <c r="O281" s="78"/>
      <c r="P281" s="250">
        <f>O281*H281</f>
        <v>0</v>
      </c>
      <c r="Q281" s="250">
        <v>0</v>
      </c>
      <c r="R281" s="250">
        <f>Q281*H281</f>
        <v>0</v>
      </c>
      <c r="S281" s="250">
        <v>0</v>
      </c>
      <c r="T281" s="251">
        <f>S281*H281</f>
        <v>0</v>
      </c>
      <c r="U281" s="37"/>
      <c r="V281" s="37"/>
      <c r="W281" s="37"/>
      <c r="X281" s="37"/>
      <c r="Y281" s="37"/>
      <c r="Z281" s="37"/>
      <c r="AA281" s="37"/>
      <c r="AB281" s="37"/>
      <c r="AC281" s="37"/>
      <c r="AD281" s="37"/>
      <c r="AE281" s="37"/>
      <c r="AR281" s="252" t="s">
        <v>731</v>
      </c>
      <c r="AT281" s="252" t="s">
        <v>393</v>
      </c>
      <c r="AU281" s="252" t="s">
        <v>99</v>
      </c>
      <c r="AY281" s="19" t="s">
        <v>387</v>
      </c>
      <c r="BE281" s="127">
        <f>IF(N281="základná",J281,0)</f>
        <v>0</v>
      </c>
      <c r="BF281" s="127">
        <f>IF(N281="znížená",J281,0)</f>
        <v>0</v>
      </c>
      <c r="BG281" s="127">
        <f>IF(N281="zákl. prenesená",J281,0)</f>
        <v>0</v>
      </c>
      <c r="BH281" s="127">
        <f>IF(N281="zníž. prenesená",J281,0)</f>
        <v>0</v>
      </c>
      <c r="BI281" s="127">
        <f>IF(N281="nulová",J281,0)</f>
        <v>0</v>
      </c>
      <c r="BJ281" s="19" t="s">
        <v>92</v>
      </c>
      <c r="BK281" s="127">
        <f>ROUND(I281*H281,2)</f>
        <v>0</v>
      </c>
      <c r="BL281" s="19" t="s">
        <v>731</v>
      </c>
      <c r="BM281" s="252" t="s">
        <v>2830</v>
      </c>
    </row>
    <row r="282" spans="1:65" s="2" customFormat="1" ht="24.15" customHeight="1">
      <c r="A282" s="37"/>
      <c r="B282" s="38"/>
      <c r="C282" s="240" t="s">
        <v>296</v>
      </c>
      <c r="D282" s="240" t="s">
        <v>393</v>
      </c>
      <c r="E282" s="241" t="s">
        <v>2831</v>
      </c>
      <c r="F282" s="242" t="s">
        <v>2832</v>
      </c>
      <c r="G282" s="243" t="s">
        <v>396</v>
      </c>
      <c r="H282" s="244">
        <v>11.9</v>
      </c>
      <c r="I282" s="245"/>
      <c r="J282" s="246">
        <f>ROUND(I282*H282,2)</f>
        <v>0</v>
      </c>
      <c r="K282" s="247"/>
      <c r="L282" s="40"/>
      <c r="M282" s="248" t="s">
        <v>1</v>
      </c>
      <c r="N282" s="249" t="s">
        <v>42</v>
      </c>
      <c r="O282" s="78"/>
      <c r="P282" s="250">
        <f>O282*H282</f>
        <v>0</v>
      </c>
      <c r="Q282" s="250">
        <v>0</v>
      </c>
      <c r="R282" s="250">
        <f>Q282*H282</f>
        <v>0</v>
      </c>
      <c r="S282" s="250">
        <v>0</v>
      </c>
      <c r="T282" s="251">
        <f>S282*H282</f>
        <v>0</v>
      </c>
      <c r="U282" s="37"/>
      <c r="V282" s="37"/>
      <c r="W282" s="37"/>
      <c r="X282" s="37"/>
      <c r="Y282" s="37"/>
      <c r="Z282" s="37"/>
      <c r="AA282" s="37"/>
      <c r="AB282" s="37"/>
      <c r="AC282" s="37"/>
      <c r="AD282" s="37"/>
      <c r="AE282" s="37"/>
      <c r="AR282" s="252" t="s">
        <v>731</v>
      </c>
      <c r="AT282" s="252" t="s">
        <v>393</v>
      </c>
      <c r="AU282" s="252" t="s">
        <v>99</v>
      </c>
      <c r="AY282" s="19" t="s">
        <v>387</v>
      </c>
      <c r="BE282" s="127">
        <f>IF(N282="základná",J282,0)</f>
        <v>0</v>
      </c>
      <c r="BF282" s="127">
        <f>IF(N282="znížená",J282,0)</f>
        <v>0</v>
      </c>
      <c r="BG282" s="127">
        <f>IF(N282="zákl. prenesená",J282,0)</f>
        <v>0</v>
      </c>
      <c r="BH282" s="127">
        <f>IF(N282="zníž. prenesená",J282,0)</f>
        <v>0</v>
      </c>
      <c r="BI282" s="127">
        <f>IF(N282="nulová",J282,0)</f>
        <v>0</v>
      </c>
      <c r="BJ282" s="19" t="s">
        <v>92</v>
      </c>
      <c r="BK282" s="127">
        <f>ROUND(I282*H282,2)</f>
        <v>0</v>
      </c>
      <c r="BL282" s="19" t="s">
        <v>731</v>
      </c>
      <c r="BM282" s="252" t="s">
        <v>2833</v>
      </c>
    </row>
    <row r="283" spans="1:65" s="12" customFormat="1" ht="20.85" customHeight="1">
      <c r="B283" s="212"/>
      <c r="C283" s="213"/>
      <c r="D283" s="214" t="s">
        <v>75</v>
      </c>
      <c r="E283" s="225" t="s">
        <v>2761</v>
      </c>
      <c r="F283" s="225" t="s">
        <v>2762</v>
      </c>
      <c r="G283" s="213"/>
      <c r="H283" s="213"/>
      <c r="I283" s="216"/>
      <c r="J283" s="226">
        <f>BK283</f>
        <v>0</v>
      </c>
      <c r="K283" s="213"/>
      <c r="L283" s="217"/>
      <c r="M283" s="218"/>
      <c r="N283" s="219"/>
      <c r="O283" s="219"/>
      <c r="P283" s="220">
        <f>SUM(P284:P288)</f>
        <v>0</v>
      </c>
      <c r="Q283" s="219"/>
      <c r="R283" s="220">
        <f>SUM(R284:R288)</f>
        <v>0</v>
      </c>
      <c r="S283" s="219"/>
      <c r="T283" s="221">
        <f>SUM(T284:T288)</f>
        <v>0</v>
      </c>
      <c r="AR283" s="222" t="s">
        <v>99</v>
      </c>
      <c r="AT283" s="223" t="s">
        <v>75</v>
      </c>
      <c r="AU283" s="223" t="s">
        <v>92</v>
      </c>
      <c r="AY283" s="222" t="s">
        <v>387</v>
      </c>
      <c r="BK283" s="224">
        <f>SUM(BK284:BK288)</f>
        <v>0</v>
      </c>
    </row>
    <row r="284" spans="1:65" s="2" customFormat="1" ht="16.5" customHeight="1">
      <c r="A284" s="37"/>
      <c r="B284" s="38"/>
      <c r="C284" s="240" t="s">
        <v>531</v>
      </c>
      <c r="D284" s="240" t="s">
        <v>393</v>
      </c>
      <c r="E284" s="241" t="s">
        <v>2834</v>
      </c>
      <c r="F284" s="242" t="s">
        <v>2835</v>
      </c>
      <c r="G284" s="243" t="s">
        <v>436</v>
      </c>
      <c r="H284" s="244">
        <v>2</v>
      </c>
      <c r="I284" s="245"/>
      <c r="J284" s="246">
        <f>ROUND(I284*H284,2)</f>
        <v>0</v>
      </c>
      <c r="K284" s="247"/>
      <c r="L284" s="40"/>
      <c r="M284" s="248" t="s">
        <v>1</v>
      </c>
      <c r="N284" s="249" t="s">
        <v>42</v>
      </c>
      <c r="O284" s="78"/>
      <c r="P284" s="250">
        <f>O284*H284</f>
        <v>0</v>
      </c>
      <c r="Q284" s="250">
        <v>0</v>
      </c>
      <c r="R284" s="250">
        <f>Q284*H284</f>
        <v>0</v>
      </c>
      <c r="S284" s="250">
        <v>0</v>
      </c>
      <c r="T284" s="251">
        <f>S284*H284</f>
        <v>0</v>
      </c>
      <c r="U284" s="37"/>
      <c r="V284" s="37"/>
      <c r="W284" s="37"/>
      <c r="X284" s="37"/>
      <c r="Y284" s="37"/>
      <c r="Z284" s="37"/>
      <c r="AA284" s="37"/>
      <c r="AB284" s="37"/>
      <c r="AC284" s="37"/>
      <c r="AD284" s="37"/>
      <c r="AE284" s="37"/>
      <c r="AR284" s="252" t="s">
        <v>731</v>
      </c>
      <c r="AT284" s="252" t="s">
        <v>393</v>
      </c>
      <c r="AU284" s="252" t="s">
        <v>99</v>
      </c>
      <c r="AY284" s="19" t="s">
        <v>387</v>
      </c>
      <c r="BE284" s="127">
        <f>IF(N284="základná",J284,0)</f>
        <v>0</v>
      </c>
      <c r="BF284" s="127">
        <f>IF(N284="znížená",J284,0)</f>
        <v>0</v>
      </c>
      <c r="BG284" s="127">
        <f>IF(N284="zákl. prenesená",J284,0)</f>
        <v>0</v>
      </c>
      <c r="BH284" s="127">
        <f>IF(N284="zníž. prenesená",J284,0)</f>
        <v>0</v>
      </c>
      <c r="BI284" s="127">
        <f>IF(N284="nulová",J284,0)</f>
        <v>0</v>
      </c>
      <c r="BJ284" s="19" t="s">
        <v>92</v>
      </c>
      <c r="BK284" s="127">
        <f>ROUND(I284*H284,2)</f>
        <v>0</v>
      </c>
      <c r="BL284" s="19" t="s">
        <v>731</v>
      </c>
      <c r="BM284" s="252" t="s">
        <v>2836</v>
      </c>
    </row>
    <row r="285" spans="1:65" s="2" customFormat="1" ht="21.75" customHeight="1">
      <c r="A285" s="37"/>
      <c r="B285" s="38"/>
      <c r="C285" s="240" t="s">
        <v>535</v>
      </c>
      <c r="D285" s="240" t="s">
        <v>393</v>
      </c>
      <c r="E285" s="241" t="s">
        <v>2837</v>
      </c>
      <c r="F285" s="242" t="s">
        <v>2838</v>
      </c>
      <c r="G285" s="243" t="s">
        <v>405</v>
      </c>
      <c r="H285" s="244">
        <v>1.6</v>
      </c>
      <c r="I285" s="245"/>
      <c r="J285" s="246">
        <f>ROUND(I285*H285,2)</f>
        <v>0</v>
      </c>
      <c r="K285" s="247"/>
      <c r="L285" s="40"/>
      <c r="M285" s="248" t="s">
        <v>1</v>
      </c>
      <c r="N285" s="249" t="s">
        <v>42</v>
      </c>
      <c r="O285" s="78"/>
      <c r="P285" s="250">
        <f>O285*H285</f>
        <v>0</v>
      </c>
      <c r="Q285" s="250">
        <v>0</v>
      </c>
      <c r="R285" s="250">
        <f>Q285*H285</f>
        <v>0</v>
      </c>
      <c r="S285" s="250">
        <v>0</v>
      </c>
      <c r="T285" s="251">
        <f>S285*H285</f>
        <v>0</v>
      </c>
      <c r="U285" s="37"/>
      <c r="V285" s="37"/>
      <c r="W285" s="37"/>
      <c r="X285" s="37"/>
      <c r="Y285" s="37"/>
      <c r="Z285" s="37"/>
      <c r="AA285" s="37"/>
      <c r="AB285" s="37"/>
      <c r="AC285" s="37"/>
      <c r="AD285" s="37"/>
      <c r="AE285" s="37"/>
      <c r="AR285" s="252" t="s">
        <v>731</v>
      </c>
      <c r="AT285" s="252" t="s">
        <v>393</v>
      </c>
      <c r="AU285" s="252" t="s">
        <v>99</v>
      </c>
      <c r="AY285" s="19" t="s">
        <v>387</v>
      </c>
      <c r="BE285" s="127">
        <f>IF(N285="základná",J285,0)</f>
        <v>0</v>
      </c>
      <c r="BF285" s="127">
        <f>IF(N285="znížená",J285,0)</f>
        <v>0</v>
      </c>
      <c r="BG285" s="127">
        <f>IF(N285="zákl. prenesená",J285,0)</f>
        <v>0</v>
      </c>
      <c r="BH285" s="127">
        <f>IF(N285="zníž. prenesená",J285,0)</f>
        <v>0</v>
      </c>
      <c r="BI285" s="127">
        <f>IF(N285="nulová",J285,0)</f>
        <v>0</v>
      </c>
      <c r="BJ285" s="19" t="s">
        <v>92</v>
      </c>
      <c r="BK285" s="127">
        <f>ROUND(I285*H285,2)</f>
        <v>0</v>
      </c>
      <c r="BL285" s="19" t="s">
        <v>731</v>
      </c>
      <c r="BM285" s="252" t="s">
        <v>2839</v>
      </c>
    </row>
    <row r="286" spans="1:65" s="2" customFormat="1" ht="24.15" customHeight="1">
      <c r="A286" s="37"/>
      <c r="B286" s="38"/>
      <c r="C286" s="240" t="s">
        <v>540</v>
      </c>
      <c r="D286" s="240" t="s">
        <v>393</v>
      </c>
      <c r="E286" s="241" t="s">
        <v>2840</v>
      </c>
      <c r="F286" s="242" t="s">
        <v>2841</v>
      </c>
      <c r="G286" s="243" t="s">
        <v>396</v>
      </c>
      <c r="H286" s="244">
        <v>0.3</v>
      </c>
      <c r="I286" s="245"/>
      <c r="J286" s="246">
        <f>ROUND(I286*H286,2)</f>
        <v>0</v>
      </c>
      <c r="K286" s="247"/>
      <c r="L286" s="40"/>
      <c r="M286" s="248" t="s">
        <v>1</v>
      </c>
      <c r="N286" s="249" t="s">
        <v>42</v>
      </c>
      <c r="O286" s="78"/>
      <c r="P286" s="250">
        <f>O286*H286</f>
        <v>0</v>
      </c>
      <c r="Q286" s="250">
        <v>0</v>
      </c>
      <c r="R286" s="250">
        <f>Q286*H286</f>
        <v>0</v>
      </c>
      <c r="S286" s="250">
        <v>0</v>
      </c>
      <c r="T286" s="251">
        <f>S286*H286</f>
        <v>0</v>
      </c>
      <c r="U286" s="37"/>
      <c r="V286" s="37"/>
      <c r="W286" s="37"/>
      <c r="X286" s="37"/>
      <c r="Y286" s="37"/>
      <c r="Z286" s="37"/>
      <c r="AA286" s="37"/>
      <c r="AB286" s="37"/>
      <c r="AC286" s="37"/>
      <c r="AD286" s="37"/>
      <c r="AE286" s="37"/>
      <c r="AR286" s="252" t="s">
        <v>731</v>
      </c>
      <c r="AT286" s="252" t="s">
        <v>393</v>
      </c>
      <c r="AU286" s="252" t="s">
        <v>99</v>
      </c>
      <c r="AY286" s="19" t="s">
        <v>387</v>
      </c>
      <c r="BE286" s="127">
        <f>IF(N286="základná",J286,0)</f>
        <v>0</v>
      </c>
      <c r="BF286" s="127">
        <f>IF(N286="znížená",J286,0)</f>
        <v>0</v>
      </c>
      <c r="BG286" s="127">
        <f>IF(N286="zákl. prenesená",J286,0)</f>
        <v>0</v>
      </c>
      <c r="BH286" s="127">
        <f>IF(N286="zníž. prenesená",J286,0)</f>
        <v>0</v>
      </c>
      <c r="BI286" s="127">
        <f>IF(N286="nulová",J286,0)</f>
        <v>0</v>
      </c>
      <c r="BJ286" s="19" t="s">
        <v>92</v>
      </c>
      <c r="BK286" s="127">
        <f>ROUND(I286*H286,2)</f>
        <v>0</v>
      </c>
      <c r="BL286" s="19" t="s">
        <v>731</v>
      </c>
      <c r="BM286" s="252" t="s">
        <v>2842</v>
      </c>
    </row>
    <row r="287" spans="1:65" s="2" customFormat="1" ht="16.5" customHeight="1">
      <c r="A287" s="37"/>
      <c r="B287" s="38"/>
      <c r="C287" s="240" t="s">
        <v>546</v>
      </c>
      <c r="D287" s="240" t="s">
        <v>393</v>
      </c>
      <c r="E287" s="241" t="s">
        <v>2843</v>
      </c>
      <c r="F287" s="242" t="s">
        <v>2844</v>
      </c>
      <c r="G287" s="243" t="s">
        <v>436</v>
      </c>
      <c r="H287" s="244">
        <v>1</v>
      </c>
      <c r="I287" s="245"/>
      <c r="J287" s="246">
        <f>ROUND(I287*H287,2)</f>
        <v>0</v>
      </c>
      <c r="K287" s="247"/>
      <c r="L287" s="40"/>
      <c r="M287" s="248" t="s">
        <v>1</v>
      </c>
      <c r="N287" s="249" t="s">
        <v>42</v>
      </c>
      <c r="O287" s="78"/>
      <c r="P287" s="250">
        <f>O287*H287</f>
        <v>0</v>
      </c>
      <c r="Q287" s="250">
        <v>0</v>
      </c>
      <c r="R287" s="250">
        <f>Q287*H287</f>
        <v>0</v>
      </c>
      <c r="S287" s="250">
        <v>0</v>
      </c>
      <c r="T287" s="251">
        <f>S287*H287</f>
        <v>0</v>
      </c>
      <c r="U287" s="37"/>
      <c r="V287" s="37"/>
      <c r="W287" s="37"/>
      <c r="X287" s="37"/>
      <c r="Y287" s="37"/>
      <c r="Z287" s="37"/>
      <c r="AA287" s="37"/>
      <c r="AB287" s="37"/>
      <c r="AC287" s="37"/>
      <c r="AD287" s="37"/>
      <c r="AE287" s="37"/>
      <c r="AR287" s="252" t="s">
        <v>731</v>
      </c>
      <c r="AT287" s="252" t="s">
        <v>393</v>
      </c>
      <c r="AU287" s="252" t="s">
        <v>99</v>
      </c>
      <c r="AY287" s="19" t="s">
        <v>387</v>
      </c>
      <c r="BE287" s="127">
        <f>IF(N287="základná",J287,0)</f>
        <v>0</v>
      </c>
      <c r="BF287" s="127">
        <f>IF(N287="znížená",J287,0)</f>
        <v>0</v>
      </c>
      <c r="BG287" s="127">
        <f>IF(N287="zákl. prenesená",J287,0)</f>
        <v>0</v>
      </c>
      <c r="BH287" s="127">
        <f>IF(N287="zníž. prenesená",J287,0)</f>
        <v>0</v>
      </c>
      <c r="BI287" s="127">
        <f>IF(N287="nulová",J287,0)</f>
        <v>0</v>
      </c>
      <c r="BJ287" s="19" t="s">
        <v>92</v>
      </c>
      <c r="BK287" s="127">
        <f>ROUND(I287*H287,2)</f>
        <v>0</v>
      </c>
      <c r="BL287" s="19" t="s">
        <v>731</v>
      </c>
      <c r="BM287" s="252" t="s">
        <v>2845</v>
      </c>
    </row>
    <row r="288" spans="1:65" s="2" customFormat="1" ht="16.5" customHeight="1">
      <c r="A288" s="37"/>
      <c r="B288" s="38"/>
      <c r="C288" s="240" t="s">
        <v>554</v>
      </c>
      <c r="D288" s="240" t="s">
        <v>393</v>
      </c>
      <c r="E288" s="241" t="s">
        <v>2846</v>
      </c>
      <c r="F288" s="242" t="s">
        <v>2847</v>
      </c>
      <c r="G288" s="243" t="s">
        <v>436</v>
      </c>
      <c r="H288" s="244">
        <v>5</v>
      </c>
      <c r="I288" s="245"/>
      <c r="J288" s="246">
        <f>ROUND(I288*H288,2)</f>
        <v>0</v>
      </c>
      <c r="K288" s="247"/>
      <c r="L288" s="40"/>
      <c r="M288" s="248" t="s">
        <v>1</v>
      </c>
      <c r="N288" s="249" t="s">
        <v>42</v>
      </c>
      <c r="O288" s="78"/>
      <c r="P288" s="250">
        <f>O288*H288</f>
        <v>0</v>
      </c>
      <c r="Q288" s="250">
        <v>0</v>
      </c>
      <c r="R288" s="250">
        <f>Q288*H288</f>
        <v>0</v>
      </c>
      <c r="S288" s="250">
        <v>0</v>
      </c>
      <c r="T288" s="251">
        <f>S288*H288</f>
        <v>0</v>
      </c>
      <c r="U288" s="37"/>
      <c r="V288" s="37"/>
      <c r="W288" s="37"/>
      <c r="X288" s="37"/>
      <c r="Y288" s="37"/>
      <c r="Z288" s="37"/>
      <c r="AA288" s="37"/>
      <c r="AB288" s="37"/>
      <c r="AC288" s="37"/>
      <c r="AD288" s="37"/>
      <c r="AE288" s="37"/>
      <c r="AR288" s="252" t="s">
        <v>731</v>
      </c>
      <c r="AT288" s="252" t="s">
        <v>393</v>
      </c>
      <c r="AU288" s="252" t="s">
        <v>99</v>
      </c>
      <c r="AY288" s="19" t="s">
        <v>387</v>
      </c>
      <c r="BE288" s="127">
        <f>IF(N288="základná",J288,0)</f>
        <v>0</v>
      </c>
      <c r="BF288" s="127">
        <f>IF(N288="znížená",J288,0)</f>
        <v>0</v>
      </c>
      <c r="BG288" s="127">
        <f>IF(N288="zákl. prenesená",J288,0)</f>
        <v>0</v>
      </c>
      <c r="BH288" s="127">
        <f>IF(N288="zníž. prenesená",J288,0)</f>
        <v>0</v>
      </c>
      <c r="BI288" s="127">
        <f>IF(N288="nulová",J288,0)</f>
        <v>0</v>
      </c>
      <c r="BJ288" s="19" t="s">
        <v>92</v>
      </c>
      <c r="BK288" s="127">
        <f>ROUND(I288*H288,2)</f>
        <v>0</v>
      </c>
      <c r="BL288" s="19" t="s">
        <v>731</v>
      </c>
      <c r="BM288" s="252" t="s">
        <v>2848</v>
      </c>
    </row>
    <row r="289" spans="1:65" s="12" customFormat="1" ht="20.85" customHeight="1">
      <c r="B289" s="212"/>
      <c r="C289" s="213"/>
      <c r="D289" s="214" t="s">
        <v>75</v>
      </c>
      <c r="E289" s="225" t="s">
        <v>2781</v>
      </c>
      <c r="F289" s="225" t="s">
        <v>2782</v>
      </c>
      <c r="G289" s="213"/>
      <c r="H289" s="213"/>
      <c r="I289" s="216"/>
      <c r="J289" s="226">
        <f>BK289</f>
        <v>0</v>
      </c>
      <c r="K289" s="213"/>
      <c r="L289" s="217"/>
      <c r="M289" s="218"/>
      <c r="N289" s="219"/>
      <c r="O289" s="219"/>
      <c r="P289" s="220">
        <f>SUM(P290:P294)</f>
        <v>0</v>
      </c>
      <c r="Q289" s="219"/>
      <c r="R289" s="220">
        <f>SUM(R290:R294)</f>
        <v>0</v>
      </c>
      <c r="S289" s="219"/>
      <c r="T289" s="221">
        <f>SUM(T290:T294)</f>
        <v>0</v>
      </c>
      <c r="AR289" s="222" t="s">
        <v>84</v>
      </c>
      <c r="AT289" s="223" t="s">
        <v>75</v>
      </c>
      <c r="AU289" s="223" t="s">
        <v>92</v>
      </c>
      <c r="AY289" s="222" t="s">
        <v>387</v>
      </c>
      <c r="BK289" s="224">
        <f>SUM(BK290:BK294)</f>
        <v>0</v>
      </c>
    </row>
    <row r="290" spans="1:65" s="2" customFormat="1" ht="16.5" customHeight="1">
      <c r="A290" s="37"/>
      <c r="B290" s="38"/>
      <c r="C290" s="240" t="s">
        <v>560</v>
      </c>
      <c r="D290" s="240" t="s">
        <v>393</v>
      </c>
      <c r="E290" s="241" t="s">
        <v>2849</v>
      </c>
      <c r="F290" s="242" t="s">
        <v>2835</v>
      </c>
      <c r="G290" s="243" t="s">
        <v>436</v>
      </c>
      <c r="H290" s="244">
        <v>2</v>
      </c>
      <c r="I290" s="245"/>
      <c r="J290" s="246">
        <f>ROUND(I290*H290,2)</f>
        <v>0</v>
      </c>
      <c r="K290" s="247"/>
      <c r="L290" s="40"/>
      <c r="M290" s="248" t="s">
        <v>1</v>
      </c>
      <c r="N290" s="249" t="s">
        <v>42</v>
      </c>
      <c r="O290" s="78"/>
      <c r="P290" s="250">
        <f>O290*H290</f>
        <v>0</v>
      </c>
      <c r="Q290" s="250">
        <v>0</v>
      </c>
      <c r="R290" s="250">
        <f>Q290*H290</f>
        <v>0</v>
      </c>
      <c r="S290" s="250">
        <v>0</v>
      </c>
      <c r="T290" s="251">
        <f>S290*H290</f>
        <v>0</v>
      </c>
      <c r="U290" s="37"/>
      <c r="V290" s="37"/>
      <c r="W290" s="37"/>
      <c r="X290" s="37"/>
      <c r="Y290" s="37"/>
      <c r="Z290" s="37"/>
      <c r="AA290" s="37"/>
      <c r="AB290" s="37"/>
      <c r="AC290" s="37"/>
      <c r="AD290" s="37"/>
      <c r="AE290" s="37"/>
      <c r="AR290" s="252" t="s">
        <v>731</v>
      </c>
      <c r="AT290" s="252" t="s">
        <v>393</v>
      </c>
      <c r="AU290" s="252" t="s">
        <v>99</v>
      </c>
      <c r="AY290" s="19" t="s">
        <v>387</v>
      </c>
      <c r="BE290" s="127">
        <f>IF(N290="základná",J290,0)</f>
        <v>0</v>
      </c>
      <c r="BF290" s="127">
        <f>IF(N290="znížená",J290,0)</f>
        <v>0</v>
      </c>
      <c r="BG290" s="127">
        <f>IF(N290="zákl. prenesená",J290,0)</f>
        <v>0</v>
      </c>
      <c r="BH290" s="127">
        <f>IF(N290="zníž. prenesená",J290,0)</f>
        <v>0</v>
      </c>
      <c r="BI290" s="127">
        <f>IF(N290="nulová",J290,0)</f>
        <v>0</v>
      </c>
      <c r="BJ290" s="19" t="s">
        <v>92</v>
      </c>
      <c r="BK290" s="127">
        <f>ROUND(I290*H290,2)</f>
        <v>0</v>
      </c>
      <c r="BL290" s="19" t="s">
        <v>731</v>
      </c>
      <c r="BM290" s="252" t="s">
        <v>2850</v>
      </c>
    </row>
    <row r="291" spans="1:65" s="2" customFormat="1" ht="21.75" customHeight="1">
      <c r="A291" s="37"/>
      <c r="B291" s="38"/>
      <c r="C291" s="240" t="s">
        <v>570</v>
      </c>
      <c r="D291" s="240" t="s">
        <v>393</v>
      </c>
      <c r="E291" s="241" t="s">
        <v>2851</v>
      </c>
      <c r="F291" s="242" t="s">
        <v>2838</v>
      </c>
      <c r="G291" s="243" t="s">
        <v>405</v>
      </c>
      <c r="H291" s="244">
        <v>1.6</v>
      </c>
      <c r="I291" s="245"/>
      <c r="J291" s="246">
        <f>ROUND(I291*H291,2)</f>
        <v>0</v>
      </c>
      <c r="K291" s="247"/>
      <c r="L291" s="40"/>
      <c r="M291" s="248" t="s">
        <v>1</v>
      </c>
      <c r="N291" s="249" t="s">
        <v>42</v>
      </c>
      <c r="O291" s="78"/>
      <c r="P291" s="250">
        <f>O291*H291</f>
        <v>0</v>
      </c>
      <c r="Q291" s="250">
        <v>0</v>
      </c>
      <c r="R291" s="250">
        <f>Q291*H291</f>
        <v>0</v>
      </c>
      <c r="S291" s="250">
        <v>0</v>
      </c>
      <c r="T291" s="251">
        <f>S291*H291</f>
        <v>0</v>
      </c>
      <c r="U291" s="37"/>
      <c r="V291" s="37"/>
      <c r="W291" s="37"/>
      <c r="X291" s="37"/>
      <c r="Y291" s="37"/>
      <c r="Z291" s="37"/>
      <c r="AA291" s="37"/>
      <c r="AB291" s="37"/>
      <c r="AC291" s="37"/>
      <c r="AD291" s="37"/>
      <c r="AE291" s="37"/>
      <c r="AR291" s="252" t="s">
        <v>731</v>
      </c>
      <c r="AT291" s="252" t="s">
        <v>393</v>
      </c>
      <c r="AU291" s="252" t="s">
        <v>99</v>
      </c>
      <c r="AY291" s="19" t="s">
        <v>387</v>
      </c>
      <c r="BE291" s="127">
        <f>IF(N291="základná",J291,0)</f>
        <v>0</v>
      </c>
      <c r="BF291" s="127">
        <f>IF(N291="znížená",J291,0)</f>
        <v>0</v>
      </c>
      <c r="BG291" s="127">
        <f>IF(N291="zákl. prenesená",J291,0)</f>
        <v>0</v>
      </c>
      <c r="BH291" s="127">
        <f>IF(N291="zníž. prenesená",J291,0)</f>
        <v>0</v>
      </c>
      <c r="BI291" s="127">
        <f>IF(N291="nulová",J291,0)</f>
        <v>0</v>
      </c>
      <c r="BJ291" s="19" t="s">
        <v>92</v>
      </c>
      <c r="BK291" s="127">
        <f>ROUND(I291*H291,2)</f>
        <v>0</v>
      </c>
      <c r="BL291" s="19" t="s">
        <v>731</v>
      </c>
      <c r="BM291" s="252" t="s">
        <v>2852</v>
      </c>
    </row>
    <row r="292" spans="1:65" s="2" customFormat="1" ht="24.15" customHeight="1">
      <c r="A292" s="37"/>
      <c r="B292" s="38"/>
      <c r="C292" s="240" t="s">
        <v>575</v>
      </c>
      <c r="D292" s="240" t="s">
        <v>393</v>
      </c>
      <c r="E292" s="241" t="s">
        <v>2853</v>
      </c>
      <c r="F292" s="242" t="s">
        <v>2841</v>
      </c>
      <c r="G292" s="243" t="s">
        <v>396</v>
      </c>
      <c r="H292" s="244">
        <v>0.3</v>
      </c>
      <c r="I292" s="245"/>
      <c r="J292" s="246">
        <f>ROUND(I292*H292,2)</f>
        <v>0</v>
      </c>
      <c r="K292" s="247"/>
      <c r="L292" s="40"/>
      <c r="M292" s="248" t="s">
        <v>1</v>
      </c>
      <c r="N292" s="249" t="s">
        <v>42</v>
      </c>
      <c r="O292" s="78"/>
      <c r="P292" s="250">
        <f>O292*H292</f>
        <v>0</v>
      </c>
      <c r="Q292" s="250">
        <v>0</v>
      </c>
      <c r="R292" s="250">
        <f>Q292*H292</f>
        <v>0</v>
      </c>
      <c r="S292" s="250">
        <v>0</v>
      </c>
      <c r="T292" s="251">
        <f>S292*H292</f>
        <v>0</v>
      </c>
      <c r="U292" s="37"/>
      <c r="V292" s="37"/>
      <c r="W292" s="37"/>
      <c r="X292" s="37"/>
      <c r="Y292" s="37"/>
      <c r="Z292" s="37"/>
      <c r="AA292" s="37"/>
      <c r="AB292" s="37"/>
      <c r="AC292" s="37"/>
      <c r="AD292" s="37"/>
      <c r="AE292" s="37"/>
      <c r="AR292" s="252" t="s">
        <v>731</v>
      </c>
      <c r="AT292" s="252" t="s">
        <v>393</v>
      </c>
      <c r="AU292" s="252" t="s">
        <v>99</v>
      </c>
      <c r="AY292" s="19" t="s">
        <v>387</v>
      </c>
      <c r="BE292" s="127">
        <f>IF(N292="základná",J292,0)</f>
        <v>0</v>
      </c>
      <c r="BF292" s="127">
        <f>IF(N292="znížená",J292,0)</f>
        <v>0</v>
      </c>
      <c r="BG292" s="127">
        <f>IF(N292="zákl. prenesená",J292,0)</f>
        <v>0</v>
      </c>
      <c r="BH292" s="127">
        <f>IF(N292="zníž. prenesená",J292,0)</f>
        <v>0</v>
      </c>
      <c r="BI292" s="127">
        <f>IF(N292="nulová",J292,0)</f>
        <v>0</v>
      </c>
      <c r="BJ292" s="19" t="s">
        <v>92</v>
      </c>
      <c r="BK292" s="127">
        <f>ROUND(I292*H292,2)</f>
        <v>0</v>
      </c>
      <c r="BL292" s="19" t="s">
        <v>731</v>
      </c>
      <c r="BM292" s="252" t="s">
        <v>2854</v>
      </c>
    </row>
    <row r="293" spans="1:65" s="2" customFormat="1" ht="16.5" customHeight="1">
      <c r="A293" s="37"/>
      <c r="B293" s="38"/>
      <c r="C293" s="240" t="s">
        <v>580</v>
      </c>
      <c r="D293" s="240" t="s">
        <v>393</v>
      </c>
      <c r="E293" s="241" t="s">
        <v>2855</v>
      </c>
      <c r="F293" s="242" t="s">
        <v>2844</v>
      </c>
      <c r="G293" s="243" t="s">
        <v>436</v>
      </c>
      <c r="H293" s="244">
        <v>1</v>
      </c>
      <c r="I293" s="245"/>
      <c r="J293" s="246">
        <f>ROUND(I293*H293,2)</f>
        <v>0</v>
      </c>
      <c r="K293" s="247"/>
      <c r="L293" s="40"/>
      <c r="M293" s="248" t="s">
        <v>1</v>
      </c>
      <c r="N293" s="249" t="s">
        <v>42</v>
      </c>
      <c r="O293" s="78"/>
      <c r="P293" s="250">
        <f>O293*H293</f>
        <v>0</v>
      </c>
      <c r="Q293" s="250">
        <v>0</v>
      </c>
      <c r="R293" s="250">
        <f>Q293*H293</f>
        <v>0</v>
      </c>
      <c r="S293" s="250">
        <v>0</v>
      </c>
      <c r="T293" s="251">
        <f>S293*H293</f>
        <v>0</v>
      </c>
      <c r="U293" s="37"/>
      <c r="V293" s="37"/>
      <c r="W293" s="37"/>
      <c r="X293" s="37"/>
      <c r="Y293" s="37"/>
      <c r="Z293" s="37"/>
      <c r="AA293" s="37"/>
      <c r="AB293" s="37"/>
      <c r="AC293" s="37"/>
      <c r="AD293" s="37"/>
      <c r="AE293" s="37"/>
      <c r="AR293" s="252" t="s">
        <v>731</v>
      </c>
      <c r="AT293" s="252" t="s">
        <v>393</v>
      </c>
      <c r="AU293" s="252" t="s">
        <v>99</v>
      </c>
      <c r="AY293" s="19" t="s">
        <v>387</v>
      </c>
      <c r="BE293" s="127">
        <f>IF(N293="základná",J293,0)</f>
        <v>0</v>
      </c>
      <c r="BF293" s="127">
        <f>IF(N293="znížená",J293,0)</f>
        <v>0</v>
      </c>
      <c r="BG293" s="127">
        <f>IF(N293="zákl. prenesená",J293,0)</f>
        <v>0</v>
      </c>
      <c r="BH293" s="127">
        <f>IF(N293="zníž. prenesená",J293,0)</f>
        <v>0</v>
      </c>
      <c r="BI293" s="127">
        <f>IF(N293="nulová",J293,0)</f>
        <v>0</v>
      </c>
      <c r="BJ293" s="19" t="s">
        <v>92</v>
      </c>
      <c r="BK293" s="127">
        <f>ROUND(I293*H293,2)</f>
        <v>0</v>
      </c>
      <c r="BL293" s="19" t="s">
        <v>731</v>
      </c>
      <c r="BM293" s="252" t="s">
        <v>2856</v>
      </c>
    </row>
    <row r="294" spans="1:65" s="2" customFormat="1" ht="16.5" customHeight="1">
      <c r="A294" s="37"/>
      <c r="B294" s="38"/>
      <c r="C294" s="240" t="s">
        <v>584</v>
      </c>
      <c r="D294" s="240" t="s">
        <v>393</v>
      </c>
      <c r="E294" s="241" t="s">
        <v>2857</v>
      </c>
      <c r="F294" s="242" t="s">
        <v>2858</v>
      </c>
      <c r="G294" s="243" t="s">
        <v>436</v>
      </c>
      <c r="H294" s="244">
        <v>5</v>
      </c>
      <c r="I294" s="245"/>
      <c r="J294" s="246">
        <f>ROUND(I294*H294,2)</f>
        <v>0</v>
      </c>
      <c r="K294" s="247"/>
      <c r="L294" s="40"/>
      <c r="M294" s="248" t="s">
        <v>1</v>
      </c>
      <c r="N294" s="249" t="s">
        <v>42</v>
      </c>
      <c r="O294" s="78"/>
      <c r="P294" s="250">
        <f>O294*H294</f>
        <v>0</v>
      </c>
      <c r="Q294" s="250">
        <v>0</v>
      </c>
      <c r="R294" s="250">
        <f>Q294*H294</f>
        <v>0</v>
      </c>
      <c r="S294" s="250">
        <v>0</v>
      </c>
      <c r="T294" s="251">
        <f>S294*H294</f>
        <v>0</v>
      </c>
      <c r="U294" s="37"/>
      <c r="V294" s="37"/>
      <c r="W294" s="37"/>
      <c r="X294" s="37"/>
      <c r="Y294" s="37"/>
      <c r="Z294" s="37"/>
      <c r="AA294" s="37"/>
      <c r="AB294" s="37"/>
      <c r="AC294" s="37"/>
      <c r="AD294" s="37"/>
      <c r="AE294" s="37"/>
      <c r="AR294" s="252" t="s">
        <v>731</v>
      </c>
      <c r="AT294" s="252" t="s">
        <v>393</v>
      </c>
      <c r="AU294" s="252" t="s">
        <v>99</v>
      </c>
      <c r="AY294" s="19" t="s">
        <v>387</v>
      </c>
      <c r="BE294" s="127">
        <f>IF(N294="základná",J294,0)</f>
        <v>0</v>
      </c>
      <c r="BF294" s="127">
        <f>IF(N294="znížená",J294,0)</f>
        <v>0</v>
      </c>
      <c r="BG294" s="127">
        <f>IF(N294="zákl. prenesená",J294,0)</f>
        <v>0</v>
      </c>
      <c r="BH294" s="127">
        <f>IF(N294="zníž. prenesená",J294,0)</f>
        <v>0</v>
      </c>
      <c r="BI294" s="127">
        <f>IF(N294="nulová",J294,0)</f>
        <v>0</v>
      </c>
      <c r="BJ294" s="19" t="s">
        <v>92</v>
      </c>
      <c r="BK294" s="127">
        <f>ROUND(I294*H294,2)</f>
        <v>0</v>
      </c>
      <c r="BL294" s="19" t="s">
        <v>731</v>
      </c>
      <c r="BM294" s="252" t="s">
        <v>2859</v>
      </c>
    </row>
    <row r="295" spans="1:65" s="12" customFormat="1" ht="20.85" customHeight="1">
      <c r="B295" s="212"/>
      <c r="C295" s="213"/>
      <c r="D295" s="214" t="s">
        <v>75</v>
      </c>
      <c r="E295" s="225" t="s">
        <v>2796</v>
      </c>
      <c r="F295" s="225" t="s">
        <v>2797</v>
      </c>
      <c r="G295" s="213"/>
      <c r="H295" s="213"/>
      <c r="I295" s="216"/>
      <c r="J295" s="226">
        <f>BK295</f>
        <v>0</v>
      </c>
      <c r="K295" s="213"/>
      <c r="L295" s="217"/>
      <c r="M295" s="218"/>
      <c r="N295" s="219"/>
      <c r="O295" s="219"/>
      <c r="P295" s="220">
        <f>SUM(P296:P299)</f>
        <v>0</v>
      </c>
      <c r="Q295" s="219"/>
      <c r="R295" s="220">
        <f>SUM(R296:R299)</f>
        <v>0</v>
      </c>
      <c r="S295" s="219"/>
      <c r="T295" s="221">
        <f>SUM(T296:T299)</f>
        <v>0</v>
      </c>
      <c r="AR295" s="222" t="s">
        <v>84</v>
      </c>
      <c r="AT295" s="223" t="s">
        <v>75</v>
      </c>
      <c r="AU295" s="223" t="s">
        <v>92</v>
      </c>
      <c r="AY295" s="222" t="s">
        <v>387</v>
      </c>
      <c r="BK295" s="224">
        <f>SUM(BK296:BK299)</f>
        <v>0</v>
      </c>
    </row>
    <row r="296" spans="1:65" s="2" customFormat="1" ht="24.15" customHeight="1">
      <c r="A296" s="37"/>
      <c r="B296" s="38"/>
      <c r="C296" s="240" t="s">
        <v>591</v>
      </c>
      <c r="D296" s="240" t="s">
        <v>393</v>
      </c>
      <c r="E296" s="241" t="s">
        <v>2860</v>
      </c>
      <c r="F296" s="242" t="s">
        <v>2826</v>
      </c>
      <c r="G296" s="243" t="s">
        <v>396</v>
      </c>
      <c r="H296" s="244">
        <v>0.6</v>
      </c>
      <c r="I296" s="245"/>
      <c r="J296" s="246">
        <f>ROUND(I296*H296,2)</f>
        <v>0</v>
      </c>
      <c r="K296" s="247"/>
      <c r="L296" s="40"/>
      <c r="M296" s="248" t="s">
        <v>1</v>
      </c>
      <c r="N296" s="249" t="s">
        <v>42</v>
      </c>
      <c r="O296" s="78"/>
      <c r="P296" s="250">
        <f>O296*H296</f>
        <v>0</v>
      </c>
      <c r="Q296" s="250">
        <v>0</v>
      </c>
      <c r="R296" s="250">
        <f>Q296*H296</f>
        <v>0</v>
      </c>
      <c r="S296" s="250">
        <v>0</v>
      </c>
      <c r="T296" s="251">
        <f>S296*H296</f>
        <v>0</v>
      </c>
      <c r="U296" s="37"/>
      <c r="V296" s="37"/>
      <c r="W296" s="37"/>
      <c r="X296" s="37"/>
      <c r="Y296" s="37"/>
      <c r="Z296" s="37"/>
      <c r="AA296" s="37"/>
      <c r="AB296" s="37"/>
      <c r="AC296" s="37"/>
      <c r="AD296" s="37"/>
      <c r="AE296" s="37"/>
      <c r="AR296" s="252" t="s">
        <v>731</v>
      </c>
      <c r="AT296" s="252" t="s">
        <v>393</v>
      </c>
      <c r="AU296" s="252" t="s">
        <v>99</v>
      </c>
      <c r="AY296" s="19" t="s">
        <v>387</v>
      </c>
      <c r="BE296" s="127">
        <f>IF(N296="základná",J296,0)</f>
        <v>0</v>
      </c>
      <c r="BF296" s="127">
        <f>IF(N296="znížená",J296,0)</f>
        <v>0</v>
      </c>
      <c r="BG296" s="127">
        <f>IF(N296="zákl. prenesená",J296,0)</f>
        <v>0</v>
      </c>
      <c r="BH296" s="127">
        <f>IF(N296="zníž. prenesená",J296,0)</f>
        <v>0</v>
      </c>
      <c r="BI296" s="127">
        <f>IF(N296="nulová",J296,0)</f>
        <v>0</v>
      </c>
      <c r="BJ296" s="19" t="s">
        <v>92</v>
      </c>
      <c r="BK296" s="127">
        <f>ROUND(I296*H296,2)</f>
        <v>0</v>
      </c>
      <c r="BL296" s="19" t="s">
        <v>731</v>
      </c>
      <c r="BM296" s="252" t="s">
        <v>2861</v>
      </c>
    </row>
    <row r="297" spans="1:65" s="2" customFormat="1" ht="24.15" customHeight="1">
      <c r="A297" s="37"/>
      <c r="B297" s="38"/>
      <c r="C297" s="240" t="s">
        <v>292</v>
      </c>
      <c r="D297" s="240" t="s">
        <v>393</v>
      </c>
      <c r="E297" s="241" t="s">
        <v>2862</v>
      </c>
      <c r="F297" s="242" t="s">
        <v>2829</v>
      </c>
      <c r="G297" s="243" t="s">
        <v>396</v>
      </c>
      <c r="H297" s="244">
        <v>10.199999999999999</v>
      </c>
      <c r="I297" s="245"/>
      <c r="J297" s="246">
        <f>ROUND(I297*H297,2)</f>
        <v>0</v>
      </c>
      <c r="K297" s="247"/>
      <c r="L297" s="40"/>
      <c r="M297" s="248" t="s">
        <v>1</v>
      </c>
      <c r="N297" s="249" t="s">
        <v>42</v>
      </c>
      <c r="O297" s="78"/>
      <c r="P297" s="250">
        <f>O297*H297</f>
        <v>0</v>
      </c>
      <c r="Q297" s="250">
        <v>0</v>
      </c>
      <c r="R297" s="250">
        <f>Q297*H297</f>
        <v>0</v>
      </c>
      <c r="S297" s="250">
        <v>0</v>
      </c>
      <c r="T297" s="251">
        <f>S297*H297</f>
        <v>0</v>
      </c>
      <c r="U297" s="37"/>
      <c r="V297" s="37"/>
      <c r="W297" s="37"/>
      <c r="X297" s="37"/>
      <c r="Y297" s="37"/>
      <c r="Z297" s="37"/>
      <c r="AA297" s="37"/>
      <c r="AB297" s="37"/>
      <c r="AC297" s="37"/>
      <c r="AD297" s="37"/>
      <c r="AE297" s="37"/>
      <c r="AR297" s="252" t="s">
        <v>731</v>
      </c>
      <c r="AT297" s="252" t="s">
        <v>393</v>
      </c>
      <c r="AU297" s="252" t="s">
        <v>99</v>
      </c>
      <c r="AY297" s="19" t="s">
        <v>387</v>
      </c>
      <c r="BE297" s="127">
        <f>IF(N297="základná",J297,0)</f>
        <v>0</v>
      </c>
      <c r="BF297" s="127">
        <f>IF(N297="znížená",J297,0)</f>
        <v>0</v>
      </c>
      <c r="BG297" s="127">
        <f>IF(N297="zákl. prenesená",J297,0)</f>
        <v>0</v>
      </c>
      <c r="BH297" s="127">
        <f>IF(N297="zníž. prenesená",J297,0)</f>
        <v>0</v>
      </c>
      <c r="BI297" s="127">
        <f>IF(N297="nulová",J297,0)</f>
        <v>0</v>
      </c>
      <c r="BJ297" s="19" t="s">
        <v>92</v>
      </c>
      <c r="BK297" s="127">
        <f>ROUND(I297*H297,2)</f>
        <v>0</v>
      </c>
      <c r="BL297" s="19" t="s">
        <v>731</v>
      </c>
      <c r="BM297" s="252" t="s">
        <v>2863</v>
      </c>
    </row>
    <row r="298" spans="1:65" s="2" customFormat="1" ht="24.15" customHeight="1">
      <c r="A298" s="37"/>
      <c r="B298" s="38"/>
      <c r="C298" s="240" t="s">
        <v>602</v>
      </c>
      <c r="D298" s="240" t="s">
        <v>393</v>
      </c>
      <c r="E298" s="241" t="s">
        <v>2864</v>
      </c>
      <c r="F298" s="242" t="s">
        <v>2832</v>
      </c>
      <c r="G298" s="243" t="s">
        <v>396</v>
      </c>
      <c r="H298" s="244">
        <v>11.9</v>
      </c>
      <c r="I298" s="245"/>
      <c r="J298" s="246">
        <f>ROUND(I298*H298,2)</f>
        <v>0</v>
      </c>
      <c r="K298" s="247"/>
      <c r="L298" s="40"/>
      <c r="M298" s="248" t="s">
        <v>1</v>
      </c>
      <c r="N298" s="249" t="s">
        <v>42</v>
      </c>
      <c r="O298" s="78"/>
      <c r="P298" s="250">
        <f>O298*H298</f>
        <v>0</v>
      </c>
      <c r="Q298" s="250">
        <v>0</v>
      </c>
      <c r="R298" s="250">
        <f>Q298*H298</f>
        <v>0</v>
      </c>
      <c r="S298" s="250">
        <v>0</v>
      </c>
      <c r="T298" s="251">
        <f>S298*H298</f>
        <v>0</v>
      </c>
      <c r="U298" s="37"/>
      <c r="V298" s="37"/>
      <c r="W298" s="37"/>
      <c r="X298" s="37"/>
      <c r="Y298" s="37"/>
      <c r="Z298" s="37"/>
      <c r="AA298" s="37"/>
      <c r="AB298" s="37"/>
      <c r="AC298" s="37"/>
      <c r="AD298" s="37"/>
      <c r="AE298" s="37"/>
      <c r="AR298" s="252" t="s">
        <v>731</v>
      </c>
      <c r="AT298" s="252" t="s">
        <v>393</v>
      </c>
      <c r="AU298" s="252" t="s">
        <v>99</v>
      </c>
      <c r="AY298" s="19" t="s">
        <v>387</v>
      </c>
      <c r="BE298" s="127">
        <f>IF(N298="základná",J298,0)</f>
        <v>0</v>
      </c>
      <c r="BF298" s="127">
        <f>IF(N298="znížená",J298,0)</f>
        <v>0</v>
      </c>
      <c r="BG298" s="127">
        <f>IF(N298="zákl. prenesená",J298,0)</f>
        <v>0</v>
      </c>
      <c r="BH298" s="127">
        <f>IF(N298="zníž. prenesená",J298,0)</f>
        <v>0</v>
      </c>
      <c r="BI298" s="127">
        <f>IF(N298="nulová",J298,0)</f>
        <v>0</v>
      </c>
      <c r="BJ298" s="19" t="s">
        <v>92</v>
      </c>
      <c r="BK298" s="127">
        <f>ROUND(I298*H298,2)</f>
        <v>0</v>
      </c>
      <c r="BL298" s="19" t="s">
        <v>731</v>
      </c>
      <c r="BM298" s="252" t="s">
        <v>2865</v>
      </c>
    </row>
    <row r="299" spans="1:65" s="2" customFormat="1" ht="21.75" customHeight="1">
      <c r="A299" s="37"/>
      <c r="B299" s="38"/>
      <c r="C299" s="240" t="s">
        <v>606</v>
      </c>
      <c r="D299" s="240" t="s">
        <v>393</v>
      </c>
      <c r="E299" s="241" t="s">
        <v>2866</v>
      </c>
      <c r="F299" s="242" t="s">
        <v>2801</v>
      </c>
      <c r="G299" s="243" t="s">
        <v>405</v>
      </c>
      <c r="H299" s="244">
        <v>5.5</v>
      </c>
      <c r="I299" s="245"/>
      <c r="J299" s="246">
        <f>ROUND(I299*H299,2)</f>
        <v>0</v>
      </c>
      <c r="K299" s="247"/>
      <c r="L299" s="40"/>
      <c r="M299" s="248" t="s">
        <v>1</v>
      </c>
      <c r="N299" s="249" t="s">
        <v>42</v>
      </c>
      <c r="O299" s="78"/>
      <c r="P299" s="250">
        <f>O299*H299</f>
        <v>0</v>
      </c>
      <c r="Q299" s="250">
        <v>0</v>
      </c>
      <c r="R299" s="250">
        <f>Q299*H299</f>
        <v>0</v>
      </c>
      <c r="S299" s="250">
        <v>0</v>
      </c>
      <c r="T299" s="251">
        <f>S299*H299</f>
        <v>0</v>
      </c>
      <c r="U299" s="37"/>
      <c r="V299" s="37"/>
      <c r="W299" s="37"/>
      <c r="X299" s="37"/>
      <c r="Y299" s="37"/>
      <c r="Z299" s="37"/>
      <c r="AA299" s="37"/>
      <c r="AB299" s="37"/>
      <c r="AC299" s="37"/>
      <c r="AD299" s="37"/>
      <c r="AE299" s="37"/>
      <c r="AR299" s="252" t="s">
        <v>731</v>
      </c>
      <c r="AT299" s="252" t="s">
        <v>393</v>
      </c>
      <c r="AU299" s="252" t="s">
        <v>99</v>
      </c>
      <c r="AY299" s="19" t="s">
        <v>387</v>
      </c>
      <c r="BE299" s="127">
        <f>IF(N299="základná",J299,0)</f>
        <v>0</v>
      </c>
      <c r="BF299" s="127">
        <f>IF(N299="znížená",J299,0)</f>
        <v>0</v>
      </c>
      <c r="BG299" s="127">
        <f>IF(N299="zákl. prenesená",J299,0)</f>
        <v>0</v>
      </c>
      <c r="BH299" s="127">
        <f>IF(N299="zníž. prenesená",J299,0)</f>
        <v>0</v>
      </c>
      <c r="BI299" s="127">
        <f>IF(N299="nulová",J299,0)</f>
        <v>0</v>
      </c>
      <c r="BJ299" s="19" t="s">
        <v>92</v>
      </c>
      <c r="BK299" s="127">
        <f>ROUND(I299*H299,2)</f>
        <v>0</v>
      </c>
      <c r="BL299" s="19" t="s">
        <v>731</v>
      </c>
      <c r="BM299" s="252" t="s">
        <v>2867</v>
      </c>
    </row>
    <row r="300" spans="1:65" s="12" customFormat="1" ht="20.85" customHeight="1">
      <c r="B300" s="212"/>
      <c r="C300" s="213"/>
      <c r="D300" s="214" t="s">
        <v>75</v>
      </c>
      <c r="E300" s="225" t="s">
        <v>2803</v>
      </c>
      <c r="F300" s="225" t="s">
        <v>137</v>
      </c>
      <c r="G300" s="213"/>
      <c r="H300" s="213"/>
      <c r="I300" s="216"/>
      <c r="J300" s="226">
        <f>BK300</f>
        <v>0</v>
      </c>
      <c r="K300" s="213"/>
      <c r="L300" s="217"/>
      <c r="M300" s="218"/>
      <c r="N300" s="219"/>
      <c r="O300" s="219"/>
      <c r="P300" s="220">
        <f>SUM(P301:P305)</f>
        <v>0</v>
      </c>
      <c r="Q300" s="219"/>
      <c r="R300" s="220">
        <f>SUM(R301:R305)</f>
        <v>0</v>
      </c>
      <c r="S300" s="219"/>
      <c r="T300" s="221">
        <f>SUM(T301:T305)</f>
        <v>0</v>
      </c>
      <c r="AR300" s="222" t="s">
        <v>84</v>
      </c>
      <c r="AT300" s="223" t="s">
        <v>75</v>
      </c>
      <c r="AU300" s="223" t="s">
        <v>92</v>
      </c>
      <c r="AY300" s="222" t="s">
        <v>387</v>
      </c>
      <c r="BK300" s="224">
        <f>SUM(BK301:BK305)</f>
        <v>0</v>
      </c>
    </row>
    <row r="301" spans="1:65" s="2" customFormat="1" ht="24.15" customHeight="1">
      <c r="A301" s="37"/>
      <c r="B301" s="38"/>
      <c r="C301" s="240" t="s">
        <v>611</v>
      </c>
      <c r="D301" s="240" t="s">
        <v>393</v>
      </c>
      <c r="E301" s="241" t="s">
        <v>2868</v>
      </c>
      <c r="F301" s="242" t="s">
        <v>2805</v>
      </c>
      <c r="G301" s="243" t="s">
        <v>2806</v>
      </c>
      <c r="H301" s="244">
        <v>2</v>
      </c>
      <c r="I301" s="245"/>
      <c r="J301" s="246">
        <f>ROUND(I301*H301,2)</f>
        <v>0</v>
      </c>
      <c r="K301" s="247"/>
      <c r="L301" s="40"/>
      <c r="M301" s="248" t="s">
        <v>1</v>
      </c>
      <c r="N301" s="249" t="s">
        <v>42</v>
      </c>
      <c r="O301" s="78"/>
      <c r="P301" s="250">
        <f>O301*H301</f>
        <v>0</v>
      </c>
      <c r="Q301" s="250">
        <v>0</v>
      </c>
      <c r="R301" s="250">
        <f>Q301*H301</f>
        <v>0</v>
      </c>
      <c r="S301" s="250">
        <v>0</v>
      </c>
      <c r="T301" s="251">
        <f>S301*H301</f>
        <v>0</v>
      </c>
      <c r="U301" s="37"/>
      <c r="V301" s="37"/>
      <c r="W301" s="37"/>
      <c r="X301" s="37"/>
      <c r="Y301" s="37"/>
      <c r="Z301" s="37"/>
      <c r="AA301" s="37"/>
      <c r="AB301" s="37"/>
      <c r="AC301" s="37"/>
      <c r="AD301" s="37"/>
      <c r="AE301" s="37"/>
      <c r="AR301" s="252" t="s">
        <v>731</v>
      </c>
      <c r="AT301" s="252" t="s">
        <v>393</v>
      </c>
      <c r="AU301" s="252" t="s">
        <v>99</v>
      </c>
      <c r="AY301" s="19" t="s">
        <v>387</v>
      </c>
      <c r="BE301" s="127">
        <f>IF(N301="základná",J301,0)</f>
        <v>0</v>
      </c>
      <c r="BF301" s="127">
        <f>IF(N301="znížená",J301,0)</f>
        <v>0</v>
      </c>
      <c r="BG301" s="127">
        <f>IF(N301="zákl. prenesená",J301,0)</f>
        <v>0</v>
      </c>
      <c r="BH301" s="127">
        <f>IF(N301="zníž. prenesená",J301,0)</f>
        <v>0</v>
      </c>
      <c r="BI301" s="127">
        <f>IF(N301="nulová",J301,0)</f>
        <v>0</v>
      </c>
      <c r="BJ301" s="19" t="s">
        <v>92</v>
      </c>
      <c r="BK301" s="127">
        <f>ROUND(I301*H301,2)</f>
        <v>0</v>
      </c>
      <c r="BL301" s="19" t="s">
        <v>731</v>
      </c>
      <c r="BM301" s="252" t="s">
        <v>2869</v>
      </c>
    </row>
    <row r="302" spans="1:65" s="2" customFormat="1" ht="16.5" customHeight="1">
      <c r="A302" s="37"/>
      <c r="B302" s="38"/>
      <c r="C302" s="240" t="s">
        <v>615</v>
      </c>
      <c r="D302" s="240" t="s">
        <v>393</v>
      </c>
      <c r="E302" s="241" t="s">
        <v>2870</v>
      </c>
      <c r="F302" s="242" t="s">
        <v>2809</v>
      </c>
      <c r="G302" s="243" t="s">
        <v>2806</v>
      </c>
      <c r="H302" s="244">
        <v>1</v>
      </c>
      <c r="I302" s="245"/>
      <c r="J302" s="246">
        <f>ROUND(I302*H302,2)</f>
        <v>0</v>
      </c>
      <c r="K302" s="247"/>
      <c r="L302" s="40"/>
      <c r="M302" s="248" t="s">
        <v>1</v>
      </c>
      <c r="N302" s="249" t="s">
        <v>42</v>
      </c>
      <c r="O302" s="78"/>
      <c r="P302" s="250">
        <f>O302*H302</f>
        <v>0</v>
      </c>
      <c r="Q302" s="250">
        <v>0</v>
      </c>
      <c r="R302" s="250">
        <f>Q302*H302</f>
        <v>0</v>
      </c>
      <c r="S302" s="250">
        <v>0</v>
      </c>
      <c r="T302" s="251">
        <f>S302*H302</f>
        <v>0</v>
      </c>
      <c r="U302" s="37"/>
      <c r="V302" s="37"/>
      <c r="W302" s="37"/>
      <c r="X302" s="37"/>
      <c r="Y302" s="37"/>
      <c r="Z302" s="37"/>
      <c r="AA302" s="37"/>
      <c r="AB302" s="37"/>
      <c r="AC302" s="37"/>
      <c r="AD302" s="37"/>
      <c r="AE302" s="37"/>
      <c r="AR302" s="252" t="s">
        <v>731</v>
      </c>
      <c r="AT302" s="252" t="s">
        <v>393</v>
      </c>
      <c r="AU302" s="252" t="s">
        <v>99</v>
      </c>
      <c r="AY302" s="19" t="s">
        <v>387</v>
      </c>
      <c r="BE302" s="127">
        <f>IF(N302="základná",J302,0)</f>
        <v>0</v>
      </c>
      <c r="BF302" s="127">
        <f>IF(N302="znížená",J302,0)</f>
        <v>0</v>
      </c>
      <c r="BG302" s="127">
        <f>IF(N302="zákl. prenesená",J302,0)</f>
        <v>0</v>
      </c>
      <c r="BH302" s="127">
        <f>IF(N302="zníž. prenesená",J302,0)</f>
        <v>0</v>
      </c>
      <c r="BI302" s="127">
        <f>IF(N302="nulová",J302,0)</f>
        <v>0</v>
      </c>
      <c r="BJ302" s="19" t="s">
        <v>92</v>
      </c>
      <c r="BK302" s="127">
        <f>ROUND(I302*H302,2)</f>
        <v>0</v>
      </c>
      <c r="BL302" s="19" t="s">
        <v>731</v>
      </c>
      <c r="BM302" s="252" t="s">
        <v>2871</v>
      </c>
    </row>
    <row r="303" spans="1:65" s="2" customFormat="1" ht="16.5" customHeight="1">
      <c r="A303" s="37"/>
      <c r="B303" s="38"/>
      <c r="C303" s="240" t="s">
        <v>620</v>
      </c>
      <c r="D303" s="240" t="s">
        <v>393</v>
      </c>
      <c r="E303" s="241" t="s">
        <v>2872</v>
      </c>
      <c r="F303" s="242" t="s">
        <v>2812</v>
      </c>
      <c r="G303" s="243" t="s">
        <v>2806</v>
      </c>
      <c r="H303" s="244">
        <v>1</v>
      </c>
      <c r="I303" s="245"/>
      <c r="J303" s="246">
        <f>ROUND(I303*H303,2)</f>
        <v>0</v>
      </c>
      <c r="K303" s="247"/>
      <c r="L303" s="40"/>
      <c r="M303" s="248" t="s">
        <v>1</v>
      </c>
      <c r="N303" s="249" t="s">
        <v>42</v>
      </c>
      <c r="O303" s="78"/>
      <c r="P303" s="250">
        <f>O303*H303</f>
        <v>0</v>
      </c>
      <c r="Q303" s="250">
        <v>0</v>
      </c>
      <c r="R303" s="250">
        <f>Q303*H303</f>
        <v>0</v>
      </c>
      <c r="S303" s="250">
        <v>0</v>
      </c>
      <c r="T303" s="251">
        <f>S303*H303</f>
        <v>0</v>
      </c>
      <c r="U303" s="37"/>
      <c r="V303" s="37"/>
      <c r="W303" s="37"/>
      <c r="X303" s="37"/>
      <c r="Y303" s="37"/>
      <c r="Z303" s="37"/>
      <c r="AA303" s="37"/>
      <c r="AB303" s="37"/>
      <c r="AC303" s="37"/>
      <c r="AD303" s="37"/>
      <c r="AE303" s="37"/>
      <c r="AR303" s="252" t="s">
        <v>731</v>
      </c>
      <c r="AT303" s="252" t="s">
        <v>393</v>
      </c>
      <c r="AU303" s="252" t="s">
        <v>99</v>
      </c>
      <c r="AY303" s="19" t="s">
        <v>387</v>
      </c>
      <c r="BE303" s="127">
        <f>IF(N303="základná",J303,0)</f>
        <v>0</v>
      </c>
      <c r="BF303" s="127">
        <f>IF(N303="znížená",J303,0)</f>
        <v>0</v>
      </c>
      <c r="BG303" s="127">
        <f>IF(N303="zákl. prenesená",J303,0)</f>
        <v>0</v>
      </c>
      <c r="BH303" s="127">
        <f>IF(N303="zníž. prenesená",J303,0)</f>
        <v>0</v>
      </c>
      <c r="BI303" s="127">
        <f>IF(N303="nulová",J303,0)</f>
        <v>0</v>
      </c>
      <c r="BJ303" s="19" t="s">
        <v>92</v>
      </c>
      <c r="BK303" s="127">
        <f>ROUND(I303*H303,2)</f>
        <v>0</v>
      </c>
      <c r="BL303" s="19" t="s">
        <v>731</v>
      </c>
      <c r="BM303" s="252" t="s">
        <v>2873</v>
      </c>
    </row>
    <row r="304" spans="1:65" s="2" customFormat="1" ht="16.5" customHeight="1">
      <c r="A304" s="37"/>
      <c r="B304" s="38"/>
      <c r="C304" s="240" t="s">
        <v>287</v>
      </c>
      <c r="D304" s="240" t="s">
        <v>393</v>
      </c>
      <c r="E304" s="241" t="s">
        <v>2874</v>
      </c>
      <c r="F304" s="242" t="s">
        <v>2815</v>
      </c>
      <c r="G304" s="243" t="s">
        <v>716</v>
      </c>
      <c r="H304" s="311"/>
      <c r="I304" s="245"/>
      <c r="J304" s="246">
        <f>ROUND(I304*H304,2)</f>
        <v>0</v>
      </c>
      <c r="K304" s="247"/>
      <c r="L304" s="40"/>
      <c r="M304" s="248" t="s">
        <v>1</v>
      </c>
      <c r="N304" s="249" t="s">
        <v>42</v>
      </c>
      <c r="O304" s="78"/>
      <c r="P304" s="250">
        <f>O304*H304</f>
        <v>0</v>
      </c>
      <c r="Q304" s="250">
        <v>0</v>
      </c>
      <c r="R304" s="250">
        <f>Q304*H304</f>
        <v>0</v>
      </c>
      <c r="S304" s="250">
        <v>0</v>
      </c>
      <c r="T304" s="251">
        <f>S304*H304</f>
        <v>0</v>
      </c>
      <c r="U304" s="37"/>
      <c r="V304" s="37"/>
      <c r="W304" s="37"/>
      <c r="X304" s="37"/>
      <c r="Y304" s="37"/>
      <c r="Z304" s="37"/>
      <c r="AA304" s="37"/>
      <c r="AB304" s="37"/>
      <c r="AC304" s="37"/>
      <c r="AD304" s="37"/>
      <c r="AE304" s="37"/>
      <c r="AR304" s="252" t="s">
        <v>731</v>
      </c>
      <c r="AT304" s="252" t="s">
        <v>393</v>
      </c>
      <c r="AU304" s="252" t="s">
        <v>99</v>
      </c>
      <c r="AY304" s="19" t="s">
        <v>387</v>
      </c>
      <c r="BE304" s="127">
        <f>IF(N304="základná",J304,0)</f>
        <v>0</v>
      </c>
      <c r="BF304" s="127">
        <f>IF(N304="znížená",J304,0)</f>
        <v>0</v>
      </c>
      <c r="BG304" s="127">
        <f>IF(N304="zákl. prenesená",J304,0)</f>
        <v>0</v>
      </c>
      <c r="BH304" s="127">
        <f>IF(N304="zníž. prenesená",J304,0)</f>
        <v>0</v>
      </c>
      <c r="BI304" s="127">
        <f>IF(N304="nulová",J304,0)</f>
        <v>0</v>
      </c>
      <c r="BJ304" s="19" t="s">
        <v>92</v>
      </c>
      <c r="BK304" s="127">
        <f>ROUND(I304*H304,2)</f>
        <v>0</v>
      </c>
      <c r="BL304" s="19" t="s">
        <v>731</v>
      </c>
      <c r="BM304" s="252" t="s">
        <v>2875</v>
      </c>
    </row>
    <row r="305" spans="1:65" s="2" customFormat="1" ht="16.5" customHeight="1">
      <c r="A305" s="37"/>
      <c r="B305" s="38"/>
      <c r="C305" s="240" t="s">
        <v>627</v>
      </c>
      <c r="D305" s="240" t="s">
        <v>393</v>
      </c>
      <c r="E305" s="241" t="s">
        <v>2876</v>
      </c>
      <c r="F305" s="242" t="s">
        <v>2818</v>
      </c>
      <c r="G305" s="243" t="s">
        <v>716</v>
      </c>
      <c r="H305" s="311"/>
      <c r="I305" s="245"/>
      <c r="J305" s="246">
        <f>ROUND(I305*H305,2)</f>
        <v>0</v>
      </c>
      <c r="K305" s="247"/>
      <c r="L305" s="40"/>
      <c r="M305" s="248" t="s">
        <v>1</v>
      </c>
      <c r="N305" s="249" t="s">
        <v>42</v>
      </c>
      <c r="O305" s="78"/>
      <c r="P305" s="250">
        <f>O305*H305</f>
        <v>0</v>
      </c>
      <c r="Q305" s="250">
        <v>0</v>
      </c>
      <c r="R305" s="250">
        <f>Q305*H305</f>
        <v>0</v>
      </c>
      <c r="S305" s="250">
        <v>0</v>
      </c>
      <c r="T305" s="251">
        <f>S305*H305</f>
        <v>0</v>
      </c>
      <c r="U305" s="37"/>
      <c r="V305" s="37"/>
      <c r="W305" s="37"/>
      <c r="X305" s="37"/>
      <c r="Y305" s="37"/>
      <c r="Z305" s="37"/>
      <c r="AA305" s="37"/>
      <c r="AB305" s="37"/>
      <c r="AC305" s="37"/>
      <c r="AD305" s="37"/>
      <c r="AE305" s="37"/>
      <c r="AR305" s="252" t="s">
        <v>731</v>
      </c>
      <c r="AT305" s="252" t="s">
        <v>393</v>
      </c>
      <c r="AU305" s="252" t="s">
        <v>99</v>
      </c>
      <c r="AY305" s="19" t="s">
        <v>387</v>
      </c>
      <c r="BE305" s="127">
        <f>IF(N305="základná",J305,0)</f>
        <v>0</v>
      </c>
      <c r="BF305" s="127">
        <f>IF(N305="znížená",J305,0)</f>
        <v>0</v>
      </c>
      <c r="BG305" s="127">
        <f>IF(N305="zákl. prenesená",J305,0)</f>
        <v>0</v>
      </c>
      <c r="BH305" s="127">
        <f>IF(N305="zníž. prenesená",J305,0)</f>
        <v>0</v>
      </c>
      <c r="BI305" s="127">
        <f>IF(N305="nulová",J305,0)</f>
        <v>0</v>
      </c>
      <c r="BJ305" s="19" t="s">
        <v>92</v>
      </c>
      <c r="BK305" s="127">
        <f>ROUND(I305*H305,2)</f>
        <v>0</v>
      </c>
      <c r="BL305" s="19" t="s">
        <v>731</v>
      </c>
      <c r="BM305" s="252" t="s">
        <v>2877</v>
      </c>
    </row>
    <row r="306" spans="1:65" s="12" customFormat="1" ht="20.85" customHeight="1">
      <c r="B306" s="212"/>
      <c r="C306" s="213"/>
      <c r="D306" s="214" t="s">
        <v>75</v>
      </c>
      <c r="E306" s="225" t="s">
        <v>367</v>
      </c>
      <c r="F306" s="225" t="s">
        <v>821</v>
      </c>
      <c r="G306" s="213"/>
      <c r="H306" s="213"/>
      <c r="I306" s="216"/>
      <c r="J306" s="226">
        <f>BK306</f>
        <v>0</v>
      </c>
      <c r="K306" s="213"/>
      <c r="L306" s="217"/>
      <c r="M306" s="218"/>
      <c r="N306" s="219"/>
      <c r="O306" s="219"/>
      <c r="P306" s="220">
        <f>P307</f>
        <v>0</v>
      </c>
      <c r="Q306" s="219"/>
      <c r="R306" s="220">
        <f>R307</f>
        <v>0</v>
      </c>
      <c r="S306" s="219"/>
      <c r="T306" s="221">
        <f>T307</f>
        <v>0</v>
      </c>
      <c r="AR306" s="222" t="s">
        <v>429</v>
      </c>
      <c r="AT306" s="223" t="s">
        <v>75</v>
      </c>
      <c r="AU306" s="223" t="s">
        <v>92</v>
      </c>
      <c r="AY306" s="222" t="s">
        <v>387</v>
      </c>
      <c r="BK306" s="224">
        <f>BK307</f>
        <v>0</v>
      </c>
    </row>
    <row r="307" spans="1:65" s="2" customFormat="1" ht="16.5" customHeight="1">
      <c r="A307" s="37"/>
      <c r="B307" s="38"/>
      <c r="C307" s="240" t="s">
        <v>631</v>
      </c>
      <c r="D307" s="240" t="s">
        <v>393</v>
      </c>
      <c r="E307" s="241" t="s">
        <v>2820</v>
      </c>
      <c r="F307" s="242" t="s">
        <v>2821</v>
      </c>
      <c r="G307" s="243" t="s">
        <v>716</v>
      </c>
      <c r="H307" s="311"/>
      <c r="I307" s="245"/>
      <c r="J307" s="246">
        <f>ROUND(I307*H307,2)</f>
        <v>0</v>
      </c>
      <c r="K307" s="247"/>
      <c r="L307" s="40"/>
      <c r="M307" s="248" t="s">
        <v>1</v>
      </c>
      <c r="N307" s="249" t="s">
        <v>42</v>
      </c>
      <c r="O307" s="78"/>
      <c r="P307" s="250">
        <f>O307*H307</f>
        <v>0</v>
      </c>
      <c r="Q307" s="250">
        <v>0</v>
      </c>
      <c r="R307" s="250">
        <f>Q307*H307</f>
        <v>0</v>
      </c>
      <c r="S307" s="250">
        <v>0</v>
      </c>
      <c r="T307" s="251">
        <f>S307*H307</f>
        <v>0</v>
      </c>
      <c r="U307" s="37"/>
      <c r="V307" s="37"/>
      <c r="W307" s="37"/>
      <c r="X307" s="37"/>
      <c r="Y307" s="37"/>
      <c r="Z307" s="37"/>
      <c r="AA307" s="37"/>
      <c r="AB307" s="37"/>
      <c r="AC307" s="37"/>
      <c r="AD307" s="37"/>
      <c r="AE307" s="37"/>
      <c r="AR307" s="252" t="s">
        <v>825</v>
      </c>
      <c r="AT307" s="252" t="s">
        <v>393</v>
      </c>
      <c r="AU307" s="252" t="s">
        <v>99</v>
      </c>
      <c r="AY307" s="19" t="s">
        <v>387</v>
      </c>
      <c r="BE307" s="127">
        <f>IF(N307="základná",J307,0)</f>
        <v>0</v>
      </c>
      <c r="BF307" s="127">
        <f>IF(N307="znížená",J307,0)</f>
        <v>0</v>
      </c>
      <c r="BG307" s="127">
        <f>IF(N307="zákl. prenesená",J307,0)</f>
        <v>0</v>
      </c>
      <c r="BH307" s="127">
        <f>IF(N307="zníž. prenesená",J307,0)</f>
        <v>0</v>
      </c>
      <c r="BI307" s="127">
        <f>IF(N307="nulová",J307,0)</f>
        <v>0</v>
      </c>
      <c r="BJ307" s="19" t="s">
        <v>92</v>
      </c>
      <c r="BK307" s="127">
        <f>ROUND(I307*H307,2)</f>
        <v>0</v>
      </c>
      <c r="BL307" s="19" t="s">
        <v>825</v>
      </c>
      <c r="BM307" s="252" t="s">
        <v>2878</v>
      </c>
    </row>
    <row r="308" spans="1:65" s="12" customFormat="1" ht="22.8" customHeight="1">
      <c r="B308" s="212"/>
      <c r="C308" s="213"/>
      <c r="D308" s="214" t="s">
        <v>75</v>
      </c>
      <c r="E308" s="225" t="s">
        <v>2879</v>
      </c>
      <c r="F308" s="225" t="s">
        <v>2880</v>
      </c>
      <c r="G308" s="213"/>
      <c r="H308" s="213"/>
      <c r="I308" s="216"/>
      <c r="J308" s="226">
        <f>BK308</f>
        <v>0</v>
      </c>
      <c r="K308" s="213"/>
      <c r="L308" s="217"/>
      <c r="M308" s="218"/>
      <c r="N308" s="219"/>
      <c r="O308" s="219"/>
      <c r="P308" s="220">
        <f>P309+P311+P313+P318</f>
        <v>0</v>
      </c>
      <c r="Q308" s="219"/>
      <c r="R308" s="220">
        <f>R309+R311+R313+R318</f>
        <v>0</v>
      </c>
      <c r="S308" s="219"/>
      <c r="T308" s="221">
        <f>T309+T311+T313+T318</f>
        <v>0</v>
      </c>
      <c r="AR308" s="222" t="s">
        <v>84</v>
      </c>
      <c r="AT308" s="223" t="s">
        <v>75</v>
      </c>
      <c r="AU308" s="223" t="s">
        <v>84</v>
      </c>
      <c r="AY308" s="222" t="s">
        <v>387</v>
      </c>
      <c r="BK308" s="224">
        <f>BK309+BK311+BK313+BK318</f>
        <v>0</v>
      </c>
    </row>
    <row r="309" spans="1:65" s="12" customFormat="1" ht="20.85" customHeight="1">
      <c r="B309" s="212"/>
      <c r="C309" s="213"/>
      <c r="D309" s="214" t="s">
        <v>75</v>
      </c>
      <c r="E309" s="225" t="s">
        <v>2756</v>
      </c>
      <c r="F309" s="225" t="s">
        <v>2757</v>
      </c>
      <c r="G309" s="213"/>
      <c r="H309" s="213"/>
      <c r="I309" s="216"/>
      <c r="J309" s="226">
        <f>BK309</f>
        <v>0</v>
      </c>
      <c r="K309" s="213"/>
      <c r="L309" s="217"/>
      <c r="M309" s="218"/>
      <c r="N309" s="219"/>
      <c r="O309" s="219"/>
      <c r="P309" s="220">
        <f>P310</f>
        <v>0</v>
      </c>
      <c r="Q309" s="219"/>
      <c r="R309" s="220">
        <f>R310</f>
        <v>0</v>
      </c>
      <c r="S309" s="219"/>
      <c r="T309" s="221">
        <f>T310</f>
        <v>0</v>
      </c>
      <c r="AR309" s="222" t="s">
        <v>99</v>
      </c>
      <c r="AT309" s="223" t="s">
        <v>75</v>
      </c>
      <c r="AU309" s="223" t="s">
        <v>92</v>
      </c>
      <c r="AY309" s="222" t="s">
        <v>387</v>
      </c>
      <c r="BK309" s="224">
        <f>BK310</f>
        <v>0</v>
      </c>
    </row>
    <row r="310" spans="1:65" s="2" customFormat="1" ht="16.5" customHeight="1">
      <c r="A310" s="37"/>
      <c r="B310" s="38"/>
      <c r="C310" s="240" t="s">
        <v>640</v>
      </c>
      <c r="D310" s="240" t="s">
        <v>393</v>
      </c>
      <c r="E310" s="241" t="s">
        <v>2881</v>
      </c>
      <c r="F310" s="242" t="s">
        <v>2882</v>
      </c>
      <c r="G310" s="243" t="s">
        <v>436</v>
      </c>
      <c r="H310" s="244">
        <v>2</v>
      </c>
      <c r="I310" s="245"/>
      <c r="J310" s="246">
        <f>ROUND(I310*H310,2)</f>
        <v>0</v>
      </c>
      <c r="K310" s="247"/>
      <c r="L310" s="40"/>
      <c r="M310" s="248" t="s">
        <v>1</v>
      </c>
      <c r="N310" s="249" t="s">
        <v>42</v>
      </c>
      <c r="O310" s="78"/>
      <c r="P310" s="250">
        <f>O310*H310</f>
        <v>0</v>
      </c>
      <c r="Q310" s="250">
        <v>0</v>
      </c>
      <c r="R310" s="250">
        <f>Q310*H310</f>
        <v>0</v>
      </c>
      <c r="S310" s="250">
        <v>0</v>
      </c>
      <c r="T310" s="251">
        <f>S310*H310</f>
        <v>0</v>
      </c>
      <c r="U310" s="37"/>
      <c r="V310" s="37"/>
      <c r="W310" s="37"/>
      <c r="X310" s="37"/>
      <c r="Y310" s="37"/>
      <c r="Z310" s="37"/>
      <c r="AA310" s="37"/>
      <c r="AB310" s="37"/>
      <c r="AC310" s="37"/>
      <c r="AD310" s="37"/>
      <c r="AE310" s="37"/>
      <c r="AR310" s="252" t="s">
        <v>731</v>
      </c>
      <c r="AT310" s="252" t="s">
        <v>393</v>
      </c>
      <c r="AU310" s="252" t="s">
        <v>99</v>
      </c>
      <c r="AY310" s="19" t="s">
        <v>387</v>
      </c>
      <c r="BE310" s="127">
        <f>IF(N310="základná",J310,0)</f>
        <v>0</v>
      </c>
      <c r="BF310" s="127">
        <f>IF(N310="znížená",J310,0)</f>
        <v>0</v>
      </c>
      <c r="BG310" s="127">
        <f>IF(N310="zákl. prenesená",J310,0)</f>
        <v>0</v>
      </c>
      <c r="BH310" s="127">
        <f>IF(N310="zníž. prenesená",J310,0)</f>
        <v>0</v>
      </c>
      <c r="BI310" s="127">
        <f>IF(N310="nulová",J310,0)</f>
        <v>0</v>
      </c>
      <c r="BJ310" s="19" t="s">
        <v>92</v>
      </c>
      <c r="BK310" s="127">
        <f>ROUND(I310*H310,2)</f>
        <v>0</v>
      </c>
      <c r="BL310" s="19" t="s">
        <v>731</v>
      </c>
      <c r="BM310" s="252" t="s">
        <v>2883</v>
      </c>
    </row>
    <row r="311" spans="1:65" s="12" customFormat="1" ht="20.85" customHeight="1">
      <c r="B311" s="212"/>
      <c r="C311" s="213"/>
      <c r="D311" s="214" t="s">
        <v>75</v>
      </c>
      <c r="E311" s="225" t="s">
        <v>2796</v>
      </c>
      <c r="F311" s="225" t="s">
        <v>2797</v>
      </c>
      <c r="G311" s="213"/>
      <c r="H311" s="213"/>
      <c r="I311" s="216"/>
      <c r="J311" s="226">
        <f>BK311</f>
        <v>0</v>
      </c>
      <c r="K311" s="213"/>
      <c r="L311" s="217"/>
      <c r="M311" s="218"/>
      <c r="N311" s="219"/>
      <c r="O311" s="219"/>
      <c r="P311" s="220">
        <f>P312</f>
        <v>0</v>
      </c>
      <c r="Q311" s="219"/>
      <c r="R311" s="220">
        <f>R312</f>
        <v>0</v>
      </c>
      <c r="S311" s="219"/>
      <c r="T311" s="221">
        <f>T312</f>
        <v>0</v>
      </c>
      <c r="AR311" s="222" t="s">
        <v>84</v>
      </c>
      <c r="AT311" s="223" t="s">
        <v>75</v>
      </c>
      <c r="AU311" s="223" t="s">
        <v>92</v>
      </c>
      <c r="AY311" s="222" t="s">
        <v>387</v>
      </c>
      <c r="BK311" s="224">
        <f>BK312</f>
        <v>0</v>
      </c>
    </row>
    <row r="312" spans="1:65" s="2" customFormat="1" ht="16.5" customHeight="1">
      <c r="A312" s="37"/>
      <c r="B312" s="38"/>
      <c r="C312" s="240" t="s">
        <v>644</v>
      </c>
      <c r="D312" s="240" t="s">
        <v>393</v>
      </c>
      <c r="E312" s="241" t="s">
        <v>2884</v>
      </c>
      <c r="F312" s="242" t="s">
        <v>2882</v>
      </c>
      <c r="G312" s="243" t="s">
        <v>436</v>
      </c>
      <c r="H312" s="244">
        <v>2</v>
      </c>
      <c r="I312" s="245"/>
      <c r="J312" s="246">
        <f>ROUND(I312*H312,2)</f>
        <v>0</v>
      </c>
      <c r="K312" s="247"/>
      <c r="L312" s="40"/>
      <c r="M312" s="248" t="s">
        <v>1</v>
      </c>
      <c r="N312" s="249" t="s">
        <v>42</v>
      </c>
      <c r="O312" s="78"/>
      <c r="P312" s="250">
        <f>O312*H312</f>
        <v>0</v>
      </c>
      <c r="Q312" s="250">
        <v>0</v>
      </c>
      <c r="R312" s="250">
        <f>Q312*H312</f>
        <v>0</v>
      </c>
      <c r="S312" s="250">
        <v>0</v>
      </c>
      <c r="T312" s="251">
        <f>S312*H312</f>
        <v>0</v>
      </c>
      <c r="U312" s="37"/>
      <c r="V312" s="37"/>
      <c r="W312" s="37"/>
      <c r="X312" s="37"/>
      <c r="Y312" s="37"/>
      <c r="Z312" s="37"/>
      <c r="AA312" s="37"/>
      <c r="AB312" s="37"/>
      <c r="AC312" s="37"/>
      <c r="AD312" s="37"/>
      <c r="AE312" s="37"/>
      <c r="AR312" s="252" t="s">
        <v>731</v>
      </c>
      <c r="AT312" s="252" t="s">
        <v>393</v>
      </c>
      <c r="AU312" s="252" t="s">
        <v>99</v>
      </c>
      <c r="AY312" s="19" t="s">
        <v>387</v>
      </c>
      <c r="BE312" s="127">
        <f>IF(N312="základná",J312,0)</f>
        <v>0</v>
      </c>
      <c r="BF312" s="127">
        <f>IF(N312="znížená",J312,0)</f>
        <v>0</v>
      </c>
      <c r="BG312" s="127">
        <f>IF(N312="zákl. prenesená",J312,0)</f>
        <v>0</v>
      </c>
      <c r="BH312" s="127">
        <f>IF(N312="zníž. prenesená",J312,0)</f>
        <v>0</v>
      </c>
      <c r="BI312" s="127">
        <f>IF(N312="nulová",J312,0)</f>
        <v>0</v>
      </c>
      <c r="BJ312" s="19" t="s">
        <v>92</v>
      </c>
      <c r="BK312" s="127">
        <f>ROUND(I312*H312,2)</f>
        <v>0</v>
      </c>
      <c r="BL312" s="19" t="s">
        <v>731</v>
      </c>
      <c r="BM312" s="252" t="s">
        <v>2885</v>
      </c>
    </row>
    <row r="313" spans="1:65" s="12" customFormat="1" ht="20.85" customHeight="1">
      <c r="B313" s="212"/>
      <c r="C313" s="213"/>
      <c r="D313" s="214" t="s">
        <v>75</v>
      </c>
      <c r="E313" s="225" t="s">
        <v>2803</v>
      </c>
      <c r="F313" s="225" t="s">
        <v>137</v>
      </c>
      <c r="G313" s="213"/>
      <c r="H313" s="213"/>
      <c r="I313" s="216"/>
      <c r="J313" s="226">
        <f>BK313</f>
        <v>0</v>
      </c>
      <c r="K313" s="213"/>
      <c r="L313" s="217"/>
      <c r="M313" s="218"/>
      <c r="N313" s="219"/>
      <c r="O313" s="219"/>
      <c r="P313" s="220">
        <f>SUM(P314:P317)</f>
        <v>0</v>
      </c>
      <c r="Q313" s="219"/>
      <c r="R313" s="220">
        <f>SUM(R314:R317)</f>
        <v>0</v>
      </c>
      <c r="S313" s="219"/>
      <c r="T313" s="221">
        <f>SUM(T314:T317)</f>
        <v>0</v>
      </c>
      <c r="AR313" s="222" t="s">
        <v>84</v>
      </c>
      <c r="AT313" s="223" t="s">
        <v>75</v>
      </c>
      <c r="AU313" s="223" t="s">
        <v>92</v>
      </c>
      <c r="AY313" s="222" t="s">
        <v>387</v>
      </c>
      <c r="BK313" s="224">
        <f>SUM(BK314:BK317)</f>
        <v>0</v>
      </c>
    </row>
    <row r="314" spans="1:65" s="2" customFormat="1" ht="16.5" customHeight="1">
      <c r="A314" s="37"/>
      <c r="B314" s="38"/>
      <c r="C314" s="240" t="s">
        <v>648</v>
      </c>
      <c r="D314" s="240" t="s">
        <v>393</v>
      </c>
      <c r="E314" s="241" t="s">
        <v>2886</v>
      </c>
      <c r="F314" s="242" t="s">
        <v>2809</v>
      </c>
      <c r="G314" s="243" t="s">
        <v>2806</v>
      </c>
      <c r="H314" s="244">
        <v>1</v>
      </c>
      <c r="I314" s="245"/>
      <c r="J314" s="246">
        <f>ROUND(I314*H314,2)</f>
        <v>0</v>
      </c>
      <c r="K314" s="247"/>
      <c r="L314" s="40"/>
      <c r="M314" s="248" t="s">
        <v>1</v>
      </c>
      <c r="N314" s="249" t="s">
        <v>42</v>
      </c>
      <c r="O314" s="78"/>
      <c r="P314" s="250">
        <f>O314*H314</f>
        <v>0</v>
      </c>
      <c r="Q314" s="250">
        <v>0</v>
      </c>
      <c r="R314" s="250">
        <f>Q314*H314</f>
        <v>0</v>
      </c>
      <c r="S314" s="250">
        <v>0</v>
      </c>
      <c r="T314" s="251">
        <f>S314*H314</f>
        <v>0</v>
      </c>
      <c r="U314" s="37"/>
      <c r="V314" s="37"/>
      <c r="W314" s="37"/>
      <c r="X314" s="37"/>
      <c r="Y314" s="37"/>
      <c r="Z314" s="37"/>
      <c r="AA314" s="37"/>
      <c r="AB314" s="37"/>
      <c r="AC314" s="37"/>
      <c r="AD314" s="37"/>
      <c r="AE314" s="37"/>
      <c r="AR314" s="252" t="s">
        <v>731</v>
      </c>
      <c r="AT314" s="252" t="s">
        <v>393</v>
      </c>
      <c r="AU314" s="252" t="s">
        <v>99</v>
      </c>
      <c r="AY314" s="19" t="s">
        <v>387</v>
      </c>
      <c r="BE314" s="127">
        <f>IF(N314="základná",J314,0)</f>
        <v>0</v>
      </c>
      <c r="BF314" s="127">
        <f>IF(N314="znížená",J314,0)</f>
        <v>0</v>
      </c>
      <c r="BG314" s="127">
        <f>IF(N314="zákl. prenesená",J314,0)</f>
        <v>0</v>
      </c>
      <c r="BH314" s="127">
        <f>IF(N314="zníž. prenesená",J314,0)</f>
        <v>0</v>
      </c>
      <c r="BI314" s="127">
        <f>IF(N314="nulová",J314,0)</f>
        <v>0</v>
      </c>
      <c r="BJ314" s="19" t="s">
        <v>92</v>
      </c>
      <c r="BK314" s="127">
        <f>ROUND(I314*H314,2)</f>
        <v>0</v>
      </c>
      <c r="BL314" s="19" t="s">
        <v>731</v>
      </c>
      <c r="BM314" s="252" t="s">
        <v>2887</v>
      </c>
    </row>
    <row r="315" spans="1:65" s="2" customFormat="1" ht="16.5" customHeight="1">
      <c r="A315" s="37"/>
      <c r="B315" s="38"/>
      <c r="C315" s="240" t="s">
        <v>654</v>
      </c>
      <c r="D315" s="240" t="s">
        <v>393</v>
      </c>
      <c r="E315" s="241" t="s">
        <v>2888</v>
      </c>
      <c r="F315" s="242" t="s">
        <v>2812</v>
      </c>
      <c r="G315" s="243" t="s">
        <v>2806</v>
      </c>
      <c r="H315" s="244">
        <v>1</v>
      </c>
      <c r="I315" s="245"/>
      <c r="J315" s="246">
        <f>ROUND(I315*H315,2)</f>
        <v>0</v>
      </c>
      <c r="K315" s="247"/>
      <c r="L315" s="40"/>
      <c r="M315" s="248" t="s">
        <v>1</v>
      </c>
      <c r="N315" s="249" t="s">
        <v>42</v>
      </c>
      <c r="O315" s="78"/>
      <c r="P315" s="250">
        <f>O315*H315</f>
        <v>0</v>
      </c>
      <c r="Q315" s="250">
        <v>0</v>
      </c>
      <c r="R315" s="250">
        <f>Q315*H315</f>
        <v>0</v>
      </c>
      <c r="S315" s="250">
        <v>0</v>
      </c>
      <c r="T315" s="251">
        <f>S315*H315</f>
        <v>0</v>
      </c>
      <c r="U315" s="37"/>
      <c r="V315" s="37"/>
      <c r="W315" s="37"/>
      <c r="X315" s="37"/>
      <c r="Y315" s="37"/>
      <c r="Z315" s="37"/>
      <c r="AA315" s="37"/>
      <c r="AB315" s="37"/>
      <c r="AC315" s="37"/>
      <c r="AD315" s="37"/>
      <c r="AE315" s="37"/>
      <c r="AR315" s="252" t="s">
        <v>731</v>
      </c>
      <c r="AT315" s="252" t="s">
        <v>393</v>
      </c>
      <c r="AU315" s="252" t="s">
        <v>99</v>
      </c>
      <c r="AY315" s="19" t="s">
        <v>387</v>
      </c>
      <c r="BE315" s="127">
        <f>IF(N315="základná",J315,0)</f>
        <v>0</v>
      </c>
      <c r="BF315" s="127">
        <f>IF(N315="znížená",J315,0)</f>
        <v>0</v>
      </c>
      <c r="BG315" s="127">
        <f>IF(N315="zákl. prenesená",J315,0)</f>
        <v>0</v>
      </c>
      <c r="BH315" s="127">
        <f>IF(N315="zníž. prenesená",J315,0)</f>
        <v>0</v>
      </c>
      <c r="BI315" s="127">
        <f>IF(N315="nulová",J315,0)</f>
        <v>0</v>
      </c>
      <c r="BJ315" s="19" t="s">
        <v>92</v>
      </c>
      <c r="BK315" s="127">
        <f>ROUND(I315*H315,2)</f>
        <v>0</v>
      </c>
      <c r="BL315" s="19" t="s">
        <v>731</v>
      </c>
      <c r="BM315" s="252" t="s">
        <v>2889</v>
      </c>
    </row>
    <row r="316" spans="1:65" s="2" customFormat="1" ht="16.5" customHeight="1">
      <c r="A316" s="37"/>
      <c r="B316" s="38"/>
      <c r="C316" s="240" t="s">
        <v>660</v>
      </c>
      <c r="D316" s="240" t="s">
        <v>393</v>
      </c>
      <c r="E316" s="241" t="s">
        <v>2890</v>
      </c>
      <c r="F316" s="242" t="s">
        <v>2815</v>
      </c>
      <c r="G316" s="243" t="s">
        <v>716</v>
      </c>
      <c r="H316" s="311"/>
      <c r="I316" s="245"/>
      <c r="J316" s="246">
        <f>ROUND(I316*H316,2)</f>
        <v>0</v>
      </c>
      <c r="K316" s="247"/>
      <c r="L316" s="40"/>
      <c r="M316" s="248" t="s">
        <v>1</v>
      </c>
      <c r="N316" s="249" t="s">
        <v>42</v>
      </c>
      <c r="O316" s="78"/>
      <c r="P316" s="250">
        <f>O316*H316</f>
        <v>0</v>
      </c>
      <c r="Q316" s="250">
        <v>0</v>
      </c>
      <c r="R316" s="250">
        <f>Q316*H316</f>
        <v>0</v>
      </c>
      <c r="S316" s="250">
        <v>0</v>
      </c>
      <c r="T316" s="251">
        <f>S316*H316</f>
        <v>0</v>
      </c>
      <c r="U316" s="37"/>
      <c r="V316" s="37"/>
      <c r="W316" s="37"/>
      <c r="X316" s="37"/>
      <c r="Y316" s="37"/>
      <c r="Z316" s="37"/>
      <c r="AA316" s="37"/>
      <c r="AB316" s="37"/>
      <c r="AC316" s="37"/>
      <c r="AD316" s="37"/>
      <c r="AE316" s="37"/>
      <c r="AR316" s="252" t="s">
        <v>731</v>
      </c>
      <c r="AT316" s="252" t="s">
        <v>393</v>
      </c>
      <c r="AU316" s="252" t="s">
        <v>99</v>
      </c>
      <c r="AY316" s="19" t="s">
        <v>387</v>
      </c>
      <c r="BE316" s="127">
        <f>IF(N316="základná",J316,0)</f>
        <v>0</v>
      </c>
      <c r="BF316" s="127">
        <f>IF(N316="znížená",J316,0)</f>
        <v>0</v>
      </c>
      <c r="BG316" s="127">
        <f>IF(N316="zákl. prenesená",J316,0)</f>
        <v>0</v>
      </c>
      <c r="BH316" s="127">
        <f>IF(N316="zníž. prenesená",J316,0)</f>
        <v>0</v>
      </c>
      <c r="BI316" s="127">
        <f>IF(N316="nulová",J316,0)</f>
        <v>0</v>
      </c>
      <c r="BJ316" s="19" t="s">
        <v>92</v>
      </c>
      <c r="BK316" s="127">
        <f>ROUND(I316*H316,2)</f>
        <v>0</v>
      </c>
      <c r="BL316" s="19" t="s">
        <v>731</v>
      </c>
      <c r="BM316" s="252" t="s">
        <v>2891</v>
      </c>
    </row>
    <row r="317" spans="1:65" s="2" customFormat="1" ht="16.5" customHeight="1">
      <c r="A317" s="37"/>
      <c r="B317" s="38"/>
      <c r="C317" s="240" t="s">
        <v>666</v>
      </c>
      <c r="D317" s="240" t="s">
        <v>393</v>
      </c>
      <c r="E317" s="241" t="s">
        <v>2892</v>
      </c>
      <c r="F317" s="242" t="s">
        <v>2818</v>
      </c>
      <c r="G317" s="243" t="s">
        <v>716</v>
      </c>
      <c r="H317" s="311"/>
      <c r="I317" s="245"/>
      <c r="J317" s="246">
        <f>ROUND(I317*H317,2)</f>
        <v>0</v>
      </c>
      <c r="K317" s="247"/>
      <c r="L317" s="40"/>
      <c r="M317" s="248" t="s">
        <v>1</v>
      </c>
      <c r="N317" s="249" t="s">
        <v>42</v>
      </c>
      <c r="O317" s="78"/>
      <c r="P317" s="250">
        <f>O317*H317</f>
        <v>0</v>
      </c>
      <c r="Q317" s="250">
        <v>0</v>
      </c>
      <c r="R317" s="250">
        <f>Q317*H317</f>
        <v>0</v>
      </c>
      <c r="S317" s="250">
        <v>0</v>
      </c>
      <c r="T317" s="251">
        <f>S317*H317</f>
        <v>0</v>
      </c>
      <c r="U317" s="37"/>
      <c r="V317" s="37"/>
      <c r="W317" s="37"/>
      <c r="X317" s="37"/>
      <c r="Y317" s="37"/>
      <c r="Z317" s="37"/>
      <c r="AA317" s="37"/>
      <c r="AB317" s="37"/>
      <c r="AC317" s="37"/>
      <c r="AD317" s="37"/>
      <c r="AE317" s="37"/>
      <c r="AR317" s="252" t="s">
        <v>731</v>
      </c>
      <c r="AT317" s="252" t="s">
        <v>393</v>
      </c>
      <c r="AU317" s="252" t="s">
        <v>99</v>
      </c>
      <c r="AY317" s="19" t="s">
        <v>387</v>
      </c>
      <c r="BE317" s="127">
        <f>IF(N317="základná",J317,0)</f>
        <v>0</v>
      </c>
      <c r="BF317" s="127">
        <f>IF(N317="znížená",J317,0)</f>
        <v>0</v>
      </c>
      <c r="BG317" s="127">
        <f>IF(N317="zákl. prenesená",J317,0)</f>
        <v>0</v>
      </c>
      <c r="BH317" s="127">
        <f>IF(N317="zníž. prenesená",J317,0)</f>
        <v>0</v>
      </c>
      <c r="BI317" s="127">
        <f>IF(N317="nulová",J317,0)</f>
        <v>0</v>
      </c>
      <c r="BJ317" s="19" t="s">
        <v>92</v>
      </c>
      <c r="BK317" s="127">
        <f>ROUND(I317*H317,2)</f>
        <v>0</v>
      </c>
      <c r="BL317" s="19" t="s">
        <v>731</v>
      </c>
      <c r="BM317" s="252" t="s">
        <v>2893</v>
      </c>
    </row>
    <row r="318" spans="1:65" s="12" customFormat="1" ht="20.85" customHeight="1">
      <c r="B318" s="212"/>
      <c r="C318" s="213"/>
      <c r="D318" s="214" t="s">
        <v>75</v>
      </c>
      <c r="E318" s="225" t="s">
        <v>367</v>
      </c>
      <c r="F318" s="225" t="s">
        <v>821</v>
      </c>
      <c r="G318" s="213"/>
      <c r="H318" s="213"/>
      <c r="I318" s="216"/>
      <c r="J318" s="226">
        <f>BK318</f>
        <v>0</v>
      </c>
      <c r="K318" s="213"/>
      <c r="L318" s="217"/>
      <c r="M318" s="218"/>
      <c r="N318" s="219"/>
      <c r="O318" s="219"/>
      <c r="P318" s="220">
        <f>P319</f>
        <v>0</v>
      </c>
      <c r="Q318" s="219"/>
      <c r="R318" s="220">
        <f>R319</f>
        <v>0</v>
      </c>
      <c r="S318" s="219"/>
      <c r="T318" s="221">
        <f>T319</f>
        <v>0</v>
      </c>
      <c r="AR318" s="222" t="s">
        <v>429</v>
      </c>
      <c r="AT318" s="223" t="s">
        <v>75</v>
      </c>
      <c r="AU318" s="223" t="s">
        <v>92</v>
      </c>
      <c r="AY318" s="222" t="s">
        <v>387</v>
      </c>
      <c r="BK318" s="224">
        <f>BK319</f>
        <v>0</v>
      </c>
    </row>
    <row r="319" spans="1:65" s="2" customFormat="1" ht="16.5" customHeight="1">
      <c r="A319" s="37"/>
      <c r="B319" s="38"/>
      <c r="C319" s="240" t="s">
        <v>670</v>
      </c>
      <c r="D319" s="240" t="s">
        <v>393</v>
      </c>
      <c r="E319" s="241" t="s">
        <v>2820</v>
      </c>
      <c r="F319" s="242" t="s">
        <v>2821</v>
      </c>
      <c r="G319" s="243" t="s">
        <v>716</v>
      </c>
      <c r="H319" s="311"/>
      <c r="I319" s="245"/>
      <c r="J319" s="246">
        <f>ROUND(I319*H319,2)</f>
        <v>0</v>
      </c>
      <c r="K319" s="247"/>
      <c r="L319" s="40"/>
      <c r="M319" s="248" t="s">
        <v>1</v>
      </c>
      <c r="N319" s="249" t="s">
        <v>42</v>
      </c>
      <c r="O319" s="78"/>
      <c r="P319" s="250">
        <f>O319*H319</f>
        <v>0</v>
      </c>
      <c r="Q319" s="250">
        <v>0</v>
      </c>
      <c r="R319" s="250">
        <f>Q319*H319</f>
        <v>0</v>
      </c>
      <c r="S319" s="250">
        <v>0</v>
      </c>
      <c r="T319" s="251">
        <f>S319*H319</f>
        <v>0</v>
      </c>
      <c r="U319" s="37"/>
      <c r="V319" s="37"/>
      <c r="W319" s="37"/>
      <c r="X319" s="37"/>
      <c r="Y319" s="37"/>
      <c r="Z319" s="37"/>
      <c r="AA319" s="37"/>
      <c r="AB319" s="37"/>
      <c r="AC319" s="37"/>
      <c r="AD319" s="37"/>
      <c r="AE319" s="37"/>
      <c r="AR319" s="252" t="s">
        <v>825</v>
      </c>
      <c r="AT319" s="252" t="s">
        <v>393</v>
      </c>
      <c r="AU319" s="252" t="s">
        <v>99</v>
      </c>
      <c r="AY319" s="19" t="s">
        <v>387</v>
      </c>
      <c r="BE319" s="127">
        <f>IF(N319="základná",J319,0)</f>
        <v>0</v>
      </c>
      <c r="BF319" s="127">
        <f>IF(N319="znížená",J319,0)</f>
        <v>0</v>
      </c>
      <c r="BG319" s="127">
        <f>IF(N319="zákl. prenesená",J319,0)</f>
        <v>0</v>
      </c>
      <c r="BH319" s="127">
        <f>IF(N319="zníž. prenesená",J319,0)</f>
        <v>0</v>
      </c>
      <c r="BI319" s="127">
        <f>IF(N319="nulová",J319,0)</f>
        <v>0</v>
      </c>
      <c r="BJ319" s="19" t="s">
        <v>92</v>
      </c>
      <c r="BK319" s="127">
        <f>ROUND(I319*H319,2)</f>
        <v>0</v>
      </c>
      <c r="BL319" s="19" t="s">
        <v>825</v>
      </c>
      <c r="BM319" s="252" t="s">
        <v>2894</v>
      </c>
    </row>
    <row r="320" spans="1:65" s="12" customFormat="1" ht="22.8" customHeight="1">
      <c r="B320" s="212"/>
      <c r="C320" s="213"/>
      <c r="D320" s="214" t="s">
        <v>75</v>
      </c>
      <c r="E320" s="225" t="s">
        <v>2895</v>
      </c>
      <c r="F320" s="225" t="s">
        <v>2896</v>
      </c>
      <c r="G320" s="213"/>
      <c r="H320" s="213"/>
      <c r="I320" s="216"/>
      <c r="J320" s="226">
        <f>BK320</f>
        <v>0</v>
      </c>
      <c r="K320" s="213"/>
      <c r="L320" s="217"/>
      <c r="M320" s="218"/>
      <c r="N320" s="219"/>
      <c r="O320" s="219"/>
      <c r="P320" s="220">
        <f>P321+P324+P330+P336+P340+P346</f>
        <v>0</v>
      </c>
      <c r="Q320" s="219"/>
      <c r="R320" s="220">
        <f>R321+R324+R330+R336+R340+R346</f>
        <v>0</v>
      </c>
      <c r="S320" s="219"/>
      <c r="T320" s="221">
        <f>T321+T324+T330+T336+T340+T346</f>
        <v>0</v>
      </c>
      <c r="AR320" s="222" t="s">
        <v>84</v>
      </c>
      <c r="AT320" s="223" t="s">
        <v>75</v>
      </c>
      <c r="AU320" s="223" t="s">
        <v>84</v>
      </c>
      <c r="AY320" s="222" t="s">
        <v>387</v>
      </c>
      <c r="BK320" s="224">
        <f>BK321+BK324+BK330+BK336+BK340+BK346</f>
        <v>0</v>
      </c>
    </row>
    <row r="321" spans="1:65" s="12" customFormat="1" ht="20.85" customHeight="1">
      <c r="B321" s="212"/>
      <c r="C321" s="213"/>
      <c r="D321" s="214" t="s">
        <v>75</v>
      </c>
      <c r="E321" s="225" t="s">
        <v>2756</v>
      </c>
      <c r="F321" s="225" t="s">
        <v>2757</v>
      </c>
      <c r="G321" s="213"/>
      <c r="H321" s="213"/>
      <c r="I321" s="216"/>
      <c r="J321" s="226">
        <f>BK321</f>
        <v>0</v>
      </c>
      <c r="K321" s="213"/>
      <c r="L321" s="217"/>
      <c r="M321" s="218"/>
      <c r="N321" s="219"/>
      <c r="O321" s="219"/>
      <c r="P321" s="220">
        <f>SUM(P322:P323)</f>
        <v>0</v>
      </c>
      <c r="Q321" s="219"/>
      <c r="R321" s="220">
        <f>SUM(R322:R323)</f>
        <v>0</v>
      </c>
      <c r="S321" s="219"/>
      <c r="T321" s="221">
        <f>SUM(T322:T323)</f>
        <v>0</v>
      </c>
      <c r="AR321" s="222" t="s">
        <v>99</v>
      </c>
      <c r="AT321" s="223" t="s">
        <v>75</v>
      </c>
      <c r="AU321" s="223" t="s">
        <v>92</v>
      </c>
      <c r="AY321" s="222" t="s">
        <v>387</v>
      </c>
      <c r="BK321" s="224">
        <f>SUM(BK322:BK323)</f>
        <v>0</v>
      </c>
    </row>
    <row r="322" spans="1:65" s="2" customFormat="1" ht="24.15" customHeight="1">
      <c r="A322" s="37"/>
      <c r="B322" s="38"/>
      <c r="C322" s="240" t="s">
        <v>674</v>
      </c>
      <c r="D322" s="240" t="s">
        <v>393</v>
      </c>
      <c r="E322" s="241" t="s">
        <v>2897</v>
      </c>
      <c r="F322" s="242" t="s">
        <v>2898</v>
      </c>
      <c r="G322" s="243" t="s">
        <v>396</v>
      </c>
      <c r="H322" s="244">
        <v>13.3</v>
      </c>
      <c r="I322" s="245"/>
      <c r="J322" s="246">
        <f>ROUND(I322*H322,2)</f>
        <v>0</v>
      </c>
      <c r="K322" s="247"/>
      <c r="L322" s="40"/>
      <c r="M322" s="248" t="s">
        <v>1</v>
      </c>
      <c r="N322" s="249" t="s">
        <v>42</v>
      </c>
      <c r="O322" s="78"/>
      <c r="P322" s="250">
        <f>O322*H322</f>
        <v>0</v>
      </c>
      <c r="Q322" s="250">
        <v>0</v>
      </c>
      <c r="R322" s="250">
        <f>Q322*H322</f>
        <v>0</v>
      </c>
      <c r="S322" s="250">
        <v>0</v>
      </c>
      <c r="T322" s="251">
        <f>S322*H322</f>
        <v>0</v>
      </c>
      <c r="U322" s="37"/>
      <c r="V322" s="37"/>
      <c r="W322" s="37"/>
      <c r="X322" s="37"/>
      <c r="Y322" s="37"/>
      <c r="Z322" s="37"/>
      <c r="AA322" s="37"/>
      <c r="AB322" s="37"/>
      <c r="AC322" s="37"/>
      <c r="AD322" s="37"/>
      <c r="AE322" s="37"/>
      <c r="AR322" s="252" t="s">
        <v>731</v>
      </c>
      <c r="AT322" s="252" t="s">
        <v>393</v>
      </c>
      <c r="AU322" s="252" t="s">
        <v>99</v>
      </c>
      <c r="AY322" s="19" t="s">
        <v>387</v>
      </c>
      <c r="BE322" s="127">
        <f>IF(N322="základná",J322,0)</f>
        <v>0</v>
      </c>
      <c r="BF322" s="127">
        <f>IF(N322="znížená",J322,0)</f>
        <v>0</v>
      </c>
      <c r="BG322" s="127">
        <f>IF(N322="zákl. prenesená",J322,0)</f>
        <v>0</v>
      </c>
      <c r="BH322" s="127">
        <f>IF(N322="zníž. prenesená",J322,0)</f>
        <v>0</v>
      </c>
      <c r="BI322" s="127">
        <f>IF(N322="nulová",J322,0)</f>
        <v>0</v>
      </c>
      <c r="BJ322" s="19" t="s">
        <v>92</v>
      </c>
      <c r="BK322" s="127">
        <f>ROUND(I322*H322,2)</f>
        <v>0</v>
      </c>
      <c r="BL322" s="19" t="s">
        <v>731</v>
      </c>
      <c r="BM322" s="252" t="s">
        <v>2899</v>
      </c>
    </row>
    <row r="323" spans="1:65" s="2" customFormat="1" ht="24.15" customHeight="1">
      <c r="A323" s="37"/>
      <c r="B323" s="38"/>
      <c r="C323" s="240" t="s">
        <v>677</v>
      </c>
      <c r="D323" s="240" t="s">
        <v>393</v>
      </c>
      <c r="E323" s="241" t="s">
        <v>2900</v>
      </c>
      <c r="F323" s="242" t="s">
        <v>2841</v>
      </c>
      <c r="G323" s="243" t="s">
        <v>396</v>
      </c>
      <c r="H323" s="244">
        <v>1.8</v>
      </c>
      <c r="I323" s="245"/>
      <c r="J323" s="246">
        <f>ROUND(I323*H323,2)</f>
        <v>0</v>
      </c>
      <c r="K323" s="247"/>
      <c r="L323" s="40"/>
      <c r="M323" s="248" t="s">
        <v>1</v>
      </c>
      <c r="N323" s="249" t="s">
        <v>42</v>
      </c>
      <c r="O323" s="78"/>
      <c r="P323" s="250">
        <f>O323*H323</f>
        <v>0</v>
      </c>
      <c r="Q323" s="250">
        <v>0</v>
      </c>
      <c r="R323" s="250">
        <f>Q323*H323</f>
        <v>0</v>
      </c>
      <c r="S323" s="250">
        <v>0</v>
      </c>
      <c r="T323" s="251">
        <f>S323*H323</f>
        <v>0</v>
      </c>
      <c r="U323" s="37"/>
      <c r="V323" s="37"/>
      <c r="W323" s="37"/>
      <c r="X323" s="37"/>
      <c r="Y323" s="37"/>
      <c r="Z323" s="37"/>
      <c r="AA323" s="37"/>
      <c r="AB323" s="37"/>
      <c r="AC323" s="37"/>
      <c r="AD323" s="37"/>
      <c r="AE323" s="37"/>
      <c r="AR323" s="252" t="s">
        <v>731</v>
      </c>
      <c r="AT323" s="252" t="s">
        <v>393</v>
      </c>
      <c r="AU323" s="252" t="s">
        <v>99</v>
      </c>
      <c r="AY323" s="19" t="s">
        <v>387</v>
      </c>
      <c r="BE323" s="127">
        <f>IF(N323="základná",J323,0)</f>
        <v>0</v>
      </c>
      <c r="BF323" s="127">
        <f>IF(N323="znížená",J323,0)</f>
        <v>0</v>
      </c>
      <c r="BG323" s="127">
        <f>IF(N323="zákl. prenesená",J323,0)</f>
        <v>0</v>
      </c>
      <c r="BH323" s="127">
        <f>IF(N323="zníž. prenesená",J323,0)</f>
        <v>0</v>
      </c>
      <c r="BI323" s="127">
        <f>IF(N323="nulová",J323,0)</f>
        <v>0</v>
      </c>
      <c r="BJ323" s="19" t="s">
        <v>92</v>
      </c>
      <c r="BK323" s="127">
        <f>ROUND(I323*H323,2)</f>
        <v>0</v>
      </c>
      <c r="BL323" s="19" t="s">
        <v>731</v>
      </c>
      <c r="BM323" s="252" t="s">
        <v>2901</v>
      </c>
    </row>
    <row r="324" spans="1:65" s="12" customFormat="1" ht="20.85" customHeight="1">
      <c r="B324" s="212"/>
      <c r="C324" s="213"/>
      <c r="D324" s="214" t="s">
        <v>75</v>
      </c>
      <c r="E324" s="225" t="s">
        <v>2761</v>
      </c>
      <c r="F324" s="225" t="s">
        <v>2762</v>
      </c>
      <c r="G324" s="213"/>
      <c r="H324" s="213"/>
      <c r="I324" s="216"/>
      <c r="J324" s="226">
        <f>BK324</f>
        <v>0</v>
      </c>
      <c r="K324" s="213"/>
      <c r="L324" s="217"/>
      <c r="M324" s="218"/>
      <c r="N324" s="219"/>
      <c r="O324" s="219"/>
      <c r="P324" s="220">
        <f>SUM(P325:P329)</f>
        <v>0</v>
      </c>
      <c r="Q324" s="219"/>
      <c r="R324" s="220">
        <f>SUM(R325:R329)</f>
        <v>0</v>
      </c>
      <c r="S324" s="219"/>
      <c r="T324" s="221">
        <f>SUM(T325:T329)</f>
        <v>0</v>
      </c>
      <c r="AR324" s="222" t="s">
        <v>99</v>
      </c>
      <c r="AT324" s="223" t="s">
        <v>75</v>
      </c>
      <c r="AU324" s="223" t="s">
        <v>92</v>
      </c>
      <c r="AY324" s="222" t="s">
        <v>387</v>
      </c>
      <c r="BK324" s="224">
        <f>SUM(BK325:BK329)</f>
        <v>0</v>
      </c>
    </row>
    <row r="325" spans="1:65" s="2" customFormat="1" ht="24.15" customHeight="1">
      <c r="A325" s="37"/>
      <c r="B325" s="38"/>
      <c r="C325" s="240" t="s">
        <v>682</v>
      </c>
      <c r="D325" s="240" t="s">
        <v>393</v>
      </c>
      <c r="E325" s="241" t="s">
        <v>2902</v>
      </c>
      <c r="F325" s="242" t="s">
        <v>2903</v>
      </c>
      <c r="G325" s="243" t="s">
        <v>396</v>
      </c>
      <c r="H325" s="244">
        <v>1.1000000000000001</v>
      </c>
      <c r="I325" s="245"/>
      <c r="J325" s="246">
        <f>ROUND(I325*H325,2)</f>
        <v>0</v>
      </c>
      <c r="K325" s="247"/>
      <c r="L325" s="40"/>
      <c r="M325" s="248" t="s">
        <v>1</v>
      </c>
      <c r="N325" s="249" t="s">
        <v>42</v>
      </c>
      <c r="O325" s="78"/>
      <c r="P325" s="250">
        <f>O325*H325</f>
        <v>0</v>
      </c>
      <c r="Q325" s="250">
        <v>0</v>
      </c>
      <c r="R325" s="250">
        <f>Q325*H325</f>
        <v>0</v>
      </c>
      <c r="S325" s="250">
        <v>0</v>
      </c>
      <c r="T325" s="251">
        <f>S325*H325</f>
        <v>0</v>
      </c>
      <c r="U325" s="37"/>
      <c r="V325" s="37"/>
      <c r="W325" s="37"/>
      <c r="X325" s="37"/>
      <c r="Y325" s="37"/>
      <c r="Z325" s="37"/>
      <c r="AA325" s="37"/>
      <c r="AB325" s="37"/>
      <c r="AC325" s="37"/>
      <c r="AD325" s="37"/>
      <c r="AE325" s="37"/>
      <c r="AR325" s="252" t="s">
        <v>731</v>
      </c>
      <c r="AT325" s="252" t="s">
        <v>393</v>
      </c>
      <c r="AU325" s="252" t="s">
        <v>99</v>
      </c>
      <c r="AY325" s="19" t="s">
        <v>387</v>
      </c>
      <c r="BE325" s="127">
        <f>IF(N325="základná",J325,0)</f>
        <v>0</v>
      </c>
      <c r="BF325" s="127">
        <f>IF(N325="znížená",J325,0)</f>
        <v>0</v>
      </c>
      <c r="BG325" s="127">
        <f>IF(N325="zákl. prenesená",J325,0)</f>
        <v>0</v>
      </c>
      <c r="BH325" s="127">
        <f>IF(N325="zníž. prenesená",J325,0)</f>
        <v>0</v>
      </c>
      <c r="BI325" s="127">
        <f>IF(N325="nulová",J325,0)</f>
        <v>0</v>
      </c>
      <c r="BJ325" s="19" t="s">
        <v>92</v>
      </c>
      <c r="BK325" s="127">
        <f>ROUND(I325*H325,2)</f>
        <v>0</v>
      </c>
      <c r="BL325" s="19" t="s">
        <v>731</v>
      </c>
      <c r="BM325" s="252" t="s">
        <v>2904</v>
      </c>
    </row>
    <row r="326" spans="1:65" s="2" customFormat="1" ht="24.15" customHeight="1">
      <c r="A326" s="37"/>
      <c r="B326" s="38"/>
      <c r="C326" s="240" t="s">
        <v>319</v>
      </c>
      <c r="D326" s="240" t="s">
        <v>393</v>
      </c>
      <c r="E326" s="241" t="s">
        <v>2905</v>
      </c>
      <c r="F326" s="242" t="s">
        <v>2898</v>
      </c>
      <c r="G326" s="243" t="s">
        <v>396</v>
      </c>
      <c r="H326" s="244">
        <v>1</v>
      </c>
      <c r="I326" s="245"/>
      <c r="J326" s="246">
        <f>ROUND(I326*H326,2)</f>
        <v>0</v>
      </c>
      <c r="K326" s="247"/>
      <c r="L326" s="40"/>
      <c r="M326" s="248" t="s">
        <v>1</v>
      </c>
      <c r="N326" s="249" t="s">
        <v>42</v>
      </c>
      <c r="O326" s="78"/>
      <c r="P326" s="250">
        <f>O326*H326</f>
        <v>0</v>
      </c>
      <c r="Q326" s="250">
        <v>0</v>
      </c>
      <c r="R326" s="250">
        <f>Q326*H326</f>
        <v>0</v>
      </c>
      <c r="S326" s="250">
        <v>0</v>
      </c>
      <c r="T326" s="251">
        <f>S326*H326</f>
        <v>0</v>
      </c>
      <c r="U326" s="37"/>
      <c r="V326" s="37"/>
      <c r="W326" s="37"/>
      <c r="X326" s="37"/>
      <c r="Y326" s="37"/>
      <c r="Z326" s="37"/>
      <c r="AA326" s="37"/>
      <c r="AB326" s="37"/>
      <c r="AC326" s="37"/>
      <c r="AD326" s="37"/>
      <c r="AE326" s="37"/>
      <c r="AR326" s="252" t="s">
        <v>731</v>
      </c>
      <c r="AT326" s="252" t="s">
        <v>393</v>
      </c>
      <c r="AU326" s="252" t="s">
        <v>99</v>
      </c>
      <c r="AY326" s="19" t="s">
        <v>387</v>
      </c>
      <c r="BE326" s="127">
        <f>IF(N326="základná",J326,0)</f>
        <v>0</v>
      </c>
      <c r="BF326" s="127">
        <f>IF(N326="znížená",J326,0)</f>
        <v>0</v>
      </c>
      <c r="BG326" s="127">
        <f>IF(N326="zákl. prenesená",J326,0)</f>
        <v>0</v>
      </c>
      <c r="BH326" s="127">
        <f>IF(N326="zníž. prenesená",J326,0)</f>
        <v>0</v>
      </c>
      <c r="BI326" s="127">
        <f>IF(N326="nulová",J326,0)</f>
        <v>0</v>
      </c>
      <c r="BJ326" s="19" t="s">
        <v>92</v>
      </c>
      <c r="BK326" s="127">
        <f>ROUND(I326*H326,2)</f>
        <v>0</v>
      </c>
      <c r="BL326" s="19" t="s">
        <v>731</v>
      </c>
      <c r="BM326" s="252" t="s">
        <v>2906</v>
      </c>
    </row>
    <row r="327" spans="1:65" s="2" customFormat="1" ht="24.15" customHeight="1">
      <c r="A327" s="37"/>
      <c r="B327" s="38"/>
      <c r="C327" s="240" t="s">
        <v>690</v>
      </c>
      <c r="D327" s="240" t="s">
        <v>393</v>
      </c>
      <c r="E327" s="241" t="s">
        <v>2907</v>
      </c>
      <c r="F327" s="242" t="s">
        <v>2908</v>
      </c>
      <c r="G327" s="243" t="s">
        <v>396</v>
      </c>
      <c r="H327" s="244">
        <v>2.1</v>
      </c>
      <c r="I327" s="245"/>
      <c r="J327" s="246">
        <f>ROUND(I327*H327,2)</f>
        <v>0</v>
      </c>
      <c r="K327" s="247"/>
      <c r="L327" s="40"/>
      <c r="M327" s="248" t="s">
        <v>1</v>
      </c>
      <c r="N327" s="249" t="s">
        <v>42</v>
      </c>
      <c r="O327" s="78"/>
      <c r="P327" s="250">
        <f>O327*H327</f>
        <v>0</v>
      </c>
      <c r="Q327" s="250">
        <v>0</v>
      </c>
      <c r="R327" s="250">
        <f>Q327*H327</f>
        <v>0</v>
      </c>
      <c r="S327" s="250">
        <v>0</v>
      </c>
      <c r="T327" s="251">
        <f>S327*H327</f>
        <v>0</v>
      </c>
      <c r="U327" s="37"/>
      <c r="V327" s="37"/>
      <c r="W327" s="37"/>
      <c r="X327" s="37"/>
      <c r="Y327" s="37"/>
      <c r="Z327" s="37"/>
      <c r="AA327" s="37"/>
      <c r="AB327" s="37"/>
      <c r="AC327" s="37"/>
      <c r="AD327" s="37"/>
      <c r="AE327" s="37"/>
      <c r="AR327" s="252" t="s">
        <v>731</v>
      </c>
      <c r="AT327" s="252" t="s">
        <v>393</v>
      </c>
      <c r="AU327" s="252" t="s">
        <v>99</v>
      </c>
      <c r="AY327" s="19" t="s">
        <v>387</v>
      </c>
      <c r="BE327" s="127">
        <f>IF(N327="základná",J327,0)</f>
        <v>0</v>
      </c>
      <c r="BF327" s="127">
        <f>IF(N327="znížená",J327,0)</f>
        <v>0</v>
      </c>
      <c r="BG327" s="127">
        <f>IF(N327="zákl. prenesená",J327,0)</f>
        <v>0</v>
      </c>
      <c r="BH327" s="127">
        <f>IF(N327="zníž. prenesená",J327,0)</f>
        <v>0</v>
      </c>
      <c r="BI327" s="127">
        <f>IF(N327="nulová",J327,0)</f>
        <v>0</v>
      </c>
      <c r="BJ327" s="19" t="s">
        <v>92</v>
      </c>
      <c r="BK327" s="127">
        <f>ROUND(I327*H327,2)</f>
        <v>0</v>
      </c>
      <c r="BL327" s="19" t="s">
        <v>731</v>
      </c>
      <c r="BM327" s="252" t="s">
        <v>2909</v>
      </c>
    </row>
    <row r="328" spans="1:65" s="2" customFormat="1" ht="24.15" customHeight="1">
      <c r="A328" s="37"/>
      <c r="B328" s="38"/>
      <c r="C328" s="240" t="s">
        <v>696</v>
      </c>
      <c r="D328" s="240" t="s">
        <v>393</v>
      </c>
      <c r="E328" s="241" t="s">
        <v>2910</v>
      </c>
      <c r="F328" s="242" t="s">
        <v>2841</v>
      </c>
      <c r="G328" s="243" t="s">
        <v>396</v>
      </c>
      <c r="H328" s="244">
        <v>0.8</v>
      </c>
      <c r="I328" s="245"/>
      <c r="J328" s="246">
        <f>ROUND(I328*H328,2)</f>
        <v>0</v>
      </c>
      <c r="K328" s="247"/>
      <c r="L328" s="40"/>
      <c r="M328" s="248" t="s">
        <v>1</v>
      </c>
      <c r="N328" s="249" t="s">
        <v>42</v>
      </c>
      <c r="O328" s="78"/>
      <c r="P328" s="250">
        <f>O328*H328</f>
        <v>0</v>
      </c>
      <c r="Q328" s="250">
        <v>0</v>
      </c>
      <c r="R328" s="250">
        <f>Q328*H328</f>
        <v>0</v>
      </c>
      <c r="S328" s="250">
        <v>0</v>
      </c>
      <c r="T328" s="251">
        <f>S328*H328</f>
        <v>0</v>
      </c>
      <c r="U328" s="37"/>
      <c r="V328" s="37"/>
      <c r="W328" s="37"/>
      <c r="X328" s="37"/>
      <c r="Y328" s="37"/>
      <c r="Z328" s="37"/>
      <c r="AA328" s="37"/>
      <c r="AB328" s="37"/>
      <c r="AC328" s="37"/>
      <c r="AD328" s="37"/>
      <c r="AE328" s="37"/>
      <c r="AR328" s="252" t="s">
        <v>731</v>
      </c>
      <c r="AT328" s="252" t="s">
        <v>393</v>
      </c>
      <c r="AU328" s="252" t="s">
        <v>99</v>
      </c>
      <c r="AY328" s="19" t="s">
        <v>387</v>
      </c>
      <c r="BE328" s="127">
        <f>IF(N328="základná",J328,0)</f>
        <v>0</v>
      </c>
      <c r="BF328" s="127">
        <f>IF(N328="znížená",J328,0)</f>
        <v>0</v>
      </c>
      <c r="BG328" s="127">
        <f>IF(N328="zákl. prenesená",J328,0)</f>
        <v>0</v>
      </c>
      <c r="BH328" s="127">
        <f>IF(N328="zníž. prenesená",J328,0)</f>
        <v>0</v>
      </c>
      <c r="BI328" s="127">
        <f>IF(N328="nulová",J328,0)</f>
        <v>0</v>
      </c>
      <c r="BJ328" s="19" t="s">
        <v>92</v>
      </c>
      <c r="BK328" s="127">
        <f>ROUND(I328*H328,2)</f>
        <v>0</v>
      </c>
      <c r="BL328" s="19" t="s">
        <v>731</v>
      </c>
      <c r="BM328" s="252" t="s">
        <v>2911</v>
      </c>
    </row>
    <row r="329" spans="1:65" s="2" customFormat="1" ht="16.5" customHeight="1">
      <c r="A329" s="37"/>
      <c r="B329" s="38"/>
      <c r="C329" s="240" t="s">
        <v>701</v>
      </c>
      <c r="D329" s="240" t="s">
        <v>393</v>
      </c>
      <c r="E329" s="241" t="s">
        <v>2912</v>
      </c>
      <c r="F329" s="242" t="s">
        <v>2913</v>
      </c>
      <c r="G329" s="243" t="s">
        <v>436</v>
      </c>
      <c r="H329" s="244">
        <v>2</v>
      </c>
      <c r="I329" s="245"/>
      <c r="J329" s="246">
        <f>ROUND(I329*H329,2)</f>
        <v>0</v>
      </c>
      <c r="K329" s="247"/>
      <c r="L329" s="40"/>
      <c r="M329" s="248" t="s">
        <v>1</v>
      </c>
      <c r="N329" s="249" t="s">
        <v>42</v>
      </c>
      <c r="O329" s="78"/>
      <c r="P329" s="250">
        <f>O329*H329</f>
        <v>0</v>
      </c>
      <c r="Q329" s="250">
        <v>0</v>
      </c>
      <c r="R329" s="250">
        <f>Q329*H329</f>
        <v>0</v>
      </c>
      <c r="S329" s="250">
        <v>0</v>
      </c>
      <c r="T329" s="251">
        <f>S329*H329</f>
        <v>0</v>
      </c>
      <c r="U329" s="37"/>
      <c r="V329" s="37"/>
      <c r="W329" s="37"/>
      <c r="X329" s="37"/>
      <c r="Y329" s="37"/>
      <c r="Z329" s="37"/>
      <c r="AA329" s="37"/>
      <c r="AB329" s="37"/>
      <c r="AC329" s="37"/>
      <c r="AD329" s="37"/>
      <c r="AE329" s="37"/>
      <c r="AR329" s="252" t="s">
        <v>731</v>
      </c>
      <c r="AT329" s="252" t="s">
        <v>393</v>
      </c>
      <c r="AU329" s="252" t="s">
        <v>99</v>
      </c>
      <c r="AY329" s="19" t="s">
        <v>387</v>
      </c>
      <c r="BE329" s="127">
        <f>IF(N329="základná",J329,0)</f>
        <v>0</v>
      </c>
      <c r="BF329" s="127">
        <f>IF(N329="znížená",J329,0)</f>
        <v>0</v>
      </c>
      <c r="BG329" s="127">
        <f>IF(N329="zákl. prenesená",J329,0)</f>
        <v>0</v>
      </c>
      <c r="BH329" s="127">
        <f>IF(N329="zníž. prenesená",J329,0)</f>
        <v>0</v>
      </c>
      <c r="BI329" s="127">
        <f>IF(N329="nulová",J329,0)</f>
        <v>0</v>
      </c>
      <c r="BJ329" s="19" t="s">
        <v>92</v>
      </c>
      <c r="BK329" s="127">
        <f>ROUND(I329*H329,2)</f>
        <v>0</v>
      </c>
      <c r="BL329" s="19" t="s">
        <v>731</v>
      </c>
      <c r="BM329" s="252" t="s">
        <v>2914</v>
      </c>
    </row>
    <row r="330" spans="1:65" s="12" customFormat="1" ht="20.85" customHeight="1">
      <c r="B330" s="212"/>
      <c r="C330" s="213"/>
      <c r="D330" s="214" t="s">
        <v>75</v>
      </c>
      <c r="E330" s="225" t="s">
        <v>2781</v>
      </c>
      <c r="F330" s="225" t="s">
        <v>2782</v>
      </c>
      <c r="G330" s="213"/>
      <c r="H330" s="213"/>
      <c r="I330" s="216"/>
      <c r="J330" s="226">
        <f>BK330</f>
        <v>0</v>
      </c>
      <c r="K330" s="213"/>
      <c r="L330" s="217"/>
      <c r="M330" s="218"/>
      <c r="N330" s="219"/>
      <c r="O330" s="219"/>
      <c r="P330" s="220">
        <f>SUM(P331:P335)</f>
        <v>0</v>
      </c>
      <c r="Q330" s="219"/>
      <c r="R330" s="220">
        <f>SUM(R331:R335)</f>
        <v>0</v>
      </c>
      <c r="S330" s="219"/>
      <c r="T330" s="221">
        <f>SUM(T331:T335)</f>
        <v>0</v>
      </c>
      <c r="AR330" s="222" t="s">
        <v>84</v>
      </c>
      <c r="AT330" s="223" t="s">
        <v>75</v>
      </c>
      <c r="AU330" s="223" t="s">
        <v>92</v>
      </c>
      <c r="AY330" s="222" t="s">
        <v>387</v>
      </c>
      <c r="BK330" s="224">
        <f>SUM(BK331:BK335)</f>
        <v>0</v>
      </c>
    </row>
    <row r="331" spans="1:65" s="2" customFormat="1" ht="24.15" customHeight="1">
      <c r="A331" s="37"/>
      <c r="B331" s="38"/>
      <c r="C331" s="240" t="s">
        <v>705</v>
      </c>
      <c r="D331" s="240" t="s">
        <v>393</v>
      </c>
      <c r="E331" s="241" t="s">
        <v>2915</v>
      </c>
      <c r="F331" s="242" t="s">
        <v>2903</v>
      </c>
      <c r="G331" s="243" t="s">
        <v>396</v>
      </c>
      <c r="H331" s="244">
        <v>1.1000000000000001</v>
      </c>
      <c r="I331" s="245"/>
      <c r="J331" s="246">
        <f>ROUND(I331*H331,2)</f>
        <v>0</v>
      </c>
      <c r="K331" s="247"/>
      <c r="L331" s="40"/>
      <c r="M331" s="248" t="s">
        <v>1</v>
      </c>
      <c r="N331" s="249" t="s">
        <v>42</v>
      </c>
      <c r="O331" s="78"/>
      <c r="P331" s="250">
        <f>O331*H331</f>
        <v>0</v>
      </c>
      <c r="Q331" s="250">
        <v>0</v>
      </c>
      <c r="R331" s="250">
        <f>Q331*H331</f>
        <v>0</v>
      </c>
      <c r="S331" s="250">
        <v>0</v>
      </c>
      <c r="T331" s="251">
        <f>S331*H331</f>
        <v>0</v>
      </c>
      <c r="U331" s="37"/>
      <c r="V331" s="37"/>
      <c r="W331" s="37"/>
      <c r="X331" s="37"/>
      <c r="Y331" s="37"/>
      <c r="Z331" s="37"/>
      <c r="AA331" s="37"/>
      <c r="AB331" s="37"/>
      <c r="AC331" s="37"/>
      <c r="AD331" s="37"/>
      <c r="AE331" s="37"/>
      <c r="AR331" s="252" t="s">
        <v>731</v>
      </c>
      <c r="AT331" s="252" t="s">
        <v>393</v>
      </c>
      <c r="AU331" s="252" t="s">
        <v>99</v>
      </c>
      <c r="AY331" s="19" t="s">
        <v>387</v>
      </c>
      <c r="BE331" s="127">
        <f>IF(N331="základná",J331,0)</f>
        <v>0</v>
      </c>
      <c r="BF331" s="127">
        <f>IF(N331="znížená",J331,0)</f>
        <v>0</v>
      </c>
      <c r="BG331" s="127">
        <f>IF(N331="zákl. prenesená",J331,0)</f>
        <v>0</v>
      </c>
      <c r="BH331" s="127">
        <f>IF(N331="zníž. prenesená",J331,0)</f>
        <v>0</v>
      </c>
      <c r="BI331" s="127">
        <f>IF(N331="nulová",J331,0)</f>
        <v>0</v>
      </c>
      <c r="BJ331" s="19" t="s">
        <v>92</v>
      </c>
      <c r="BK331" s="127">
        <f>ROUND(I331*H331,2)</f>
        <v>0</v>
      </c>
      <c r="BL331" s="19" t="s">
        <v>731</v>
      </c>
      <c r="BM331" s="252" t="s">
        <v>2916</v>
      </c>
    </row>
    <row r="332" spans="1:65" s="2" customFormat="1" ht="24.15" customHeight="1">
      <c r="A332" s="37"/>
      <c r="B332" s="38"/>
      <c r="C332" s="240" t="s">
        <v>709</v>
      </c>
      <c r="D332" s="240" t="s">
        <v>393</v>
      </c>
      <c r="E332" s="241" t="s">
        <v>2917</v>
      </c>
      <c r="F332" s="242" t="s">
        <v>2898</v>
      </c>
      <c r="G332" s="243" t="s">
        <v>396</v>
      </c>
      <c r="H332" s="244">
        <v>1</v>
      </c>
      <c r="I332" s="245"/>
      <c r="J332" s="246">
        <f>ROUND(I332*H332,2)</f>
        <v>0</v>
      </c>
      <c r="K332" s="247"/>
      <c r="L332" s="40"/>
      <c r="M332" s="248" t="s">
        <v>1</v>
      </c>
      <c r="N332" s="249" t="s">
        <v>42</v>
      </c>
      <c r="O332" s="78"/>
      <c r="P332" s="250">
        <f>O332*H332</f>
        <v>0</v>
      </c>
      <c r="Q332" s="250">
        <v>0</v>
      </c>
      <c r="R332" s="250">
        <f>Q332*H332</f>
        <v>0</v>
      </c>
      <c r="S332" s="250">
        <v>0</v>
      </c>
      <c r="T332" s="251">
        <f>S332*H332</f>
        <v>0</v>
      </c>
      <c r="U332" s="37"/>
      <c r="V332" s="37"/>
      <c r="W332" s="37"/>
      <c r="X332" s="37"/>
      <c r="Y332" s="37"/>
      <c r="Z332" s="37"/>
      <c r="AA332" s="37"/>
      <c r="AB332" s="37"/>
      <c r="AC332" s="37"/>
      <c r="AD332" s="37"/>
      <c r="AE332" s="37"/>
      <c r="AR332" s="252" t="s">
        <v>731</v>
      </c>
      <c r="AT332" s="252" t="s">
        <v>393</v>
      </c>
      <c r="AU332" s="252" t="s">
        <v>99</v>
      </c>
      <c r="AY332" s="19" t="s">
        <v>387</v>
      </c>
      <c r="BE332" s="127">
        <f>IF(N332="základná",J332,0)</f>
        <v>0</v>
      </c>
      <c r="BF332" s="127">
        <f>IF(N332="znížená",J332,0)</f>
        <v>0</v>
      </c>
      <c r="BG332" s="127">
        <f>IF(N332="zákl. prenesená",J332,0)</f>
        <v>0</v>
      </c>
      <c r="BH332" s="127">
        <f>IF(N332="zníž. prenesená",J332,0)</f>
        <v>0</v>
      </c>
      <c r="BI332" s="127">
        <f>IF(N332="nulová",J332,0)</f>
        <v>0</v>
      </c>
      <c r="BJ332" s="19" t="s">
        <v>92</v>
      </c>
      <c r="BK332" s="127">
        <f>ROUND(I332*H332,2)</f>
        <v>0</v>
      </c>
      <c r="BL332" s="19" t="s">
        <v>731</v>
      </c>
      <c r="BM332" s="252" t="s">
        <v>2918</v>
      </c>
    </row>
    <row r="333" spans="1:65" s="2" customFormat="1" ht="24.15" customHeight="1">
      <c r="A333" s="37"/>
      <c r="B333" s="38"/>
      <c r="C333" s="240" t="s">
        <v>713</v>
      </c>
      <c r="D333" s="240" t="s">
        <v>393</v>
      </c>
      <c r="E333" s="241" t="s">
        <v>2919</v>
      </c>
      <c r="F333" s="242" t="s">
        <v>2908</v>
      </c>
      <c r="G333" s="243" t="s">
        <v>396</v>
      </c>
      <c r="H333" s="244">
        <v>2.1</v>
      </c>
      <c r="I333" s="245"/>
      <c r="J333" s="246">
        <f>ROUND(I333*H333,2)</f>
        <v>0</v>
      </c>
      <c r="K333" s="247"/>
      <c r="L333" s="40"/>
      <c r="M333" s="248" t="s">
        <v>1</v>
      </c>
      <c r="N333" s="249" t="s">
        <v>42</v>
      </c>
      <c r="O333" s="78"/>
      <c r="P333" s="250">
        <f>O333*H333</f>
        <v>0</v>
      </c>
      <c r="Q333" s="250">
        <v>0</v>
      </c>
      <c r="R333" s="250">
        <f>Q333*H333</f>
        <v>0</v>
      </c>
      <c r="S333" s="250">
        <v>0</v>
      </c>
      <c r="T333" s="251">
        <f>S333*H333</f>
        <v>0</v>
      </c>
      <c r="U333" s="37"/>
      <c r="V333" s="37"/>
      <c r="W333" s="37"/>
      <c r="X333" s="37"/>
      <c r="Y333" s="37"/>
      <c r="Z333" s="37"/>
      <c r="AA333" s="37"/>
      <c r="AB333" s="37"/>
      <c r="AC333" s="37"/>
      <c r="AD333" s="37"/>
      <c r="AE333" s="37"/>
      <c r="AR333" s="252" t="s">
        <v>731</v>
      </c>
      <c r="AT333" s="252" t="s">
        <v>393</v>
      </c>
      <c r="AU333" s="252" t="s">
        <v>99</v>
      </c>
      <c r="AY333" s="19" t="s">
        <v>387</v>
      </c>
      <c r="BE333" s="127">
        <f>IF(N333="základná",J333,0)</f>
        <v>0</v>
      </c>
      <c r="BF333" s="127">
        <f>IF(N333="znížená",J333,0)</f>
        <v>0</v>
      </c>
      <c r="BG333" s="127">
        <f>IF(N333="zákl. prenesená",J333,0)</f>
        <v>0</v>
      </c>
      <c r="BH333" s="127">
        <f>IF(N333="zníž. prenesená",J333,0)</f>
        <v>0</v>
      </c>
      <c r="BI333" s="127">
        <f>IF(N333="nulová",J333,0)</f>
        <v>0</v>
      </c>
      <c r="BJ333" s="19" t="s">
        <v>92</v>
      </c>
      <c r="BK333" s="127">
        <f>ROUND(I333*H333,2)</f>
        <v>0</v>
      </c>
      <c r="BL333" s="19" t="s">
        <v>731</v>
      </c>
      <c r="BM333" s="252" t="s">
        <v>2920</v>
      </c>
    </row>
    <row r="334" spans="1:65" s="2" customFormat="1" ht="24.15" customHeight="1">
      <c r="A334" s="37"/>
      <c r="B334" s="38"/>
      <c r="C334" s="240" t="s">
        <v>720</v>
      </c>
      <c r="D334" s="240" t="s">
        <v>393</v>
      </c>
      <c r="E334" s="241" t="s">
        <v>2921</v>
      </c>
      <c r="F334" s="242" t="s">
        <v>2841</v>
      </c>
      <c r="G334" s="243" t="s">
        <v>396</v>
      </c>
      <c r="H334" s="244">
        <v>0.8</v>
      </c>
      <c r="I334" s="245"/>
      <c r="J334" s="246">
        <f>ROUND(I334*H334,2)</f>
        <v>0</v>
      </c>
      <c r="K334" s="247"/>
      <c r="L334" s="40"/>
      <c r="M334" s="248" t="s">
        <v>1</v>
      </c>
      <c r="N334" s="249" t="s">
        <v>42</v>
      </c>
      <c r="O334" s="78"/>
      <c r="P334" s="250">
        <f>O334*H334</f>
        <v>0</v>
      </c>
      <c r="Q334" s="250">
        <v>0</v>
      </c>
      <c r="R334" s="250">
        <f>Q334*H334</f>
        <v>0</v>
      </c>
      <c r="S334" s="250">
        <v>0</v>
      </c>
      <c r="T334" s="251">
        <f>S334*H334</f>
        <v>0</v>
      </c>
      <c r="U334" s="37"/>
      <c r="V334" s="37"/>
      <c r="W334" s="37"/>
      <c r="X334" s="37"/>
      <c r="Y334" s="37"/>
      <c r="Z334" s="37"/>
      <c r="AA334" s="37"/>
      <c r="AB334" s="37"/>
      <c r="AC334" s="37"/>
      <c r="AD334" s="37"/>
      <c r="AE334" s="37"/>
      <c r="AR334" s="252" t="s">
        <v>731</v>
      </c>
      <c r="AT334" s="252" t="s">
        <v>393</v>
      </c>
      <c r="AU334" s="252" t="s">
        <v>99</v>
      </c>
      <c r="AY334" s="19" t="s">
        <v>387</v>
      </c>
      <c r="BE334" s="127">
        <f>IF(N334="základná",J334,0)</f>
        <v>0</v>
      </c>
      <c r="BF334" s="127">
        <f>IF(N334="znížená",J334,0)</f>
        <v>0</v>
      </c>
      <c r="BG334" s="127">
        <f>IF(N334="zákl. prenesená",J334,0)</f>
        <v>0</v>
      </c>
      <c r="BH334" s="127">
        <f>IF(N334="zníž. prenesená",J334,0)</f>
        <v>0</v>
      </c>
      <c r="BI334" s="127">
        <f>IF(N334="nulová",J334,0)</f>
        <v>0</v>
      </c>
      <c r="BJ334" s="19" t="s">
        <v>92</v>
      </c>
      <c r="BK334" s="127">
        <f>ROUND(I334*H334,2)</f>
        <v>0</v>
      </c>
      <c r="BL334" s="19" t="s">
        <v>731</v>
      </c>
      <c r="BM334" s="252" t="s">
        <v>2922</v>
      </c>
    </row>
    <row r="335" spans="1:65" s="2" customFormat="1" ht="16.5" customHeight="1">
      <c r="A335" s="37"/>
      <c r="B335" s="38"/>
      <c r="C335" s="240" t="s">
        <v>725</v>
      </c>
      <c r="D335" s="240" t="s">
        <v>393</v>
      </c>
      <c r="E335" s="241" t="s">
        <v>2923</v>
      </c>
      <c r="F335" s="242" t="s">
        <v>2913</v>
      </c>
      <c r="G335" s="243" t="s">
        <v>436</v>
      </c>
      <c r="H335" s="244">
        <v>2</v>
      </c>
      <c r="I335" s="245"/>
      <c r="J335" s="246">
        <f>ROUND(I335*H335,2)</f>
        <v>0</v>
      </c>
      <c r="K335" s="247"/>
      <c r="L335" s="40"/>
      <c r="M335" s="248" t="s">
        <v>1</v>
      </c>
      <c r="N335" s="249" t="s">
        <v>42</v>
      </c>
      <c r="O335" s="78"/>
      <c r="P335" s="250">
        <f>O335*H335</f>
        <v>0</v>
      </c>
      <c r="Q335" s="250">
        <v>0</v>
      </c>
      <c r="R335" s="250">
        <f>Q335*H335</f>
        <v>0</v>
      </c>
      <c r="S335" s="250">
        <v>0</v>
      </c>
      <c r="T335" s="251">
        <f>S335*H335</f>
        <v>0</v>
      </c>
      <c r="U335" s="37"/>
      <c r="V335" s="37"/>
      <c r="W335" s="37"/>
      <c r="X335" s="37"/>
      <c r="Y335" s="37"/>
      <c r="Z335" s="37"/>
      <c r="AA335" s="37"/>
      <c r="AB335" s="37"/>
      <c r="AC335" s="37"/>
      <c r="AD335" s="37"/>
      <c r="AE335" s="37"/>
      <c r="AR335" s="252" t="s">
        <v>731</v>
      </c>
      <c r="AT335" s="252" t="s">
        <v>393</v>
      </c>
      <c r="AU335" s="252" t="s">
        <v>99</v>
      </c>
      <c r="AY335" s="19" t="s">
        <v>387</v>
      </c>
      <c r="BE335" s="127">
        <f>IF(N335="základná",J335,0)</f>
        <v>0</v>
      </c>
      <c r="BF335" s="127">
        <f>IF(N335="znížená",J335,0)</f>
        <v>0</v>
      </c>
      <c r="BG335" s="127">
        <f>IF(N335="zákl. prenesená",J335,0)</f>
        <v>0</v>
      </c>
      <c r="BH335" s="127">
        <f>IF(N335="zníž. prenesená",J335,0)</f>
        <v>0</v>
      </c>
      <c r="BI335" s="127">
        <f>IF(N335="nulová",J335,0)</f>
        <v>0</v>
      </c>
      <c r="BJ335" s="19" t="s">
        <v>92</v>
      </c>
      <c r="BK335" s="127">
        <f>ROUND(I335*H335,2)</f>
        <v>0</v>
      </c>
      <c r="BL335" s="19" t="s">
        <v>731</v>
      </c>
      <c r="BM335" s="252" t="s">
        <v>2924</v>
      </c>
    </row>
    <row r="336" spans="1:65" s="12" customFormat="1" ht="20.85" customHeight="1">
      <c r="B336" s="212"/>
      <c r="C336" s="213"/>
      <c r="D336" s="214" t="s">
        <v>75</v>
      </c>
      <c r="E336" s="225" t="s">
        <v>2796</v>
      </c>
      <c r="F336" s="225" t="s">
        <v>2797</v>
      </c>
      <c r="G336" s="213"/>
      <c r="H336" s="213"/>
      <c r="I336" s="216"/>
      <c r="J336" s="226">
        <f>BK336</f>
        <v>0</v>
      </c>
      <c r="K336" s="213"/>
      <c r="L336" s="217"/>
      <c r="M336" s="218"/>
      <c r="N336" s="219"/>
      <c r="O336" s="219"/>
      <c r="P336" s="220">
        <f>SUM(P337:P339)</f>
        <v>0</v>
      </c>
      <c r="Q336" s="219"/>
      <c r="R336" s="220">
        <f>SUM(R337:R339)</f>
        <v>0</v>
      </c>
      <c r="S336" s="219"/>
      <c r="T336" s="221">
        <f>SUM(T337:T339)</f>
        <v>0</v>
      </c>
      <c r="AR336" s="222" t="s">
        <v>84</v>
      </c>
      <c r="AT336" s="223" t="s">
        <v>75</v>
      </c>
      <c r="AU336" s="223" t="s">
        <v>92</v>
      </c>
      <c r="AY336" s="222" t="s">
        <v>387</v>
      </c>
      <c r="BK336" s="224">
        <f>SUM(BK337:BK339)</f>
        <v>0</v>
      </c>
    </row>
    <row r="337" spans="1:65" s="2" customFormat="1" ht="24.15" customHeight="1">
      <c r="A337" s="37"/>
      <c r="B337" s="38"/>
      <c r="C337" s="240" t="s">
        <v>731</v>
      </c>
      <c r="D337" s="240" t="s">
        <v>393</v>
      </c>
      <c r="E337" s="241" t="s">
        <v>2925</v>
      </c>
      <c r="F337" s="242" t="s">
        <v>2898</v>
      </c>
      <c r="G337" s="243" t="s">
        <v>396</v>
      </c>
      <c r="H337" s="244">
        <v>13.3</v>
      </c>
      <c r="I337" s="245"/>
      <c r="J337" s="246">
        <f>ROUND(I337*H337,2)</f>
        <v>0</v>
      </c>
      <c r="K337" s="247"/>
      <c r="L337" s="40"/>
      <c r="M337" s="248" t="s">
        <v>1</v>
      </c>
      <c r="N337" s="249" t="s">
        <v>42</v>
      </c>
      <c r="O337" s="78"/>
      <c r="P337" s="250">
        <f>O337*H337</f>
        <v>0</v>
      </c>
      <c r="Q337" s="250">
        <v>0</v>
      </c>
      <c r="R337" s="250">
        <f>Q337*H337</f>
        <v>0</v>
      </c>
      <c r="S337" s="250">
        <v>0</v>
      </c>
      <c r="T337" s="251">
        <f>S337*H337</f>
        <v>0</v>
      </c>
      <c r="U337" s="37"/>
      <c r="V337" s="37"/>
      <c r="W337" s="37"/>
      <c r="X337" s="37"/>
      <c r="Y337" s="37"/>
      <c r="Z337" s="37"/>
      <c r="AA337" s="37"/>
      <c r="AB337" s="37"/>
      <c r="AC337" s="37"/>
      <c r="AD337" s="37"/>
      <c r="AE337" s="37"/>
      <c r="AR337" s="252" t="s">
        <v>731</v>
      </c>
      <c r="AT337" s="252" t="s">
        <v>393</v>
      </c>
      <c r="AU337" s="252" t="s">
        <v>99</v>
      </c>
      <c r="AY337" s="19" t="s">
        <v>387</v>
      </c>
      <c r="BE337" s="127">
        <f>IF(N337="základná",J337,0)</f>
        <v>0</v>
      </c>
      <c r="BF337" s="127">
        <f>IF(N337="znížená",J337,0)</f>
        <v>0</v>
      </c>
      <c r="BG337" s="127">
        <f>IF(N337="zákl. prenesená",J337,0)</f>
        <v>0</v>
      </c>
      <c r="BH337" s="127">
        <f>IF(N337="zníž. prenesená",J337,0)</f>
        <v>0</v>
      </c>
      <c r="BI337" s="127">
        <f>IF(N337="nulová",J337,0)</f>
        <v>0</v>
      </c>
      <c r="BJ337" s="19" t="s">
        <v>92</v>
      </c>
      <c r="BK337" s="127">
        <f>ROUND(I337*H337,2)</f>
        <v>0</v>
      </c>
      <c r="BL337" s="19" t="s">
        <v>731</v>
      </c>
      <c r="BM337" s="252" t="s">
        <v>2926</v>
      </c>
    </row>
    <row r="338" spans="1:65" s="2" customFormat="1" ht="24.15" customHeight="1">
      <c r="A338" s="37"/>
      <c r="B338" s="38"/>
      <c r="C338" s="240" t="s">
        <v>736</v>
      </c>
      <c r="D338" s="240" t="s">
        <v>393</v>
      </c>
      <c r="E338" s="241" t="s">
        <v>2927</v>
      </c>
      <c r="F338" s="242" t="s">
        <v>2841</v>
      </c>
      <c r="G338" s="243" t="s">
        <v>396</v>
      </c>
      <c r="H338" s="244">
        <v>1.8</v>
      </c>
      <c r="I338" s="245"/>
      <c r="J338" s="246">
        <f>ROUND(I338*H338,2)</f>
        <v>0</v>
      </c>
      <c r="K338" s="247"/>
      <c r="L338" s="40"/>
      <c r="M338" s="248" t="s">
        <v>1</v>
      </c>
      <c r="N338" s="249" t="s">
        <v>42</v>
      </c>
      <c r="O338" s="78"/>
      <c r="P338" s="250">
        <f>O338*H338</f>
        <v>0</v>
      </c>
      <c r="Q338" s="250">
        <v>0</v>
      </c>
      <c r="R338" s="250">
        <f>Q338*H338</f>
        <v>0</v>
      </c>
      <c r="S338" s="250">
        <v>0</v>
      </c>
      <c r="T338" s="251">
        <f>S338*H338</f>
        <v>0</v>
      </c>
      <c r="U338" s="37"/>
      <c r="V338" s="37"/>
      <c r="W338" s="37"/>
      <c r="X338" s="37"/>
      <c r="Y338" s="37"/>
      <c r="Z338" s="37"/>
      <c r="AA338" s="37"/>
      <c r="AB338" s="37"/>
      <c r="AC338" s="37"/>
      <c r="AD338" s="37"/>
      <c r="AE338" s="37"/>
      <c r="AR338" s="252" t="s">
        <v>731</v>
      </c>
      <c r="AT338" s="252" t="s">
        <v>393</v>
      </c>
      <c r="AU338" s="252" t="s">
        <v>99</v>
      </c>
      <c r="AY338" s="19" t="s">
        <v>387</v>
      </c>
      <c r="BE338" s="127">
        <f>IF(N338="základná",J338,0)</f>
        <v>0</v>
      </c>
      <c r="BF338" s="127">
        <f>IF(N338="znížená",J338,0)</f>
        <v>0</v>
      </c>
      <c r="BG338" s="127">
        <f>IF(N338="zákl. prenesená",J338,0)</f>
        <v>0</v>
      </c>
      <c r="BH338" s="127">
        <f>IF(N338="zníž. prenesená",J338,0)</f>
        <v>0</v>
      </c>
      <c r="BI338" s="127">
        <f>IF(N338="nulová",J338,0)</f>
        <v>0</v>
      </c>
      <c r="BJ338" s="19" t="s">
        <v>92</v>
      </c>
      <c r="BK338" s="127">
        <f>ROUND(I338*H338,2)</f>
        <v>0</v>
      </c>
      <c r="BL338" s="19" t="s">
        <v>731</v>
      </c>
      <c r="BM338" s="252" t="s">
        <v>2928</v>
      </c>
    </row>
    <row r="339" spans="1:65" s="2" customFormat="1" ht="21.75" customHeight="1">
      <c r="A339" s="37"/>
      <c r="B339" s="38"/>
      <c r="C339" s="240" t="s">
        <v>741</v>
      </c>
      <c r="D339" s="240" t="s">
        <v>393</v>
      </c>
      <c r="E339" s="241" t="s">
        <v>2929</v>
      </c>
      <c r="F339" s="242" t="s">
        <v>2801</v>
      </c>
      <c r="G339" s="243" t="s">
        <v>405</v>
      </c>
      <c r="H339" s="244">
        <v>7.4</v>
      </c>
      <c r="I339" s="245"/>
      <c r="J339" s="246">
        <f>ROUND(I339*H339,2)</f>
        <v>0</v>
      </c>
      <c r="K339" s="247"/>
      <c r="L339" s="40"/>
      <c r="M339" s="248" t="s">
        <v>1</v>
      </c>
      <c r="N339" s="249" t="s">
        <v>42</v>
      </c>
      <c r="O339" s="78"/>
      <c r="P339" s="250">
        <f>O339*H339</f>
        <v>0</v>
      </c>
      <c r="Q339" s="250">
        <v>0</v>
      </c>
      <c r="R339" s="250">
        <f>Q339*H339</f>
        <v>0</v>
      </c>
      <c r="S339" s="250">
        <v>0</v>
      </c>
      <c r="T339" s="251">
        <f>S339*H339</f>
        <v>0</v>
      </c>
      <c r="U339" s="37"/>
      <c r="V339" s="37"/>
      <c r="W339" s="37"/>
      <c r="X339" s="37"/>
      <c r="Y339" s="37"/>
      <c r="Z339" s="37"/>
      <c r="AA339" s="37"/>
      <c r="AB339" s="37"/>
      <c r="AC339" s="37"/>
      <c r="AD339" s="37"/>
      <c r="AE339" s="37"/>
      <c r="AR339" s="252" t="s">
        <v>731</v>
      </c>
      <c r="AT339" s="252" t="s">
        <v>393</v>
      </c>
      <c r="AU339" s="252" t="s">
        <v>99</v>
      </c>
      <c r="AY339" s="19" t="s">
        <v>387</v>
      </c>
      <c r="BE339" s="127">
        <f>IF(N339="základná",J339,0)</f>
        <v>0</v>
      </c>
      <c r="BF339" s="127">
        <f>IF(N339="znížená",J339,0)</f>
        <v>0</v>
      </c>
      <c r="BG339" s="127">
        <f>IF(N339="zákl. prenesená",J339,0)</f>
        <v>0</v>
      </c>
      <c r="BH339" s="127">
        <f>IF(N339="zníž. prenesená",J339,0)</f>
        <v>0</v>
      </c>
      <c r="BI339" s="127">
        <f>IF(N339="nulová",J339,0)</f>
        <v>0</v>
      </c>
      <c r="BJ339" s="19" t="s">
        <v>92</v>
      </c>
      <c r="BK339" s="127">
        <f>ROUND(I339*H339,2)</f>
        <v>0</v>
      </c>
      <c r="BL339" s="19" t="s">
        <v>731</v>
      </c>
      <c r="BM339" s="252" t="s">
        <v>2930</v>
      </c>
    </row>
    <row r="340" spans="1:65" s="12" customFormat="1" ht="20.85" customHeight="1">
      <c r="B340" s="212"/>
      <c r="C340" s="213"/>
      <c r="D340" s="214" t="s">
        <v>75</v>
      </c>
      <c r="E340" s="225" t="s">
        <v>2803</v>
      </c>
      <c r="F340" s="225" t="s">
        <v>137</v>
      </c>
      <c r="G340" s="213"/>
      <c r="H340" s="213"/>
      <c r="I340" s="216"/>
      <c r="J340" s="226">
        <f>BK340</f>
        <v>0</v>
      </c>
      <c r="K340" s="213"/>
      <c r="L340" s="217"/>
      <c r="M340" s="218"/>
      <c r="N340" s="219"/>
      <c r="O340" s="219"/>
      <c r="P340" s="220">
        <f>SUM(P341:P345)</f>
        <v>0</v>
      </c>
      <c r="Q340" s="219"/>
      <c r="R340" s="220">
        <f>SUM(R341:R345)</f>
        <v>0</v>
      </c>
      <c r="S340" s="219"/>
      <c r="T340" s="221">
        <f>SUM(T341:T345)</f>
        <v>0</v>
      </c>
      <c r="AR340" s="222" t="s">
        <v>84</v>
      </c>
      <c r="AT340" s="223" t="s">
        <v>75</v>
      </c>
      <c r="AU340" s="223" t="s">
        <v>92</v>
      </c>
      <c r="AY340" s="222" t="s">
        <v>387</v>
      </c>
      <c r="BK340" s="224">
        <f>SUM(BK341:BK345)</f>
        <v>0</v>
      </c>
    </row>
    <row r="341" spans="1:65" s="2" customFormat="1" ht="24.15" customHeight="1">
      <c r="A341" s="37"/>
      <c r="B341" s="38"/>
      <c r="C341" s="240" t="s">
        <v>745</v>
      </c>
      <c r="D341" s="240" t="s">
        <v>393</v>
      </c>
      <c r="E341" s="241" t="s">
        <v>2931</v>
      </c>
      <c r="F341" s="242" t="s">
        <v>2805</v>
      </c>
      <c r="G341" s="243" t="s">
        <v>2806</v>
      </c>
      <c r="H341" s="244">
        <v>2</v>
      </c>
      <c r="I341" s="245"/>
      <c r="J341" s="246">
        <f>ROUND(I341*H341,2)</f>
        <v>0</v>
      </c>
      <c r="K341" s="247"/>
      <c r="L341" s="40"/>
      <c r="M341" s="248" t="s">
        <v>1</v>
      </c>
      <c r="N341" s="249" t="s">
        <v>42</v>
      </c>
      <c r="O341" s="78"/>
      <c r="P341" s="250">
        <f>O341*H341</f>
        <v>0</v>
      </c>
      <c r="Q341" s="250">
        <v>0</v>
      </c>
      <c r="R341" s="250">
        <f>Q341*H341</f>
        <v>0</v>
      </c>
      <c r="S341" s="250">
        <v>0</v>
      </c>
      <c r="T341" s="251">
        <f>S341*H341</f>
        <v>0</v>
      </c>
      <c r="U341" s="37"/>
      <c r="V341" s="37"/>
      <c r="W341" s="37"/>
      <c r="X341" s="37"/>
      <c r="Y341" s="37"/>
      <c r="Z341" s="37"/>
      <c r="AA341" s="37"/>
      <c r="AB341" s="37"/>
      <c r="AC341" s="37"/>
      <c r="AD341" s="37"/>
      <c r="AE341" s="37"/>
      <c r="AR341" s="252" t="s">
        <v>731</v>
      </c>
      <c r="AT341" s="252" t="s">
        <v>393</v>
      </c>
      <c r="AU341" s="252" t="s">
        <v>99</v>
      </c>
      <c r="AY341" s="19" t="s">
        <v>387</v>
      </c>
      <c r="BE341" s="127">
        <f>IF(N341="základná",J341,0)</f>
        <v>0</v>
      </c>
      <c r="BF341" s="127">
        <f>IF(N341="znížená",J341,0)</f>
        <v>0</v>
      </c>
      <c r="BG341" s="127">
        <f>IF(N341="zákl. prenesená",J341,0)</f>
        <v>0</v>
      </c>
      <c r="BH341" s="127">
        <f>IF(N341="zníž. prenesená",J341,0)</f>
        <v>0</v>
      </c>
      <c r="BI341" s="127">
        <f>IF(N341="nulová",J341,0)</f>
        <v>0</v>
      </c>
      <c r="BJ341" s="19" t="s">
        <v>92</v>
      </c>
      <c r="BK341" s="127">
        <f>ROUND(I341*H341,2)</f>
        <v>0</v>
      </c>
      <c r="BL341" s="19" t="s">
        <v>731</v>
      </c>
      <c r="BM341" s="252" t="s">
        <v>2932</v>
      </c>
    </row>
    <row r="342" spans="1:65" s="2" customFormat="1" ht="16.5" customHeight="1">
      <c r="A342" s="37"/>
      <c r="B342" s="38"/>
      <c r="C342" s="240" t="s">
        <v>751</v>
      </c>
      <c r="D342" s="240" t="s">
        <v>393</v>
      </c>
      <c r="E342" s="241" t="s">
        <v>2933</v>
      </c>
      <c r="F342" s="242" t="s">
        <v>2809</v>
      </c>
      <c r="G342" s="243" t="s">
        <v>2806</v>
      </c>
      <c r="H342" s="244">
        <v>1</v>
      </c>
      <c r="I342" s="245"/>
      <c r="J342" s="246">
        <f>ROUND(I342*H342,2)</f>
        <v>0</v>
      </c>
      <c r="K342" s="247"/>
      <c r="L342" s="40"/>
      <c r="M342" s="248" t="s">
        <v>1</v>
      </c>
      <c r="N342" s="249" t="s">
        <v>42</v>
      </c>
      <c r="O342" s="78"/>
      <c r="P342" s="250">
        <f>O342*H342</f>
        <v>0</v>
      </c>
      <c r="Q342" s="250">
        <v>0</v>
      </c>
      <c r="R342" s="250">
        <f>Q342*H342</f>
        <v>0</v>
      </c>
      <c r="S342" s="250">
        <v>0</v>
      </c>
      <c r="T342" s="251">
        <f>S342*H342</f>
        <v>0</v>
      </c>
      <c r="U342" s="37"/>
      <c r="V342" s="37"/>
      <c r="W342" s="37"/>
      <c r="X342" s="37"/>
      <c r="Y342" s="37"/>
      <c r="Z342" s="37"/>
      <c r="AA342" s="37"/>
      <c r="AB342" s="37"/>
      <c r="AC342" s="37"/>
      <c r="AD342" s="37"/>
      <c r="AE342" s="37"/>
      <c r="AR342" s="252" t="s">
        <v>731</v>
      </c>
      <c r="AT342" s="252" t="s">
        <v>393</v>
      </c>
      <c r="AU342" s="252" t="s">
        <v>99</v>
      </c>
      <c r="AY342" s="19" t="s">
        <v>387</v>
      </c>
      <c r="BE342" s="127">
        <f>IF(N342="základná",J342,0)</f>
        <v>0</v>
      </c>
      <c r="BF342" s="127">
        <f>IF(N342="znížená",J342,0)</f>
        <v>0</v>
      </c>
      <c r="BG342" s="127">
        <f>IF(N342="zákl. prenesená",J342,0)</f>
        <v>0</v>
      </c>
      <c r="BH342" s="127">
        <f>IF(N342="zníž. prenesená",J342,0)</f>
        <v>0</v>
      </c>
      <c r="BI342" s="127">
        <f>IF(N342="nulová",J342,0)</f>
        <v>0</v>
      </c>
      <c r="BJ342" s="19" t="s">
        <v>92</v>
      </c>
      <c r="BK342" s="127">
        <f>ROUND(I342*H342,2)</f>
        <v>0</v>
      </c>
      <c r="BL342" s="19" t="s">
        <v>731</v>
      </c>
      <c r="BM342" s="252" t="s">
        <v>2934</v>
      </c>
    </row>
    <row r="343" spans="1:65" s="2" customFormat="1" ht="16.5" customHeight="1">
      <c r="A343" s="37"/>
      <c r="B343" s="38"/>
      <c r="C343" s="240" t="s">
        <v>230</v>
      </c>
      <c r="D343" s="240" t="s">
        <v>393</v>
      </c>
      <c r="E343" s="241" t="s">
        <v>2935</v>
      </c>
      <c r="F343" s="242" t="s">
        <v>2812</v>
      </c>
      <c r="G343" s="243" t="s">
        <v>2806</v>
      </c>
      <c r="H343" s="244">
        <v>1</v>
      </c>
      <c r="I343" s="245"/>
      <c r="J343" s="246">
        <f>ROUND(I343*H343,2)</f>
        <v>0</v>
      </c>
      <c r="K343" s="247"/>
      <c r="L343" s="40"/>
      <c r="M343" s="248" t="s">
        <v>1</v>
      </c>
      <c r="N343" s="249" t="s">
        <v>42</v>
      </c>
      <c r="O343" s="78"/>
      <c r="P343" s="250">
        <f>O343*H343</f>
        <v>0</v>
      </c>
      <c r="Q343" s="250">
        <v>0</v>
      </c>
      <c r="R343" s="250">
        <f>Q343*H343</f>
        <v>0</v>
      </c>
      <c r="S343" s="250">
        <v>0</v>
      </c>
      <c r="T343" s="251">
        <f>S343*H343</f>
        <v>0</v>
      </c>
      <c r="U343" s="37"/>
      <c r="V343" s="37"/>
      <c r="W343" s="37"/>
      <c r="X343" s="37"/>
      <c r="Y343" s="37"/>
      <c r="Z343" s="37"/>
      <c r="AA343" s="37"/>
      <c r="AB343" s="37"/>
      <c r="AC343" s="37"/>
      <c r="AD343" s="37"/>
      <c r="AE343" s="37"/>
      <c r="AR343" s="252" t="s">
        <v>731</v>
      </c>
      <c r="AT343" s="252" t="s">
        <v>393</v>
      </c>
      <c r="AU343" s="252" t="s">
        <v>99</v>
      </c>
      <c r="AY343" s="19" t="s">
        <v>387</v>
      </c>
      <c r="BE343" s="127">
        <f>IF(N343="základná",J343,0)</f>
        <v>0</v>
      </c>
      <c r="BF343" s="127">
        <f>IF(N343="znížená",J343,0)</f>
        <v>0</v>
      </c>
      <c r="BG343" s="127">
        <f>IF(N343="zákl. prenesená",J343,0)</f>
        <v>0</v>
      </c>
      <c r="BH343" s="127">
        <f>IF(N343="zníž. prenesená",J343,0)</f>
        <v>0</v>
      </c>
      <c r="BI343" s="127">
        <f>IF(N343="nulová",J343,0)</f>
        <v>0</v>
      </c>
      <c r="BJ343" s="19" t="s">
        <v>92</v>
      </c>
      <c r="BK343" s="127">
        <f>ROUND(I343*H343,2)</f>
        <v>0</v>
      </c>
      <c r="BL343" s="19" t="s">
        <v>731</v>
      </c>
      <c r="BM343" s="252" t="s">
        <v>2936</v>
      </c>
    </row>
    <row r="344" spans="1:65" s="2" customFormat="1" ht="16.5" customHeight="1">
      <c r="A344" s="37"/>
      <c r="B344" s="38"/>
      <c r="C344" s="240" t="s">
        <v>759</v>
      </c>
      <c r="D344" s="240" t="s">
        <v>393</v>
      </c>
      <c r="E344" s="241" t="s">
        <v>2937</v>
      </c>
      <c r="F344" s="242" t="s">
        <v>2815</v>
      </c>
      <c r="G344" s="243" t="s">
        <v>716</v>
      </c>
      <c r="H344" s="311"/>
      <c r="I344" s="245"/>
      <c r="J344" s="246">
        <f>ROUND(I344*H344,2)</f>
        <v>0</v>
      </c>
      <c r="K344" s="247"/>
      <c r="L344" s="40"/>
      <c r="M344" s="248" t="s">
        <v>1</v>
      </c>
      <c r="N344" s="249" t="s">
        <v>42</v>
      </c>
      <c r="O344" s="78"/>
      <c r="P344" s="250">
        <f>O344*H344</f>
        <v>0</v>
      </c>
      <c r="Q344" s="250">
        <v>0</v>
      </c>
      <c r="R344" s="250">
        <f>Q344*H344</f>
        <v>0</v>
      </c>
      <c r="S344" s="250">
        <v>0</v>
      </c>
      <c r="T344" s="251">
        <f>S344*H344</f>
        <v>0</v>
      </c>
      <c r="U344" s="37"/>
      <c r="V344" s="37"/>
      <c r="W344" s="37"/>
      <c r="X344" s="37"/>
      <c r="Y344" s="37"/>
      <c r="Z344" s="37"/>
      <c r="AA344" s="37"/>
      <c r="AB344" s="37"/>
      <c r="AC344" s="37"/>
      <c r="AD344" s="37"/>
      <c r="AE344" s="37"/>
      <c r="AR344" s="252" t="s">
        <v>731</v>
      </c>
      <c r="AT344" s="252" t="s">
        <v>393</v>
      </c>
      <c r="AU344" s="252" t="s">
        <v>99</v>
      </c>
      <c r="AY344" s="19" t="s">
        <v>387</v>
      </c>
      <c r="BE344" s="127">
        <f>IF(N344="základná",J344,0)</f>
        <v>0</v>
      </c>
      <c r="BF344" s="127">
        <f>IF(N344="znížená",J344,0)</f>
        <v>0</v>
      </c>
      <c r="BG344" s="127">
        <f>IF(N344="zákl. prenesená",J344,0)</f>
        <v>0</v>
      </c>
      <c r="BH344" s="127">
        <f>IF(N344="zníž. prenesená",J344,0)</f>
        <v>0</v>
      </c>
      <c r="BI344" s="127">
        <f>IF(N344="nulová",J344,0)</f>
        <v>0</v>
      </c>
      <c r="BJ344" s="19" t="s">
        <v>92</v>
      </c>
      <c r="BK344" s="127">
        <f>ROUND(I344*H344,2)</f>
        <v>0</v>
      </c>
      <c r="BL344" s="19" t="s">
        <v>731</v>
      </c>
      <c r="BM344" s="252" t="s">
        <v>2938</v>
      </c>
    </row>
    <row r="345" spans="1:65" s="2" customFormat="1" ht="16.5" customHeight="1">
      <c r="A345" s="37"/>
      <c r="B345" s="38"/>
      <c r="C345" s="240" t="s">
        <v>763</v>
      </c>
      <c r="D345" s="240" t="s">
        <v>393</v>
      </c>
      <c r="E345" s="241" t="s">
        <v>2939</v>
      </c>
      <c r="F345" s="242" t="s">
        <v>2818</v>
      </c>
      <c r="G345" s="243" t="s">
        <v>716</v>
      </c>
      <c r="H345" s="311"/>
      <c r="I345" s="245"/>
      <c r="J345" s="246">
        <f>ROUND(I345*H345,2)</f>
        <v>0</v>
      </c>
      <c r="K345" s="247"/>
      <c r="L345" s="40"/>
      <c r="M345" s="248" t="s">
        <v>1</v>
      </c>
      <c r="N345" s="249" t="s">
        <v>42</v>
      </c>
      <c r="O345" s="78"/>
      <c r="P345" s="250">
        <f>O345*H345</f>
        <v>0</v>
      </c>
      <c r="Q345" s="250">
        <v>0</v>
      </c>
      <c r="R345" s="250">
        <f>Q345*H345</f>
        <v>0</v>
      </c>
      <c r="S345" s="250">
        <v>0</v>
      </c>
      <c r="T345" s="251">
        <f>S345*H345</f>
        <v>0</v>
      </c>
      <c r="U345" s="37"/>
      <c r="V345" s="37"/>
      <c r="W345" s="37"/>
      <c r="X345" s="37"/>
      <c r="Y345" s="37"/>
      <c r="Z345" s="37"/>
      <c r="AA345" s="37"/>
      <c r="AB345" s="37"/>
      <c r="AC345" s="37"/>
      <c r="AD345" s="37"/>
      <c r="AE345" s="37"/>
      <c r="AR345" s="252" t="s">
        <v>731</v>
      </c>
      <c r="AT345" s="252" t="s">
        <v>393</v>
      </c>
      <c r="AU345" s="252" t="s">
        <v>99</v>
      </c>
      <c r="AY345" s="19" t="s">
        <v>387</v>
      </c>
      <c r="BE345" s="127">
        <f>IF(N345="základná",J345,0)</f>
        <v>0</v>
      </c>
      <c r="BF345" s="127">
        <f>IF(N345="znížená",J345,0)</f>
        <v>0</v>
      </c>
      <c r="BG345" s="127">
        <f>IF(N345="zákl. prenesená",J345,0)</f>
        <v>0</v>
      </c>
      <c r="BH345" s="127">
        <f>IF(N345="zníž. prenesená",J345,0)</f>
        <v>0</v>
      </c>
      <c r="BI345" s="127">
        <f>IF(N345="nulová",J345,0)</f>
        <v>0</v>
      </c>
      <c r="BJ345" s="19" t="s">
        <v>92</v>
      </c>
      <c r="BK345" s="127">
        <f>ROUND(I345*H345,2)</f>
        <v>0</v>
      </c>
      <c r="BL345" s="19" t="s">
        <v>731</v>
      </c>
      <c r="BM345" s="252" t="s">
        <v>2940</v>
      </c>
    </row>
    <row r="346" spans="1:65" s="12" customFormat="1" ht="20.85" customHeight="1">
      <c r="B346" s="212"/>
      <c r="C346" s="213"/>
      <c r="D346" s="214" t="s">
        <v>75</v>
      </c>
      <c r="E346" s="225" t="s">
        <v>367</v>
      </c>
      <c r="F346" s="225" t="s">
        <v>821</v>
      </c>
      <c r="G346" s="213"/>
      <c r="H346" s="213"/>
      <c r="I346" s="216"/>
      <c r="J346" s="226">
        <f>BK346</f>
        <v>0</v>
      </c>
      <c r="K346" s="213"/>
      <c r="L346" s="217"/>
      <c r="M346" s="218"/>
      <c r="N346" s="219"/>
      <c r="O346" s="219"/>
      <c r="P346" s="220">
        <f>P347</f>
        <v>0</v>
      </c>
      <c r="Q346" s="219"/>
      <c r="R346" s="220">
        <f>R347</f>
        <v>0</v>
      </c>
      <c r="S346" s="219"/>
      <c r="T346" s="221">
        <f>T347</f>
        <v>0</v>
      </c>
      <c r="AR346" s="222" t="s">
        <v>429</v>
      </c>
      <c r="AT346" s="223" t="s">
        <v>75</v>
      </c>
      <c r="AU346" s="223" t="s">
        <v>92</v>
      </c>
      <c r="AY346" s="222" t="s">
        <v>387</v>
      </c>
      <c r="BK346" s="224">
        <f>BK347</f>
        <v>0</v>
      </c>
    </row>
    <row r="347" spans="1:65" s="2" customFormat="1" ht="16.5" customHeight="1">
      <c r="A347" s="37"/>
      <c r="B347" s="38"/>
      <c r="C347" s="240" t="s">
        <v>769</v>
      </c>
      <c r="D347" s="240" t="s">
        <v>393</v>
      </c>
      <c r="E347" s="241" t="s">
        <v>2820</v>
      </c>
      <c r="F347" s="242" t="s">
        <v>2821</v>
      </c>
      <c r="G347" s="243" t="s">
        <v>716</v>
      </c>
      <c r="H347" s="311"/>
      <c r="I347" s="245"/>
      <c r="J347" s="246">
        <f>ROUND(I347*H347,2)</f>
        <v>0</v>
      </c>
      <c r="K347" s="247"/>
      <c r="L347" s="40"/>
      <c r="M347" s="248" t="s">
        <v>1</v>
      </c>
      <c r="N347" s="249" t="s">
        <v>42</v>
      </c>
      <c r="O347" s="78"/>
      <c r="P347" s="250">
        <f>O347*H347</f>
        <v>0</v>
      </c>
      <c r="Q347" s="250">
        <v>0</v>
      </c>
      <c r="R347" s="250">
        <f>Q347*H347</f>
        <v>0</v>
      </c>
      <c r="S347" s="250">
        <v>0</v>
      </c>
      <c r="T347" s="251">
        <f>S347*H347</f>
        <v>0</v>
      </c>
      <c r="U347" s="37"/>
      <c r="V347" s="37"/>
      <c r="W347" s="37"/>
      <c r="X347" s="37"/>
      <c r="Y347" s="37"/>
      <c r="Z347" s="37"/>
      <c r="AA347" s="37"/>
      <c r="AB347" s="37"/>
      <c r="AC347" s="37"/>
      <c r="AD347" s="37"/>
      <c r="AE347" s="37"/>
      <c r="AR347" s="252" t="s">
        <v>825</v>
      </c>
      <c r="AT347" s="252" t="s">
        <v>393</v>
      </c>
      <c r="AU347" s="252" t="s">
        <v>99</v>
      </c>
      <c r="AY347" s="19" t="s">
        <v>387</v>
      </c>
      <c r="BE347" s="127">
        <f>IF(N347="základná",J347,0)</f>
        <v>0</v>
      </c>
      <c r="BF347" s="127">
        <f>IF(N347="znížená",J347,0)</f>
        <v>0</v>
      </c>
      <c r="BG347" s="127">
        <f>IF(N347="zákl. prenesená",J347,0)</f>
        <v>0</v>
      </c>
      <c r="BH347" s="127">
        <f>IF(N347="zníž. prenesená",J347,0)</f>
        <v>0</v>
      </c>
      <c r="BI347" s="127">
        <f>IF(N347="nulová",J347,0)</f>
        <v>0</v>
      </c>
      <c r="BJ347" s="19" t="s">
        <v>92</v>
      </c>
      <c r="BK347" s="127">
        <f>ROUND(I347*H347,2)</f>
        <v>0</v>
      </c>
      <c r="BL347" s="19" t="s">
        <v>825</v>
      </c>
      <c r="BM347" s="252" t="s">
        <v>2941</v>
      </c>
    </row>
    <row r="348" spans="1:65" s="12" customFormat="1" ht="22.8" customHeight="1">
      <c r="B348" s="212"/>
      <c r="C348" s="213"/>
      <c r="D348" s="214" t="s">
        <v>75</v>
      </c>
      <c r="E348" s="225" t="s">
        <v>2942</v>
      </c>
      <c r="F348" s="225" t="s">
        <v>2943</v>
      </c>
      <c r="G348" s="213"/>
      <c r="H348" s="213"/>
      <c r="I348" s="216"/>
      <c r="J348" s="226">
        <f>BK348</f>
        <v>0</v>
      </c>
      <c r="K348" s="213"/>
      <c r="L348" s="217"/>
      <c r="M348" s="218"/>
      <c r="N348" s="219"/>
      <c r="O348" s="219"/>
      <c r="P348" s="220">
        <f>P349+P356+P370+P384+P392+P398</f>
        <v>0</v>
      </c>
      <c r="Q348" s="219"/>
      <c r="R348" s="220">
        <f>R349+R356+R370+R384+R392+R398</f>
        <v>0</v>
      </c>
      <c r="S348" s="219"/>
      <c r="T348" s="221">
        <f>T349+T356+T370+T384+T392+T398</f>
        <v>0</v>
      </c>
      <c r="AR348" s="222" t="s">
        <v>84</v>
      </c>
      <c r="AT348" s="223" t="s">
        <v>75</v>
      </c>
      <c r="AU348" s="223" t="s">
        <v>84</v>
      </c>
      <c r="AY348" s="222" t="s">
        <v>387</v>
      </c>
      <c r="BK348" s="224">
        <f>BK349+BK356+BK370+BK384+BK392+BK398</f>
        <v>0</v>
      </c>
    </row>
    <row r="349" spans="1:65" s="12" customFormat="1" ht="20.85" customHeight="1">
      <c r="B349" s="212"/>
      <c r="C349" s="213"/>
      <c r="D349" s="214" t="s">
        <v>75</v>
      </c>
      <c r="E349" s="225" t="s">
        <v>2756</v>
      </c>
      <c r="F349" s="225" t="s">
        <v>2757</v>
      </c>
      <c r="G349" s="213"/>
      <c r="H349" s="213"/>
      <c r="I349" s="216"/>
      <c r="J349" s="226">
        <f>BK349</f>
        <v>0</v>
      </c>
      <c r="K349" s="213"/>
      <c r="L349" s="217"/>
      <c r="M349" s="218"/>
      <c r="N349" s="219"/>
      <c r="O349" s="219"/>
      <c r="P349" s="220">
        <f>SUM(P350:P355)</f>
        <v>0</v>
      </c>
      <c r="Q349" s="219"/>
      <c r="R349" s="220">
        <f>SUM(R350:R355)</f>
        <v>0</v>
      </c>
      <c r="S349" s="219"/>
      <c r="T349" s="221">
        <f>SUM(T350:T355)</f>
        <v>0</v>
      </c>
      <c r="AR349" s="222" t="s">
        <v>99</v>
      </c>
      <c r="AT349" s="223" t="s">
        <v>75</v>
      </c>
      <c r="AU349" s="223" t="s">
        <v>92</v>
      </c>
      <c r="AY349" s="222" t="s">
        <v>387</v>
      </c>
      <c r="BK349" s="224">
        <f>SUM(BK350:BK355)</f>
        <v>0</v>
      </c>
    </row>
    <row r="350" spans="1:65" s="2" customFormat="1" ht="24.15" customHeight="1">
      <c r="A350" s="37"/>
      <c r="B350" s="38"/>
      <c r="C350" s="240" t="s">
        <v>775</v>
      </c>
      <c r="D350" s="240" t="s">
        <v>393</v>
      </c>
      <c r="E350" s="241" t="s">
        <v>2944</v>
      </c>
      <c r="F350" s="242" t="s">
        <v>2945</v>
      </c>
      <c r="G350" s="243" t="s">
        <v>396</v>
      </c>
      <c r="H350" s="244">
        <v>2.8</v>
      </c>
      <c r="I350" s="245"/>
      <c r="J350" s="246">
        <f t="shared" ref="J350:J355" si="25">ROUND(I350*H350,2)</f>
        <v>0</v>
      </c>
      <c r="K350" s="247"/>
      <c r="L350" s="40"/>
      <c r="M350" s="248" t="s">
        <v>1</v>
      </c>
      <c r="N350" s="249" t="s">
        <v>42</v>
      </c>
      <c r="O350" s="78"/>
      <c r="P350" s="250">
        <f t="shared" ref="P350:P355" si="26">O350*H350</f>
        <v>0</v>
      </c>
      <c r="Q350" s="250">
        <v>0</v>
      </c>
      <c r="R350" s="250">
        <f t="shared" ref="R350:R355" si="27">Q350*H350</f>
        <v>0</v>
      </c>
      <c r="S350" s="250">
        <v>0</v>
      </c>
      <c r="T350" s="251">
        <f t="shared" ref="T350:T355" si="28">S350*H350</f>
        <v>0</v>
      </c>
      <c r="U350" s="37"/>
      <c r="V350" s="37"/>
      <c r="W350" s="37"/>
      <c r="X350" s="37"/>
      <c r="Y350" s="37"/>
      <c r="Z350" s="37"/>
      <c r="AA350" s="37"/>
      <c r="AB350" s="37"/>
      <c r="AC350" s="37"/>
      <c r="AD350" s="37"/>
      <c r="AE350" s="37"/>
      <c r="AR350" s="252" t="s">
        <v>731</v>
      </c>
      <c r="AT350" s="252" t="s">
        <v>393</v>
      </c>
      <c r="AU350" s="252" t="s">
        <v>99</v>
      </c>
      <c r="AY350" s="19" t="s">
        <v>387</v>
      </c>
      <c r="BE350" s="127">
        <f t="shared" ref="BE350:BE355" si="29">IF(N350="základná",J350,0)</f>
        <v>0</v>
      </c>
      <c r="BF350" s="127">
        <f t="shared" ref="BF350:BF355" si="30">IF(N350="znížená",J350,0)</f>
        <v>0</v>
      </c>
      <c r="BG350" s="127">
        <f t="shared" ref="BG350:BG355" si="31">IF(N350="zákl. prenesená",J350,0)</f>
        <v>0</v>
      </c>
      <c r="BH350" s="127">
        <f t="shared" ref="BH350:BH355" si="32">IF(N350="zníž. prenesená",J350,0)</f>
        <v>0</v>
      </c>
      <c r="BI350" s="127">
        <f t="shared" ref="BI350:BI355" si="33">IF(N350="nulová",J350,0)</f>
        <v>0</v>
      </c>
      <c r="BJ350" s="19" t="s">
        <v>92</v>
      </c>
      <c r="BK350" s="127">
        <f t="shared" ref="BK350:BK355" si="34">ROUND(I350*H350,2)</f>
        <v>0</v>
      </c>
      <c r="BL350" s="19" t="s">
        <v>731</v>
      </c>
      <c r="BM350" s="252" t="s">
        <v>2946</v>
      </c>
    </row>
    <row r="351" spans="1:65" s="2" customFormat="1" ht="24.15" customHeight="1">
      <c r="A351" s="37"/>
      <c r="B351" s="38"/>
      <c r="C351" s="240" t="s">
        <v>779</v>
      </c>
      <c r="D351" s="240" t="s">
        <v>393</v>
      </c>
      <c r="E351" s="241" t="s">
        <v>2947</v>
      </c>
      <c r="F351" s="242" t="s">
        <v>2948</v>
      </c>
      <c r="G351" s="243" t="s">
        <v>396</v>
      </c>
      <c r="H351" s="244">
        <v>4.7</v>
      </c>
      <c r="I351" s="245"/>
      <c r="J351" s="246">
        <f t="shared" si="25"/>
        <v>0</v>
      </c>
      <c r="K351" s="247"/>
      <c r="L351" s="40"/>
      <c r="M351" s="248" t="s">
        <v>1</v>
      </c>
      <c r="N351" s="249" t="s">
        <v>42</v>
      </c>
      <c r="O351" s="78"/>
      <c r="P351" s="250">
        <f t="shared" si="26"/>
        <v>0</v>
      </c>
      <c r="Q351" s="250">
        <v>0</v>
      </c>
      <c r="R351" s="250">
        <f t="shared" si="27"/>
        <v>0</v>
      </c>
      <c r="S351" s="250">
        <v>0</v>
      </c>
      <c r="T351" s="251">
        <f t="shared" si="28"/>
        <v>0</v>
      </c>
      <c r="U351" s="37"/>
      <c r="V351" s="37"/>
      <c r="W351" s="37"/>
      <c r="X351" s="37"/>
      <c r="Y351" s="37"/>
      <c r="Z351" s="37"/>
      <c r="AA351" s="37"/>
      <c r="AB351" s="37"/>
      <c r="AC351" s="37"/>
      <c r="AD351" s="37"/>
      <c r="AE351" s="37"/>
      <c r="AR351" s="252" t="s">
        <v>731</v>
      </c>
      <c r="AT351" s="252" t="s">
        <v>393</v>
      </c>
      <c r="AU351" s="252" t="s">
        <v>99</v>
      </c>
      <c r="AY351" s="19" t="s">
        <v>387</v>
      </c>
      <c r="BE351" s="127">
        <f t="shared" si="29"/>
        <v>0</v>
      </c>
      <c r="BF351" s="127">
        <f t="shared" si="30"/>
        <v>0</v>
      </c>
      <c r="BG351" s="127">
        <f t="shared" si="31"/>
        <v>0</v>
      </c>
      <c r="BH351" s="127">
        <f t="shared" si="32"/>
        <v>0</v>
      </c>
      <c r="BI351" s="127">
        <f t="shared" si="33"/>
        <v>0</v>
      </c>
      <c r="BJ351" s="19" t="s">
        <v>92</v>
      </c>
      <c r="BK351" s="127">
        <f t="shared" si="34"/>
        <v>0</v>
      </c>
      <c r="BL351" s="19" t="s">
        <v>731</v>
      </c>
      <c r="BM351" s="252" t="s">
        <v>2949</v>
      </c>
    </row>
    <row r="352" spans="1:65" s="2" customFormat="1" ht="24.15" customHeight="1">
      <c r="A352" s="37"/>
      <c r="B352" s="38"/>
      <c r="C352" s="240" t="s">
        <v>787</v>
      </c>
      <c r="D352" s="240" t="s">
        <v>393</v>
      </c>
      <c r="E352" s="241" t="s">
        <v>2950</v>
      </c>
      <c r="F352" s="242" t="s">
        <v>2951</v>
      </c>
      <c r="G352" s="243" t="s">
        <v>396</v>
      </c>
      <c r="H352" s="244">
        <v>22.1</v>
      </c>
      <c r="I352" s="245"/>
      <c r="J352" s="246">
        <f t="shared" si="25"/>
        <v>0</v>
      </c>
      <c r="K352" s="247"/>
      <c r="L352" s="40"/>
      <c r="M352" s="248" t="s">
        <v>1</v>
      </c>
      <c r="N352" s="249" t="s">
        <v>42</v>
      </c>
      <c r="O352" s="78"/>
      <c r="P352" s="250">
        <f t="shared" si="26"/>
        <v>0</v>
      </c>
      <c r="Q352" s="250">
        <v>0</v>
      </c>
      <c r="R352" s="250">
        <f t="shared" si="27"/>
        <v>0</v>
      </c>
      <c r="S352" s="250">
        <v>0</v>
      </c>
      <c r="T352" s="251">
        <f t="shared" si="28"/>
        <v>0</v>
      </c>
      <c r="U352" s="37"/>
      <c r="V352" s="37"/>
      <c r="W352" s="37"/>
      <c r="X352" s="37"/>
      <c r="Y352" s="37"/>
      <c r="Z352" s="37"/>
      <c r="AA352" s="37"/>
      <c r="AB352" s="37"/>
      <c r="AC352" s="37"/>
      <c r="AD352" s="37"/>
      <c r="AE352" s="37"/>
      <c r="AR352" s="252" t="s">
        <v>731</v>
      </c>
      <c r="AT352" s="252" t="s">
        <v>393</v>
      </c>
      <c r="AU352" s="252" t="s">
        <v>99</v>
      </c>
      <c r="AY352" s="19" t="s">
        <v>387</v>
      </c>
      <c r="BE352" s="127">
        <f t="shared" si="29"/>
        <v>0</v>
      </c>
      <c r="BF352" s="127">
        <f t="shared" si="30"/>
        <v>0</v>
      </c>
      <c r="BG352" s="127">
        <f t="shared" si="31"/>
        <v>0</v>
      </c>
      <c r="BH352" s="127">
        <f t="shared" si="32"/>
        <v>0</v>
      </c>
      <c r="BI352" s="127">
        <f t="shared" si="33"/>
        <v>0</v>
      </c>
      <c r="BJ352" s="19" t="s">
        <v>92</v>
      </c>
      <c r="BK352" s="127">
        <f t="shared" si="34"/>
        <v>0</v>
      </c>
      <c r="BL352" s="19" t="s">
        <v>731</v>
      </c>
      <c r="BM352" s="252" t="s">
        <v>2952</v>
      </c>
    </row>
    <row r="353" spans="1:65" s="2" customFormat="1" ht="24.15" customHeight="1">
      <c r="A353" s="37"/>
      <c r="B353" s="38"/>
      <c r="C353" s="240" t="s">
        <v>792</v>
      </c>
      <c r="D353" s="240" t="s">
        <v>393</v>
      </c>
      <c r="E353" s="241" t="s">
        <v>2953</v>
      </c>
      <c r="F353" s="242" t="s">
        <v>2954</v>
      </c>
      <c r="G353" s="243" t="s">
        <v>396</v>
      </c>
      <c r="H353" s="244">
        <v>2.9</v>
      </c>
      <c r="I353" s="245"/>
      <c r="J353" s="246">
        <f t="shared" si="25"/>
        <v>0</v>
      </c>
      <c r="K353" s="247"/>
      <c r="L353" s="40"/>
      <c r="M353" s="248" t="s">
        <v>1</v>
      </c>
      <c r="N353" s="249" t="s">
        <v>42</v>
      </c>
      <c r="O353" s="78"/>
      <c r="P353" s="250">
        <f t="shared" si="26"/>
        <v>0</v>
      </c>
      <c r="Q353" s="250">
        <v>0</v>
      </c>
      <c r="R353" s="250">
        <f t="shared" si="27"/>
        <v>0</v>
      </c>
      <c r="S353" s="250">
        <v>0</v>
      </c>
      <c r="T353" s="251">
        <f t="shared" si="28"/>
        <v>0</v>
      </c>
      <c r="U353" s="37"/>
      <c r="V353" s="37"/>
      <c r="W353" s="37"/>
      <c r="X353" s="37"/>
      <c r="Y353" s="37"/>
      <c r="Z353" s="37"/>
      <c r="AA353" s="37"/>
      <c r="AB353" s="37"/>
      <c r="AC353" s="37"/>
      <c r="AD353" s="37"/>
      <c r="AE353" s="37"/>
      <c r="AR353" s="252" t="s">
        <v>731</v>
      </c>
      <c r="AT353" s="252" t="s">
        <v>393</v>
      </c>
      <c r="AU353" s="252" t="s">
        <v>99</v>
      </c>
      <c r="AY353" s="19" t="s">
        <v>387</v>
      </c>
      <c r="BE353" s="127">
        <f t="shared" si="29"/>
        <v>0</v>
      </c>
      <c r="BF353" s="127">
        <f t="shared" si="30"/>
        <v>0</v>
      </c>
      <c r="BG353" s="127">
        <f t="shared" si="31"/>
        <v>0</v>
      </c>
      <c r="BH353" s="127">
        <f t="shared" si="32"/>
        <v>0</v>
      </c>
      <c r="BI353" s="127">
        <f t="shared" si="33"/>
        <v>0</v>
      </c>
      <c r="BJ353" s="19" t="s">
        <v>92</v>
      </c>
      <c r="BK353" s="127">
        <f t="shared" si="34"/>
        <v>0</v>
      </c>
      <c r="BL353" s="19" t="s">
        <v>731</v>
      </c>
      <c r="BM353" s="252" t="s">
        <v>2955</v>
      </c>
    </row>
    <row r="354" spans="1:65" s="2" customFormat="1" ht="24.15" customHeight="1">
      <c r="A354" s="37"/>
      <c r="B354" s="38"/>
      <c r="C354" s="240" t="s">
        <v>798</v>
      </c>
      <c r="D354" s="240" t="s">
        <v>393</v>
      </c>
      <c r="E354" s="241" t="s">
        <v>2956</v>
      </c>
      <c r="F354" s="242" t="s">
        <v>2957</v>
      </c>
      <c r="G354" s="243" t="s">
        <v>396</v>
      </c>
      <c r="H354" s="244">
        <v>6.8</v>
      </c>
      <c r="I354" s="245"/>
      <c r="J354" s="246">
        <f t="shared" si="25"/>
        <v>0</v>
      </c>
      <c r="K354" s="247"/>
      <c r="L354" s="40"/>
      <c r="M354" s="248" t="s">
        <v>1</v>
      </c>
      <c r="N354" s="249" t="s">
        <v>42</v>
      </c>
      <c r="O354" s="78"/>
      <c r="P354" s="250">
        <f t="shared" si="26"/>
        <v>0</v>
      </c>
      <c r="Q354" s="250">
        <v>0</v>
      </c>
      <c r="R354" s="250">
        <f t="shared" si="27"/>
        <v>0</v>
      </c>
      <c r="S354" s="250">
        <v>0</v>
      </c>
      <c r="T354" s="251">
        <f t="shared" si="28"/>
        <v>0</v>
      </c>
      <c r="U354" s="37"/>
      <c r="V354" s="37"/>
      <c r="W354" s="37"/>
      <c r="X354" s="37"/>
      <c r="Y354" s="37"/>
      <c r="Z354" s="37"/>
      <c r="AA354" s="37"/>
      <c r="AB354" s="37"/>
      <c r="AC354" s="37"/>
      <c r="AD354" s="37"/>
      <c r="AE354" s="37"/>
      <c r="AR354" s="252" t="s">
        <v>731</v>
      </c>
      <c r="AT354" s="252" t="s">
        <v>393</v>
      </c>
      <c r="AU354" s="252" t="s">
        <v>99</v>
      </c>
      <c r="AY354" s="19" t="s">
        <v>387</v>
      </c>
      <c r="BE354" s="127">
        <f t="shared" si="29"/>
        <v>0</v>
      </c>
      <c r="BF354" s="127">
        <f t="shared" si="30"/>
        <v>0</v>
      </c>
      <c r="BG354" s="127">
        <f t="shared" si="31"/>
        <v>0</v>
      </c>
      <c r="BH354" s="127">
        <f t="shared" si="32"/>
        <v>0</v>
      </c>
      <c r="BI354" s="127">
        <f t="shared" si="33"/>
        <v>0</v>
      </c>
      <c r="BJ354" s="19" t="s">
        <v>92</v>
      </c>
      <c r="BK354" s="127">
        <f t="shared" si="34"/>
        <v>0</v>
      </c>
      <c r="BL354" s="19" t="s">
        <v>731</v>
      </c>
      <c r="BM354" s="252" t="s">
        <v>2958</v>
      </c>
    </row>
    <row r="355" spans="1:65" s="2" customFormat="1" ht="24.15" customHeight="1">
      <c r="A355" s="37"/>
      <c r="B355" s="38"/>
      <c r="C355" s="240" t="s">
        <v>805</v>
      </c>
      <c r="D355" s="240" t="s">
        <v>393</v>
      </c>
      <c r="E355" s="241" t="s">
        <v>2959</v>
      </c>
      <c r="F355" s="242" t="s">
        <v>2960</v>
      </c>
      <c r="G355" s="243" t="s">
        <v>396</v>
      </c>
      <c r="H355" s="244">
        <v>2.6</v>
      </c>
      <c r="I355" s="245"/>
      <c r="J355" s="246">
        <f t="shared" si="25"/>
        <v>0</v>
      </c>
      <c r="K355" s="247"/>
      <c r="L355" s="40"/>
      <c r="M355" s="248" t="s">
        <v>1</v>
      </c>
      <c r="N355" s="249" t="s">
        <v>42</v>
      </c>
      <c r="O355" s="78"/>
      <c r="P355" s="250">
        <f t="shared" si="26"/>
        <v>0</v>
      </c>
      <c r="Q355" s="250">
        <v>0</v>
      </c>
      <c r="R355" s="250">
        <f t="shared" si="27"/>
        <v>0</v>
      </c>
      <c r="S355" s="250">
        <v>0</v>
      </c>
      <c r="T355" s="251">
        <f t="shared" si="28"/>
        <v>0</v>
      </c>
      <c r="U355" s="37"/>
      <c r="V355" s="37"/>
      <c r="W355" s="37"/>
      <c r="X355" s="37"/>
      <c r="Y355" s="37"/>
      <c r="Z355" s="37"/>
      <c r="AA355" s="37"/>
      <c r="AB355" s="37"/>
      <c r="AC355" s="37"/>
      <c r="AD355" s="37"/>
      <c r="AE355" s="37"/>
      <c r="AR355" s="252" t="s">
        <v>731</v>
      </c>
      <c r="AT355" s="252" t="s">
        <v>393</v>
      </c>
      <c r="AU355" s="252" t="s">
        <v>99</v>
      </c>
      <c r="AY355" s="19" t="s">
        <v>387</v>
      </c>
      <c r="BE355" s="127">
        <f t="shared" si="29"/>
        <v>0</v>
      </c>
      <c r="BF355" s="127">
        <f t="shared" si="30"/>
        <v>0</v>
      </c>
      <c r="BG355" s="127">
        <f t="shared" si="31"/>
        <v>0</v>
      </c>
      <c r="BH355" s="127">
        <f t="shared" si="32"/>
        <v>0</v>
      </c>
      <c r="BI355" s="127">
        <f t="shared" si="33"/>
        <v>0</v>
      </c>
      <c r="BJ355" s="19" t="s">
        <v>92</v>
      </c>
      <c r="BK355" s="127">
        <f t="shared" si="34"/>
        <v>0</v>
      </c>
      <c r="BL355" s="19" t="s">
        <v>731</v>
      </c>
      <c r="BM355" s="252" t="s">
        <v>2961</v>
      </c>
    </row>
    <row r="356" spans="1:65" s="12" customFormat="1" ht="20.85" customHeight="1">
      <c r="B356" s="212"/>
      <c r="C356" s="213"/>
      <c r="D356" s="214" t="s">
        <v>75</v>
      </c>
      <c r="E356" s="225" t="s">
        <v>2761</v>
      </c>
      <c r="F356" s="225" t="s">
        <v>2762</v>
      </c>
      <c r="G356" s="213"/>
      <c r="H356" s="213"/>
      <c r="I356" s="216"/>
      <c r="J356" s="226">
        <f>BK356</f>
        <v>0</v>
      </c>
      <c r="K356" s="213"/>
      <c r="L356" s="217"/>
      <c r="M356" s="218"/>
      <c r="N356" s="219"/>
      <c r="O356" s="219"/>
      <c r="P356" s="220">
        <f>SUM(P357:P369)</f>
        <v>0</v>
      </c>
      <c r="Q356" s="219"/>
      <c r="R356" s="220">
        <f>SUM(R357:R369)</f>
        <v>0</v>
      </c>
      <c r="S356" s="219"/>
      <c r="T356" s="221">
        <f>SUM(T357:T369)</f>
        <v>0</v>
      </c>
      <c r="AR356" s="222" t="s">
        <v>99</v>
      </c>
      <c r="AT356" s="223" t="s">
        <v>75</v>
      </c>
      <c r="AU356" s="223" t="s">
        <v>92</v>
      </c>
      <c r="AY356" s="222" t="s">
        <v>387</v>
      </c>
      <c r="BK356" s="224">
        <f>SUM(BK357:BK369)</f>
        <v>0</v>
      </c>
    </row>
    <row r="357" spans="1:65" s="2" customFormat="1" ht="21.75" customHeight="1">
      <c r="A357" s="37"/>
      <c r="B357" s="38"/>
      <c r="C357" s="240" t="s">
        <v>812</v>
      </c>
      <c r="D357" s="240" t="s">
        <v>393</v>
      </c>
      <c r="E357" s="241" t="s">
        <v>2962</v>
      </c>
      <c r="F357" s="242" t="s">
        <v>2963</v>
      </c>
      <c r="G357" s="243" t="s">
        <v>396</v>
      </c>
      <c r="H357" s="244">
        <v>6</v>
      </c>
      <c r="I357" s="245"/>
      <c r="J357" s="246">
        <f t="shared" ref="J357:J369" si="35">ROUND(I357*H357,2)</f>
        <v>0</v>
      </c>
      <c r="K357" s="247"/>
      <c r="L357" s="40"/>
      <c r="M357" s="248" t="s">
        <v>1</v>
      </c>
      <c r="N357" s="249" t="s">
        <v>42</v>
      </c>
      <c r="O357" s="78"/>
      <c r="P357" s="250">
        <f t="shared" ref="P357:P369" si="36">O357*H357</f>
        <v>0</v>
      </c>
      <c r="Q357" s="250">
        <v>0</v>
      </c>
      <c r="R357" s="250">
        <f t="shared" ref="R357:R369" si="37">Q357*H357</f>
        <v>0</v>
      </c>
      <c r="S357" s="250">
        <v>0</v>
      </c>
      <c r="T357" s="251">
        <f t="shared" ref="T357:T369" si="38">S357*H357</f>
        <v>0</v>
      </c>
      <c r="U357" s="37"/>
      <c r="V357" s="37"/>
      <c r="W357" s="37"/>
      <c r="X357" s="37"/>
      <c r="Y357" s="37"/>
      <c r="Z357" s="37"/>
      <c r="AA357" s="37"/>
      <c r="AB357" s="37"/>
      <c r="AC357" s="37"/>
      <c r="AD357" s="37"/>
      <c r="AE357" s="37"/>
      <c r="AR357" s="252" t="s">
        <v>731</v>
      </c>
      <c r="AT357" s="252" t="s">
        <v>393</v>
      </c>
      <c r="AU357" s="252" t="s">
        <v>99</v>
      </c>
      <c r="AY357" s="19" t="s">
        <v>387</v>
      </c>
      <c r="BE357" s="127">
        <f t="shared" ref="BE357:BE369" si="39">IF(N357="základná",J357,0)</f>
        <v>0</v>
      </c>
      <c r="BF357" s="127">
        <f t="shared" ref="BF357:BF369" si="40">IF(N357="znížená",J357,0)</f>
        <v>0</v>
      </c>
      <c r="BG357" s="127">
        <f t="shared" ref="BG357:BG369" si="41">IF(N357="zákl. prenesená",J357,0)</f>
        <v>0</v>
      </c>
      <c r="BH357" s="127">
        <f t="shared" ref="BH357:BH369" si="42">IF(N357="zníž. prenesená",J357,0)</f>
        <v>0</v>
      </c>
      <c r="BI357" s="127">
        <f t="shared" ref="BI357:BI369" si="43">IF(N357="nulová",J357,0)</f>
        <v>0</v>
      </c>
      <c r="BJ357" s="19" t="s">
        <v>92</v>
      </c>
      <c r="BK357" s="127">
        <f t="shared" ref="BK357:BK369" si="44">ROUND(I357*H357,2)</f>
        <v>0</v>
      </c>
      <c r="BL357" s="19" t="s">
        <v>731</v>
      </c>
      <c r="BM357" s="252" t="s">
        <v>2964</v>
      </c>
    </row>
    <row r="358" spans="1:65" s="2" customFormat="1" ht="21.75" customHeight="1">
      <c r="A358" s="37"/>
      <c r="B358" s="38"/>
      <c r="C358" s="240" t="s">
        <v>322</v>
      </c>
      <c r="D358" s="240" t="s">
        <v>393</v>
      </c>
      <c r="E358" s="241" t="s">
        <v>2965</v>
      </c>
      <c r="F358" s="242" t="s">
        <v>2966</v>
      </c>
      <c r="G358" s="243" t="s">
        <v>396</v>
      </c>
      <c r="H358" s="244">
        <v>2.4</v>
      </c>
      <c r="I358" s="245"/>
      <c r="J358" s="246">
        <f t="shared" si="35"/>
        <v>0</v>
      </c>
      <c r="K358" s="247"/>
      <c r="L358" s="40"/>
      <c r="M358" s="248" t="s">
        <v>1</v>
      </c>
      <c r="N358" s="249" t="s">
        <v>42</v>
      </c>
      <c r="O358" s="78"/>
      <c r="P358" s="250">
        <f t="shared" si="36"/>
        <v>0</v>
      </c>
      <c r="Q358" s="250">
        <v>0</v>
      </c>
      <c r="R358" s="250">
        <f t="shared" si="37"/>
        <v>0</v>
      </c>
      <c r="S358" s="250">
        <v>0</v>
      </c>
      <c r="T358" s="251">
        <f t="shared" si="38"/>
        <v>0</v>
      </c>
      <c r="U358" s="37"/>
      <c r="V358" s="37"/>
      <c r="W358" s="37"/>
      <c r="X358" s="37"/>
      <c r="Y358" s="37"/>
      <c r="Z358" s="37"/>
      <c r="AA358" s="37"/>
      <c r="AB358" s="37"/>
      <c r="AC358" s="37"/>
      <c r="AD358" s="37"/>
      <c r="AE358" s="37"/>
      <c r="AR358" s="252" t="s">
        <v>731</v>
      </c>
      <c r="AT358" s="252" t="s">
        <v>393</v>
      </c>
      <c r="AU358" s="252" t="s">
        <v>99</v>
      </c>
      <c r="AY358" s="19" t="s">
        <v>387</v>
      </c>
      <c r="BE358" s="127">
        <f t="shared" si="39"/>
        <v>0</v>
      </c>
      <c r="BF358" s="127">
        <f t="shared" si="40"/>
        <v>0</v>
      </c>
      <c r="BG358" s="127">
        <f t="shared" si="41"/>
        <v>0</v>
      </c>
      <c r="BH358" s="127">
        <f t="shared" si="42"/>
        <v>0</v>
      </c>
      <c r="BI358" s="127">
        <f t="shared" si="43"/>
        <v>0</v>
      </c>
      <c r="BJ358" s="19" t="s">
        <v>92</v>
      </c>
      <c r="BK358" s="127">
        <f t="shared" si="44"/>
        <v>0</v>
      </c>
      <c r="BL358" s="19" t="s">
        <v>731</v>
      </c>
      <c r="BM358" s="252" t="s">
        <v>2967</v>
      </c>
    </row>
    <row r="359" spans="1:65" s="2" customFormat="1" ht="21.75" customHeight="1">
      <c r="A359" s="37"/>
      <c r="B359" s="38"/>
      <c r="C359" s="240" t="s">
        <v>822</v>
      </c>
      <c r="D359" s="240" t="s">
        <v>393</v>
      </c>
      <c r="E359" s="241" t="s">
        <v>2968</v>
      </c>
      <c r="F359" s="242" t="s">
        <v>2969</v>
      </c>
      <c r="G359" s="243" t="s">
        <v>396</v>
      </c>
      <c r="H359" s="244">
        <v>1.5</v>
      </c>
      <c r="I359" s="245"/>
      <c r="J359" s="246">
        <f t="shared" si="35"/>
        <v>0</v>
      </c>
      <c r="K359" s="247"/>
      <c r="L359" s="40"/>
      <c r="M359" s="248" t="s">
        <v>1</v>
      </c>
      <c r="N359" s="249" t="s">
        <v>42</v>
      </c>
      <c r="O359" s="78"/>
      <c r="P359" s="250">
        <f t="shared" si="36"/>
        <v>0</v>
      </c>
      <c r="Q359" s="250">
        <v>0</v>
      </c>
      <c r="R359" s="250">
        <f t="shared" si="37"/>
        <v>0</v>
      </c>
      <c r="S359" s="250">
        <v>0</v>
      </c>
      <c r="T359" s="251">
        <f t="shared" si="38"/>
        <v>0</v>
      </c>
      <c r="U359" s="37"/>
      <c r="V359" s="37"/>
      <c r="W359" s="37"/>
      <c r="X359" s="37"/>
      <c r="Y359" s="37"/>
      <c r="Z359" s="37"/>
      <c r="AA359" s="37"/>
      <c r="AB359" s="37"/>
      <c r="AC359" s="37"/>
      <c r="AD359" s="37"/>
      <c r="AE359" s="37"/>
      <c r="AR359" s="252" t="s">
        <v>731</v>
      </c>
      <c r="AT359" s="252" t="s">
        <v>393</v>
      </c>
      <c r="AU359" s="252" t="s">
        <v>99</v>
      </c>
      <c r="AY359" s="19" t="s">
        <v>387</v>
      </c>
      <c r="BE359" s="127">
        <f t="shared" si="39"/>
        <v>0</v>
      </c>
      <c r="BF359" s="127">
        <f t="shared" si="40"/>
        <v>0</v>
      </c>
      <c r="BG359" s="127">
        <f t="shared" si="41"/>
        <v>0</v>
      </c>
      <c r="BH359" s="127">
        <f t="shared" si="42"/>
        <v>0</v>
      </c>
      <c r="BI359" s="127">
        <f t="shared" si="43"/>
        <v>0</v>
      </c>
      <c r="BJ359" s="19" t="s">
        <v>92</v>
      </c>
      <c r="BK359" s="127">
        <f t="shared" si="44"/>
        <v>0</v>
      </c>
      <c r="BL359" s="19" t="s">
        <v>731</v>
      </c>
      <c r="BM359" s="252" t="s">
        <v>2970</v>
      </c>
    </row>
    <row r="360" spans="1:65" s="2" customFormat="1" ht="21.75" customHeight="1">
      <c r="A360" s="37"/>
      <c r="B360" s="38"/>
      <c r="C360" s="240" t="s">
        <v>829</v>
      </c>
      <c r="D360" s="240" t="s">
        <v>393</v>
      </c>
      <c r="E360" s="241" t="s">
        <v>2971</v>
      </c>
      <c r="F360" s="242" t="s">
        <v>2972</v>
      </c>
      <c r="G360" s="243" t="s">
        <v>396</v>
      </c>
      <c r="H360" s="244">
        <v>20</v>
      </c>
      <c r="I360" s="245"/>
      <c r="J360" s="246">
        <f t="shared" si="35"/>
        <v>0</v>
      </c>
      <c r="K360" s="247"/>
      <c r="L360" s="40"/>
      <c r="M360" s="248" t="s">
        <v>1</v>
      </c>
      <c r="N360" s="249" t="s">
        <v>42</v>
      </c>
      <c r="O360" s="78"/>
      <c r="P360" s="250">
        <f t="shared" si="36"/>
        <v>0</v>
      </c>
      <c r="Q360" s="250">
        <v>0</v>
      </c>
      <c r="R360" s="250">
        <f t="shared" si="37"/>
        <v>0</v>
      </c>
      <c r="S360" s="250">
        <v>0</v>
      </c>
      <c r="T360" s="251">
        <f t="shared" si="38"/>
        <v>0</v>
      </c>
      <c r="U360" s="37"/>
      <c r="V360" s="37"/>
      <c r="W360" s="37"/>
      <c r="X360" s="37"/>
      <c r="Y360" s="37"/>
      <c r="Z360" s="37"/>
      <c r="AA360" s="37"/>
      <c r="AB360" s="37"/>
      <c r="AC360" s="37"/>
      <c r="AD360" s="37"/>
      <c r="AE360" s="37"/>
      <c r="AR360" s="252" t="s">
        <v>731</v>
      </c>
      <c r="AT360" s="252" t="s">
        <v>393</v>
      </c>
      <c r="AU360" s="252" t="s">
        <v>99</v>
      </c>
      <c r="AY360" s="19" t="s">
        <v>387</v>
      </c>
      <c r="BE360" s="127">
        <f t="shared" si="39"/>
        <v>0</v>
      </c>
      <c r="BF360" s="127">
        <f t="shared" si="40"/>
        <v>0</v>
      </c>
      <c r="BG360" s="127">
        <f t="shared" si="41"/>
        <v>0</v>
      </c>
      <c r="BH360" s="127">
        <f t="shared" si="42"/>
        <v>0</v>
      </c>
      <c r="BI360" s="127">
        <f t="shared" si="43"/>
        <v>0</v>
      </c>
      <c r="BJ360" s="19" t="s">
        <v>92</v>
      </c>
      <c r="BK360" s="127">
        <f t="shared" si="44"/>
        <v>0</v>
      </c>
      <c r="BL360" s="19" t="s">
        <v>731</v>
      </c>
      <c r="BM360" s="252" t="s">
        <v>2973</v>
      </c>
    </row>
    <row r="361" spans="1:65" s="2" customFormat="1" ht="21.75" customHeight="1">
      <c r="A361" s="37"/>
      <c r="B361" s="38"/>
      <c r="C361" s="240" t="s">
        <v>834</v>
      </c>
      <c r="D361" s="240" t="s">
        <v>393</v>
      </c>
      <c r="E361" s="241" t="s">
        <v>2974</v>
      </c>
      <c r="F361" s="242" t="s">
        <v>2975</v>
      </c>
      <c r="G361" s="243" t="s">
        <v>396</v>
      </c>
      <c r="H361" s="244">
        <v>13.3</v>
      </c>
      <c r="I361" s="245"/>
      <c r="J361" s="246">
        <f t="shared" si="35"/>
        <v>0</v>
      </c>
      <c r="K361" s="247"/>
      <c r="L361" s="40"/>
      <c r="M361" s="248" t="s">
        <v>1</v>
      </c>
      <c r="N361" s="249" t="s">
        <v>42</v>
      </c>
      <c r="O361" s="78"/>
      <c r="P361" s="250">
        <f t="shared" si="36"/>
        <v>0</v>
      </c>
      <c r="Q361" s="250">
        <v>0</v>
      </c>
      <c r="R361" s="250">
        <f t="shared" si="37"/>
        <v>0</v>
      </c>
      <c r="S361" s="250">
        <v>0</v>
      </c>
      <c r="T361" s="251">
        <f t="shared" si="38"/>
        <v>0</v>
      </c>
      <c r="U361" s="37"/>
      <c r="V361" s="37"/>
      <c r="W361" s="37"/>
      <c r="X361" s="37"/>
      <c r="Y361" s="37"/>
      <c r="Z361" s="37"/>
      <c r="AA361" s="37"/>
      <c r="AB361" s="37"/>
      <c r="AC361" s="37"/>
      <c r="AD361" s="37"/>
      <c r="AE361" s="37"/>
      <c r="AR361" s="252" t="s">
        <v>731</v>
      </c>
      <c r="AT361" s="252" t="s">
        <v>393</v>
      </c>
      <c r="AU361" s="252" t="s">
        <v>99</v>
      </c>
      <c r="AY361" s="19" t="s">
        <v>387</v>
      </c>
      <c r="BE361" s="127">
        <f t="shared" si="39"/>
        <v>0</v>
      </c>
      <c r="BF361" s="127">
        <f t="shared" si="40"/>
        <v>0</v>
      </c>
      <c r="BG361" s="127">
        <f t="shared" si="41"/>
        <v>0</v>
      </c>
      <c r="BH361" s="127">
        <f t="shared" si="42"/>
        <v>0</v>
      </c>
      <c r="BI361" s="127">
        <f t="shared" si="43"/>
        <v>0</v>
      </c>
      <c r="BJ361" s="19" t="s">
        <v>92</v>
      </c>
      <c r="BK361" s="127">
        <f t="shared" si="44"/>
        <v>0</v>
      </c>
      <c r="BL361" s="19" t="s">
        <v>731</v>
      </c>
      <c r="BM361" s="252" t="s">
        <v>2976</v>
      </c>
    </row>
    <row r="362" spans="1:65" s="2" customFormat="1" ht="21.75" customHeight="1">
      <c r="A362" s="37"/>
      <c r="B362" s="38"/>
      <c r="C362" s="240" t="s">
        <v>839</v>
      </c>
      <c r="D362" s="240" t="s">
        <v>393</v>
      </c>
      <c r="E362" s="241" t="s">
        <v>2977</v>
      </c>
      <c r="F362" s="242" t="s">
        <v>2978</v>
      </c>
      <c r="G362" s="243" t="s">
        <v>396</v>
      </c>
      <c r="H362" s="244">
        <v>0.9</v>
      </c>
      <c r="I362" s="245"/>
      <c r="J362" s="246">
        <f t="shared" si="35"/>
        <v>0</v>
      </c>
      <c r="K362" s="247"/>
      <c r="L362" s="40"/>
      <c r="M362" s="248" t="s">
        <v>1</v>
      </c>
      <c r="N362" s="249" t="s">
        <v>42</v>
      </c>
      <c r="O362" s="78"/>
      <c r="P362" s="250">
        <f t="shared" si="36"/>
        <v>0</v>
      </c>
      <c r="Q362" s="250">
        <v>0</v>
      </c>
      <c r="R362" s="250">
        <f t="shared" si="37"/>
        <v>0</v>
      </c>
      <c r="S362" s="250">
        <v>0</v>
      </c>
      <c r="T362" s="251">
        <f t="shared" si="38"/>
        <v>0</v>
      </c>
      <c r="U362" s="37"/>
      <c r="V362" s="37"/>
      <c r="W362" s="37"/>
      <c r="X362" s="37"/>
      <c r="Y362" s="37"/>
      <c r="Z362" s="37"/>
      <c r="AA362" s="37"/>
      <c r="AB362" s="37"/>
      <c r="AC362" s="37"/>
      <c r="AD362" s="37"/>
      <c r="AE362" s="37"/>
      <c r="AR362" s="252" t="s">
        <v>731</v>
      </c>
      <c r="AT362" s="252" t="s">
        <v>393</v>
      </c>
      <c r="AU362" s="252" t="s">
        <v>99</v>
      </c>
      <c r="AY362" s="19" t="s">
        <v>387</v>
      </c>
      <c r="BE362" s="127">
        <f t="shared" si="39"/>
        <v>0</v>
      </c>
      <c r="BF362" s="127">
        <f t="shared" si="40"/>
        <v>0</v>
      </c>
      <c r="BG362" s="127">
        <f t="shared" si="41"/>
        <v>0</v>
      </c>
      <c r="BH362" s="127">
        <f t="shared" si="42"/>
        <v>0</v>
      </c>
      <c r="BI362" s="127">
        <f t="shared" si="43"/>
        <v>0</v>
      </c>
      <c r="BJ362" s="19" t="s">
        <v>92</v>
      </c>
      <c r="BK362" s="127">
        <f t="shared" si="44"/>
        <v>0</v>
      </c>
      <c r="BL362" s="19" t="s">
        <v>731</v>
      </c>
      <c r="BM362" s="252" t="s">
        <v>2979</v>
      </c>
    </row>
    <row r="363" spans="1:65" s="2" customFormat="1" ht="21.75" customHeight="1">
      <c r="A363" s="37"/>
      <c r="B363" s="38"/>
      <c r="C363" s="240" t="s">
        <v>842</v>
      </c>
      <c r="D363" s="240" t="s">
        <v>393</v>
      </c>
      <c r="E363" s="241" t="s">
        <v>2980</v>
      </c>
      <c r="F363" s="242" t="s">
        <v>2981</v>
      </c>
      <c r="G363" s="243" t="s">
        <v>396</v>
      </c>
      <c r="H363" s="244">
        <v>10.6</v>
      </c>
      <c r="I363" s="245"/>
      <c r="J363" s="246">
        <f t="shared" si="35"/>
        <v>0</v>
      </c>
      <c r="K363" s="247"/>
      <c r="L363" s="40"/>
      <c r="M363" s="248" t="s">
        <v>1</v>
      </c>
      <c r="N363" s="249" t="s">
        <v>42</v>
      </c>
      <c r="O363" s="78"/>
      <c r="P363" s="250">
        <f t="shared" si="36"/>
        <v>0</v>
      </c>
      <c r="Q363" s="250">
        <v>0</v>
      </c>
      <c r="R363" s="250">
        <f t="shared" si="37"/>
        <v>0</v>
      </c>
      <c r="S363" s="250">
        <v>0</v>
      </c>
      <c r="T363" s="251">
        <f t="shared" si="38"/>
        <v>0</v>
      </c>
      <c r="U363" s="37"/>
      <c r="V363" s="37"/>
      <c r="W363" s="37"/>
      <c r="X363" s="37"/>
      <c r="Y363" s="37"/>
      <c r="Z363" s="37"/>
      <c r="AA363" s="37"/>
      <c r="AB363" s="37"/>
      <c r="AC363" s="37"/>
      <c r="AD363" s="37"/>
      <c r="AE363" s="37"/>
      <c r="AR363" s="252" t="s">
        <v>731</v>
      </c>
      <c r="AT363" s="252" t="s">
        <v>393</v>
      </c>
      <c r="AU363" s="252" t="s">
        <v>99</v>
      </c>
      <c r="AY363" s="19" t="s">
        <v>387</v>
      </c>
      <c r="BE363" s="127">
        <f t="shared" si="39"/>
        <v>0</v>
      </c>
      <c r="BF363" s="127">
        <f t="shared" si="40"/>
        <v>0</v>
      </c>
      <c r="BG363" s="127">
        <f t="shared" si="41"/>
        <v>0</v>
      </c>
      <c r="BH363" s="127">
        <f t="shared" si="42"/>
        <v>0</v>
      </c>
      <c r="BI363" s="127">
        <f t="shared" si="43"/>
        <v>0</v>
      </c>
      <c r="BJ363" s="19" t="s">
        <v>92</v>
      </c>
      <c r="BK363" s="127">
        <f t="shared" si="44"/>
        <v>0</v>
      </c>
      <c r="BL363" s="19" t="s">
        <v>731</v>
      </c>
      <c r="BM363" s="252" t="s">
        <v>2982</v>
      </c>
    </row>
    <row r="364" spans="1:65" s="2" customFormat="1" ht="21.75" customHeight="1">
      <c r="A364" s="37"/>
      <c r="B364" s="38"/>
      <c r="C364" s="240" t="s">
        <v>847</v>
      </c>
      <c r="D364" s="240" t="s">
        <v>393</v>
      </c>
      <c r="E364" s="241" t="s">
        <v>2983</v>
      </c>
      <c r="F364" s="242" t="s">
        <v>2984</v>
      </c>
      <c r="G364" s="243" t="s">
        <v>396</v>
      </c>
      <c r="H364" s="244">
        <v>5</v>
      </c>
      <c r="I364" s="245"/>
      <c r="J364" s="246">
        <f t="shared" si="35"/>
        <v>0</v>
      </c>
      <c r="K364" s="247"/>
      <c r="L364" s="40"/>
      <c r="M364" s="248" t="s">
        <v>1</v>
      </c>
      <c r="N364" s="249" t="s">
        <v>42</v>
      </c>
      <c r="O364" s="78"/>
      <c r="P364" s="250">
        <f t="shared" si="36"/>
        <v>0</v>
      </c>
      <c r="Q364" s="250">
        <v>0</v>
      </c>
      <c r="R364" s="250">
        <f t="shared" si="37"/>
        <v>0</v>
      </c>
      <c r="S364" s="250">
        <v>0</v>
      </c>
      <c r="T364" s="251">
        <f t="shared" si="38"/>
        <v>0</v>
      </c>
      <c r="U364" s="37"/>
      <c r="V364" s="37"/>
      <c r="W364" s="37"/>
      <c r="X364" s="37"/>
      <c r="Y364" s="37"/>
      <c r="Z364" s="37"/>
      <c r="AA364" s="37"/>
      <c r="AB364" s="37"/>
      <c r="AC364" s="37"/>
      <c r="AD364" s="37"/>
      <c r="AE364" s="37"/>
      <c r="AR364" s="252" t="s">
        <v>731</v>
      </c>
      <c r="AT364" s="252" t="s">
        <v>393</v>
      </c>
      <c r="AU364" s="252" t="s">
        <v>99</v>
      </c>
      <c r="AY364" s="19" t="s">
        <v>387</v>
      </c>
      <c r="BE364" s="127">
        <f t="shared" si="39"/>
        <v>0</v>
      </c>
      <c r="BF364" s="127">
        <f t="shared" si="40"/>
        <v>0</v>
      </c>
      <c r="BG364" s="127">
        <f t="shared" si="41"/>
        <v>0</v>
      </c>
      <c r="BH364" s="127">
        <f t="shared" si="42"/>
        <v>0</v>
      </c>
      <c r="BI364" s="127">
        <f t="shared" si="43"/>
        <v>0</v>
      </c>
      <c r="BJ364" s="19" t="s">
        <v>92</v>
      </c>
      <c r="BK364" s="127">
        <f t="shared" si="44"/>
        <v>0</v>
      </c>
      <c r="BL364" s="19" t="s">
        <v>731</v>
      </c>
      <c r="BM364" s="252" t="s">
        <v>2985</v>
      </c>
    </row>
    <row r="365" spans="1:65" s="2" customFormat="1" ht="16.5" customHeight="1">
      <c r="A365" s="37"/>
      <c r="B365" s="38"/>
      <c r="C365" s="240" t="s">
        <v>315</v>
      </c>
      <c r="D365" s="240" t="s">
        <v>393</v>
      </c>
      <c r="E365" s="241" t="s">
        <v>2986</v>
      </c>
      <c r="F365" s="242" t="s">
        <v>2987</v>
      </c>
      <c r="G365" s="243" t="s">
        <v>436</v>
      </c>
      <c r="H365" s="244">
        <v>2</v>
      </c>
      <c r="I365" s="245"/>
      <c r="J365" s="246">
        <f t="shared" si="35"/>
        <v>0</v>
      </c>
      <c r="K365" s="247"/>
      <c r="L365" s="40"/>
      <c r="M365" s="248" t="s">
        <v>1</v>
      </c>
      <c r="N365" s="249" t="s">
        <v>42</v>
      </c>
      <c r="O365" s="78"/>
      <c r="P365" s="250">
        <f t="shared" si="36"/>
        <v>0</v>
      </c>
      <c r="Q365" s="250">
        <v>0</v>
      </c>
      <c r="R365" s="250">
        <f t="shared" si="37"/>
        <v>0</v>
      </c>
      <c r="S365" s="250">
        <v>0</v>
      </c>
      <c r="T365" s="251">
        <f t="shared" si="38"/>
        <v>0</v>
      </c>
      <c r="U365" s="37"/>
      <c r="V365" s="37"/>
      <c r="W365" s="37"/>
      <c r="X365" s="37"/>
      <c r="Y365" s="37"/>
      <c r="Z365" s="37"/>
      <c r="AA365" s="37"/>
      <c r="AB365" s="37"/>
      <c r="AC365" s="37"/>
      <c r="AD365" s="37"/>
      <c r="AE365" s="37"/>
      <c r="AR365" s="252" t="s">
        <v>731</v>
      </c>
      <c r="AT365" s="252" t="s">
        <v>393</v>
      </c>
      <c r="AU365" s="252" t="s">
        <v>99</v>
      </c>
      <c r="AY365" s="19" t="s">
        <v>387</v>
      </c>
      <c r="BE365" s="127">
        <f t="shared" si="39"/>
        <v>0</v>
      </c>
      <c r="BF365" s="127">
        <f t="shared" si="40"/>
        <v>0</v>
      </c>
      <c r="BG365" s="127">
        <f t="shared" si="41"/>
        <v>0</v>
      </c>
      <c r="BH365" s="127">
        <f t="shared" si="42"/>
        <v>0</v>
      </c>
      <c r="BI365" s="127">
        <f t="shared" si="43"/>
        <v>0</v>
      </c>
      <c r="BJ365" s="19" t="s">
        <v>92</v>
      </c>
      <c r="BK365" s="127">
        <f t="shared" si="44"/>
        <v>0</v>
      </c>
      <c r="BL365" s="19" t="s">
        <v>731</v>
      </c>
      <c r="BM365" s="252" t="s">
        <v>2988</v>
      </c>
    </row>
    <row r="366" spans="1:65" s="2" customFormat="1" ht="21.75" customHeight="1">
      <c r="A366" s="37"/>
      <c r="B366" s="38"/>
      <c r="C366" s="240" t="s">
        <v>857</v>
      </c>
      <c r="D366" s="240" t="s">
        <v>393</v>
      </c>
      <c r="E366" s="241" t="s">
        <v>2989</v>
      </c>
      <c r="F366" s="242" t="s">
        <v>2838</v>
      </c>
      <c r="G366" s="243" t="s">
        <v>405</v>
      </c>
      <c r="H366" s="244">
        <v>0.3</v>
      </c>
      <c r="I366" s="245"/>
      <c r="J366" s="246">
        <f t="shared" si="35"/>
        <v>0</v>
      </c>
      <c r="K366" s="247"/>
      <c r="L366" s="40"/>
      <c r="M366" s="248" t="s">
        <v>1</v>
      </c>
      <c r="N366" s="249" t="s">
        <v>42</v>
      </c>
      <c r="O366" s="78"/>
      <c r="P366" s="250">
        <f t="shared" si="36"/>
        <v>0</v>
      </c>
      <c r="Q366" s="250">
        <v>0</v>
      </c>
      <c r="R366" s="250">
        <f t="shared" si="37"/>
        <v>0</v>
      </c>
      <c r="S366" s="250">
        <v>0</v>
      </c>
      <c r="T366" s="251">
        <f t="shared" si="38"/>
        <v>0</v>
      </c>
      <c r="U366" s="37"/>
      <c r="V366" s="37"/>
      <c r="W366" s="37"/>
      <c r="X366" s="37"/>
      <c r="Y366" s="37"/>
      <c r="Z366" s="37"/>
      <c r="AA366" s="37"/>
      <c r="AB366" s="37"/>
      <c r="AC366" s="37"/>
      <c r="AD366" s="37"/>
      <c r="AE366" s="37"/>
      <c r="AR366" s="252" t="s">
        <v>731</v>
      </c>
      <c r="AT366" s="252" t="s">
        <v>393</v>
      </c>
      <c r="AU366" s="252" t="s">
        <v>99</v>
      </c>
      <c r="AY366" s="19" t="s">
        <v>387</v>
      </c>
      <c r="BE366" s="127">
        <f t="shared" si="39"/>
        <v>0</v>
      </c>
      <c r="BF366" s="127">
        <f t="shared" si="40"/>
        <v>0</v>
      </c>
      <c r="BG366" s="127">
        <f t="shared" si="41"/>
        <v>0</v>
      </c>
      <c r="BH366" s="127">
        <f t="shared" si="42"/>
        <v>0</v>
      </c>
      <c r="BI366" s="127">
        <f t="shared" si="43"/>
        <v>0</v>
      </c>
      <c r="BJ366" s="19" t="s">
        <v>92</v>
      </c>
      <c r="BK366" s="127">
        <f t="shared" si="44"/>
        <v>0</v>
      </c>
      <c r="BL366" s="19" t="s">
        <v>731</v>
      </c>
      <c r="BM366" s="252" t="s">
        <v>2990</v>
      </c>
    </row>
    <row r="367" spans="1:65" s="2" customFormat="1" ht="16.5" customHeight="1">
      <c r="A367" s="37"/>
      <c r="B367" s="38"/>
      <c r="C367" s="240" t="s">
        <v>861</v>
      </c>
      <c r="D367" s="240" t="s">
        <v>393</v>
      </c>
      <c r="E367" s="241" t="s">
        <v>2991</v>
      </c>
      <c r="F367" s="242" t="s">
        <v>2992</v>
      </c>
      <c r="G367" s="243" t="s">
        <v>436</v>
      </c>
      <c r="H367" s="244">
        <v>4</v>
      </c>
      <c r="I367" s="245"/>
      <c r="J367" s="246">
        <f t="shared" si="35"/>
        <v>0</v>
      </c>
      <c r="K367" s="247"/>
      <c r="L367" s="40"/>
      <c r="M367" s="248" t="s">
        <v>1</v>
      </c>
      <c r="N367" s="249" t="s">
        <v>42</v>
      </c>
      <c r="O367" s="78"/>
      <c r="P367" s="250">
        <f t="shared" si="36"/>
        <v>0</v>
      </c>
      <c r="Q367" s="250">
        <v>0</v>
      </c>
      <c r="R367" s="250">
        <f t="shared" si="37"/>
        <v>0</v>
      </c>
      <c r="S367" s="250">
        <v>0</v>
      </c>
      <c r="T367" s="251">
        <f t="shared" si="38"/>
        <v>0</v>
      </c>
      <c r="U367" s="37"/>
      <c r="V367" s="37"/>
      <c r="W367" s="37"/>
      <c r="X367" s="37"/>
      <c r="Y367" s="37"/>
      <c r="Z367" s="37"/>
      <c r="AA367" s="37"/>
      <c r="AB367" s="37"/>
      <c r="AC367" s="37"/>
      <c r="AD367" s="37"/>
      <c r="AE367" s="37"/>
      <c r="AR367" s="252" t="s">
        <v>731</v>
      </c>
      <c r="AT367" s="252" t="s">
        <v>393</v>
      </c>
      <c r="AU367" s="252" t="s">
        <v>99</v>
      </c>
      <c r="AY367" s="19" t="s">
        <v>387</v>
      </c>
      <c r="BE367" s="127">
        <f t="shared" si="39"/>
        <v>0</v>
      </c>
      <c r="BF367" s="127">
        <f t="shared" si="40"/>
        <v>0</v>
      </c>
      <c r="BG367" s="127">
        <f t="shared" si="41"/>
        <v>0</v>
      </c>
      <c r="BH367" s="127">
        <f t="shared" si="42"/>
        <v>0</v>
      </c>
      <c r="BI367" s="127">
        <f t="shared" si="43"/>
        <v>0</v>
      </c>
      <c r="BJ367" s="19" t="s">
        <v>92</v>
      </c>
      <c r="BK367" s="127">
        <f t="shared" si="44"/>
        <v>0</v>
      </c>
      <c r="BL367" s="19" t="s">
        <v>731</v>
      </c>
      <c r="BM367" s="252" t="s">
        <v>2993</v>
      </c>
    </row>
    <row r="368" spans="1:65" s="2" customFormat="1" ht="16.5" customHeight="1">
      <c r="A368" s="37"/>
      <c r="B368" s="38"/>
      <c r="C368" s="240" t="s">
        <v>864</v>
      </c>
      <c r="D368" s="240" t="s">
        <v>393</v>
      </c>
      <c r="E368" s="241" t="s">
        <v>2994</v>
      </c>
      <c r="F368" s="242" t="s">
        <v>2995</v>
      </c>
      <c r="G368" s="243" t="s">
        <v>436</v>
      </c>
      <c r="H368" s="244">
        <v>2</v>
      </c>
      <c r="I368" s="245"/>
      <c r="J368" s="246">
        <f t="shared" si="35"/>
        <v>0</v>
      </c>
      <c r="K368" s="247"/>
      <c r="L368" s="40"/>
      <c r="M368" s="248" t="s">
        <v>1</v>
      </c>
      <c r="N368" s="249" t="s">
        <v>42</v>
      </c>
      <c r="O368" s="78"/>
      <c r="P368" s="250">
        <f t="shared" si="36"/>
        <v>0</v>
      </c>
      <c r="Q368" s="250">
        <v>0</v>
      </c>
      <c r="R368" s="250">
        <f t="shared" si="37"/>
        <v>0</v>
      </c>
      <c r="S368" s="250">
        <v>0</v>
      </c>
      <c r="T368" s="251">
        <f t="shared" si="38"/>
        <v>0</v>
      </c>
      <c r="U368" s="37"/>
      <c r="V368" s="37"/>
      <c r="W368" s="37"/>
      <c r="X368" s="37"/>
      <c r="Y368" s="37"/>
      <c r="Z368" s="37"/>
      <c r="AA368" s="37"/>
      <c r="AB368" s="37"/>
      <c r="AC368" s="37"/>
      <c r="AD368" s="37"/>
      <c r="AE368" s="37"/>
      <c r="AR368" s="252" t="s">
        <v>731</v>
      </c>
      <c r="AT368" s="252" t="s">
        <v>393</v>
      </c>
      <c r="AU368" s="252" t="s">
        <v>99</v>
      </c>
      <c r="AY368" s="19" t="s">
        <v>387</v>
      </c>
      <c r="BE368" s="127">
        <f t="shared" si="39"/>
        <v>0</v>
      </c>
      <c r="BF368" s="127">
        <f t="shared" si="40"/>
        <v>0</v>
      </c>
      <c r="BG368" s="127">
        <f t="shared" si="41"/>
        <v>0</v>
      </c>
      <c r="BH368" s="127">
        <f t="shared" si="42"/>
        <v>0</v>
      </c>
      <c r="BI368" s="127">
        <f t="shared" si="43"/>
        <v>0</v>
      </c>
      <c r="BJ368" s="19" t="s">
        <v>92</v>
      </c>
      <c r="BK368" s="127">
        <f t="shared" si="44"/>
        <v>0</v>
      </c>
      <c r="BL368" s="19" t="s">
        <v>731</v>
      </c>
      <c r="BM368" s="252" t="s">
        <v>2996</v>
      </c>
    </row>
    <row r="369" spans="1:65" s="2" customFormat="1" ht="16.5" customHeight="1">
      <c r="A369" s="37"/>
      <c r="B369" s="38"/>
      <c r="C369" s="240" t="s">
        <v>866</v>
      </c>
      <c r="D369" s="240" t="s">
        <v>393</v>
      </c>
      <c r="E369" s="241" t="s">
        <v>2997</v>
      </c>
      <c r="F369" s="242" t="s">
        <v>2998</v>
      </c>
      <c r="G369" s="243" t="s">
        <v>436</v>
      </c>
      <c r="H369" s="244">
        <v>4</v>
      </c>
      <c r="I369" s="245"/>
      <c r="J369" s="246">
        <f t="shared" si="35"/>
        <v>0</v>
      </c>
      <c r="K369" s="247"/>
      <c r="L369" s="40"/>
      <c r="M369" s="248" t="s">
        <v>1</v>
      </c>
      <c r="N369" s="249" t="s">
        <v>42</v>
      </c>
      <c r="O369" s="78"/>
      <c r="P369" s="250">
        <f t="shared" si="36"/>
        <v>0</v>
      </c>
      <c r="Q369" s="250">
        <v>0</v>
      </c>
      <c r="R369" s="250">
        <f t="shared" si="37"/>
        <v>0</v>
      </c>
      <c r="S369" s="250">
        <v>0</v>
      </c>
      <c r="T369" s="251">
        <f t="shared" si="38"/>
        <v>0</v>
      </c>
      <c r="U369" s="37"/>
      <c r="V369" s="37"/>
      <c r="W369" s="37"/>
      <c r="X369" s="37"/>
      <c r="Y369" s="37"/>
      <c r="Z369" s="37"/>
      <c r="AA369" s="37"/>
      <c r="AB369" s="37"/>
      <c r="AC369" s="37"/>
      <c r="AD369" s="37"/>
      <c r="AE369" s="37"/>
      <c r="AR369" s="252" t="s">
        <v>731</v>
      </c>
      <c r="AT369" s="252" t="s">
        <v>393</v>
      </c>
      <c r="AU369" s="252" t="s">
        <v>99</v>
      </c>
      <c r="AY369" s="19" t="s">
        <v>387</v>
      </c>
      <c r="BE369" s="127">
        <f t="shared" si="39"/>
        <v>0</v>
      </c>
      <c r="BF369" s="127">
        <f t="shared" si="40"/>
        <v>0</v>
      </c>
      <c r="BG369" s="127">
        <f t="shared" si="41"/>
        <v>0</v>
      </c>
      <c r="BH369" s="127">
        <f t="shared" si="42"/>
        <v>0</v>
      </c>
      <c r="BI369" s="127">
        <f t="shared" si="43"/>
        <v>0</v>
      </c>
      <c r="BJ369" s="19" t="s">
        <v>92</v>
      </c>
      <c r="BK369" s="127">
        <f t="shared" si="44"/>
        <v>0</v>
      </c>
      <c r="BL369" s="19" t="s">
        <v>731</v>
      </c>
      <c r="BM369" s="252" t="s">
        <v>2999</v>
      </c>
    </row>
    <row r="370" spans="1:65" s="12" customFormat="1" ht="20.85" customHeight="1">
      <c r="B370" s="212"/>
      <c r="C370" s="213"/>
      <c r="D370" s="214" t="s">
        <v>75</v>
      </c>
      <c r="E370" s="225" t="s">
        <v>2761</v>
      </c>
      <c r="F370" s="225" t="s">
        <v>2762</v>
      </c>
      <c r="G370" s="213"/>
      <c r="H370" s="213"/>
      <c r="I370" s="216"/>
      <c r="J370" s="226">
        <f>BK370</f>
        <v>0</v>
      </c>
      <c r="K370" s="213"/>
      <c r="L370" s="217"/>
      <c r="M370" s="218"/>
      <c r="N370" s="219"/>
      <c r="O370" s="219"/>
      <c r="P370" s="220">
        <f>SUM(P371:P383)</f>
        <v>0</v>
      </c>
      <c r="Q370" s="219"/>
      <c r="R370" s="220">
        <f>SUM(R371:R383)</f>
        <v>0</v>
      </c>
      <c r="S370" s="219"/>
      <c r="T370" s="221">
        <f>SUM(T371:T383)</f>
        <v>0</v>
      </c>
      <c r="AR370" s="222" t="s">
        <v>99</v>
      </c>
      <c r="AT370" s="223" t="s">
        <v>75</v>
      </c>
      <c r="AU370" s="223" t="s">
        <v>92</v>
      </c>
      <c r="AY370" s="222" t="s">
        <v>387</v>
      </c>
      <c r="BK370" s="224">
        <f>SUM(BK371:BK383)</f>
        <v>0</v>
      </c>
    </row>
    <row r="371" spans="1:65" s="2" customFormat="1" ht="21.75" customHeight="1">
      <c r="A371" s="37"/>
      <c r="B371" s="38"/>
      <c r="C371" s="240" t="s">
        <v>869</v>
      </c>
      <c r="D371" s="240" t="s">
        <v>393</v>
      </c>
      <c r="E371" s="241" t="s">
        <v>3000</v>
      </c>
      <c r="F371" s="242" t="s">
        <v>2963</v>
      </c>
      <c r="G371" s="243" t="s">
        <v>396</v>
      </c>
      <c r="H371" s="244">
        <v>6</v>
      </c>
      <c r="I371" s="245"/>
      <c r="J371" s="246">
        <f t="shared" ref="J371:J383" si="45">ROUND(I371*H371,2)</f>
        <v>0</v>
      </c>
      <c r="K371" s="247"/>
      <c r="L371" s="40"/>
      <c r="M371" s="248" t="s">
        <v>1</v>
      </c>
      <c r="N371" s="249" t="s">
        <v>42</v>
      </c>
      <c r="O371" s="78"/>
      <c r="P371" s="250">
        <f t="shared" ref="P371:P383" si="46">O371*H371</f>
        <v>0</v>
      </c>
      <c r="Q371" s="250">
        <v>0</v>
      </c>
      <c r="R371" s="250">
        <f t="shared" ref="R371:R383" si="47">Q371*H371</f>
        <v>0</v>
      </c>
      <c r="S371" s="250">
        <v>0</v>
      </c>
      <c r="T371" s="251">
        <f t="shared" ref="T371:T383" si="48">S371*H371</f>
        <v>0</v>
      </c>
      <c r="U371" s="37"/>
      <c r="V371" s="37"/>
      <c r="W371" s="37"/>
      <c r="X371" s="37"/>
      <c r="Y371" s="37"/>
      <c r="Z371" s="37"/>
      <c r="AA371" s="37"/>
      <c r="AB371" s="37"/>
      <c r="AC371" s="37"/>
      <c r="AD371" s="37"/>
      <c r="AE371" s="37"/>
      <c r="AR371" s="252" t="s">
        <v>731</v>
      </c>
      <c r="AT371" s="252" t="s">
        <v>393</v>
      </c>
      <c r="AU371" s="252" t="s">
        <v>99</v>
      </c>
      <c r="AY371" s="19" t="s">
        <v>387</v>
      </c>
      <c r="BE371" s="127">
        <f t="shared" ref="BE371:BE383" si="49">IF(N371="základná",J371,0)</f>
        <v>0</v>
      </c>
      <c r="BF371" s="127">
        <f t="shared" ref="BF371:BF383" si="50">IF(N371="znížená",J371,0)</f>
        <v>0</v>
      </c>
      <c r="BG371" s="127">
        <f t="shared" ref="BG371:BG383" si="51">IF(N371="zákl. prenesená",J371,0)</f>
        <v>0</v>
      </c>
      <c r="BH371" s="127">
        <f t="shared" ref="BH371:BH383" si="52">IF(N371="zníž. prenesená",J371,0)</f>
        <v>0</v>
      </c>
      <c r="BI371" s="127">
        <f t="shared" ref="BI371:BI383" si="53">IF(N371="nulová",J371,0)</f>
        <v>0</v>
      </c>
      <c r="BJ371" s="19" t="s">
        <v>92</v>
      </c>
      <c r="BK371" s="127">
        <f t="shared" ref="BK371:BK383" si="54">ROUND(I371*H371,2)</f>
        <v>0</v>
      </c>
      <c r="BL371" s="19" t="s">
        <v>731</v>
      </c>
      <c r="BM371" s="252" t="s">
        <v>3001</v>
      </c>
    </row>
    <row r="372" spans="1:65" s="2" customFormat="1" ht="21.75" customHeight="1">
      <c r="A372" s="37"/>
      <c r="B372" s="38"/>
      <c r="C372" s="240" t="s">
        <v>289</v>
      </c>
      <c r="D372" s="240" t="s">
        <v>393</v>
      </c>
      <c r="E372" s="241" t="s">
        <v>3002</v>
      </c>
      <c r="F372" s="242" t="s">
        <v>2966</v>
      </c>
      <c r="G372" s="243" t="s">
        <v>396</v>
      </c>
      <c r="H372" s="244">
        <v>2.4</v>
      </c>
      <c r="I372" s="245"/>
      <c r="J372" s="246">
        <f t="shared" si="45"/>
        <v>0</v>
      </c>
      <c r="K372" s="247"/>
      <c r="L372" s="40"/>
      <c r="M372" s="248" t="s">
        <v>1</v>
      </c>
      <c r="N372" s="249" t="s">
        <v>42</v>
      </c>
      <c r="O372" s="78"/>
      <c r="P372" s="250">
        <f t="shared" si="46"/>
        <v>0</v>
      </c>
      <c r="Q372" s="250">
        <v>0</v>
      </c>
      <c r="R372" s="250">
        <f t="shared" si="47"/>
        <v>0</v>
      </c>
      <c r="S372" s="250">
        <v>0</v>
      </c>
      <c r="T372" s="251">
        <f t="shared" si="48"/>
        <v>0</v>
      </c>
      <c r="U372" s="37"/>
      <c r="V372" s="37"/>
      <c r="W372" s="37"/>
      <c r="X372" s="37"/>
      <c r="Y372" s="37"/>
      <c r="Z372" s="37"/>
      <c r="AA372" s="37"/>
      <c r="AB372" s="37"/>
      <c r="AC372" s="37"/>
      <c r="AD372" s="37"/>
      <c r="AE372" s="37"/>
      <c r="AR372" s="252" t="s">
        <v>731</v>
      </c>
      <c r="AT372" s="252" t="s">
        <v>393</v>
      </c>
      <c r="AU372" s="252" t="s">
        <v>99</v>
      </c>
      <c r="AY372" s="19" t="s">
        <v>387</v>
      </c>
      <c r="BE372" s="127">
        <f t="shared" si="49"/>
        <v>0</v>
      </c>
      <c r="BF372" s="127">
        <f t="shared" si="50"/>
        <v>0</v>
      </c>
      <c r="BG372" s="127">
        <f t="shared" si="51"/>
        <v>0</v>
      </c>
      <c r="BH372" s="127">
        <f t="shared" si="52"/>
        <v>0</v>
      </c>
      <c r="BI372" s="127">
        <f t="shared" si="53"/>
        <v>0</v>
      </c>
      <c r="BJ372" s="19" t="s">
        <v>92</v>
      </c>
      <c r="BK372" s="127">
        <f t="shared" si="54"/>
        <v>0</v>
      </c>
      <c r="BL372" s="19" t="s">
        <v>731</v>
      </c>
      <c r="BM372" s="252" t="s">
        <v>3003</v>
      </c>
    </row>
    <row r="373" spans="1:65" s="2" customFormat="1" ht="21.75" customHeight="1">
      <c r="A373" s="37"/>
      <c r="B373" s="38"/>
      <c r="C373" s="240" t="s">
        <v>875</v>
      </c>
      <c r="D373" s="240" t="s">
        <v>393</v>
      </c>
      <c r="E373" s="241" t="s">
        <v>3004</v>
      </c>
      <c r="F373" s="242" t="s">
        <v>3005</v>
      </c>
      <c r="G373" s="243" t="s">
        <v>396</v>
      </c>
      <c r="H373" s="244">
        <v>1.5</v>
      </c>
      <c r="I373" s="245"/>
      <c r="J373" s="246">
        <f t="shared" si="45"/>
        <v>0</v>
      </c>
      <c r="K373" s="247"/>
      <c r="L373" s="40"/>
      <c r="M373" s="248" t="s">
        <v>1</v>
      </c>
      <c r="N373" s="249" t="s">
        <v>42</v>
      </c>
      <c r="O373" s="78"/>
      <c r="P373" s="250">
        <f t="shared" si="46"/>
        <v>0</v>
      </c>
      <c r="Q373" s="250">
        <v>0</v>
      </c>
      <c r="R373" s="250">
        <f t="shared" si="47"/>
        <v>0</v>
      </c>
      <c r="S373" s="250">
        <v>0</v>
      </c>
      <c r="T373" s="251">
        <f t="shared" si="48"/>
        <v>0</v>
      </c>
      <c r="U373" s="37"/>
      <c r="V373" s="37"/>
      <c r="W373" s="37"/>
      <c r="X373" s="37"/>
      <c r="Y373" s="37"/>
      <c r="Z373" s="37"/>
      <c r="AA373" s="37"/>
      <c r="AB373" s="37"/>
      <c r="AC373" s="37"/>
      <c r="AD373" s="37"/>
      <c r="AE373" s="37"/>
      <c r="AR373" s="252" t="s">
        <v>731</v>
      </c>
      <c r="AT373" s="252" t="s">
        <v>393</v>
      </c>
      <c r="AU373" s="252" t="s">
        <v>99</v>
      </c>
      <c r="AY373" s="19" t="s">
        <v>387</v>
      </c>
      <c r="BE373" s="127">
        <f t="shared" si="49"/>
        <v>0</v>
      </c>
      <c r="BF373" s="127">
        <f t="shared" si="50"/>
        <v>0</v>
      </c>
      <c r="BG373" s="127">
        <f t="shared" si="51"/>
        <v>0</v>
      </c>
      <c r="BH373" s="127">
        <f t="shared" si="52"/>
        <v>0</v>
      </c>
      <c r="BI373" s="127">
        <f t="shared" si="53"/>
        <v>0</v>
      </c>
      <c r="BJ373" s="19" t="s">
        <v>92</v>
      </c>
      <c r="BK373" s="127">
        <f t="shared" si="54"/>
        <v>0</v>
      </c>
      <c r="BL373" s="19" t="s">
        <v>731</v>
      </c>
      <c r="BM373" s="252" t="s">
        <v>3006</v>
      </c>
    </row>
    <row r="374" spans="1:65" s="2" customFormat="1" ht="21.75" customHeight="1">
      <c r="A374" s="37"/>
      <c r="B374" s="38"/>
      <c r="C374" s="240" t="s">
        <v>881</v>
      </c>
      <c r="D374" s="240" t="s">
        <v>393</v>
      </c>
      <c r="E374" s="241" t="s">
        <v>3007</v>
      </c>
      <c r="F374" s="242" t="s">
        <v>2972</v>
      </c>
      <c r="G374" s="243" t="s">
        <v>396</v>
      </c>
      <c r="H374" s="244">
        <v>20</v>
      </c>
      <c r="I374" s="245"/>
      <c r="J374" s="246">
        <f t="shared" si="45"/>
        <v>0</v>
      </c>
      <c r="K374" s="247"/>
      <c r="L374" s="40"/>
      <c r="M374" s="248" t="s">
        <v>1</v>
      </c>
      <c r="N374" s="249" t="s">
        <v>42</v>
      </c>
      <c r="O374" s="78"/>
      <c r="P374" s="250">
        <f t="shared" si="46"/>
        <v>0</v>
      </c>
      <c r="Q374" s="250">
        <v>0</v>
      </c>
      <c r="R374" s="250">
        <f t="shared" si="47"/>
        <v>0</v>
      </c>
      <c r="S374" s="250">
        <v>0</v>
      </c>
      <c r="T374" s="251">
        <f t="shared" si="48"/>
        <v>0</v>
      </c>
      <c r="U374" s="37"/>
      <c r="V374" s="37"/>
      <c r="W374" s="37"/>
      <c r="X374" s="37"/>
      <c r="Y374" s="37"/>
      <c r="Z374" s="37"/>
      <c r="AA374" s="37"/>
      <c r="AB374" s="37"/>
      <c r="AC374" s="37"/>
      <c r="AD374" s="37"/>
      <c r="AE374" s="37"/>
      <c r="AR374" s="252" t="s">
        <v>731</v>
      </c>
      <c r="AT374" s="252" t="s">
        <v>393</v>
      </c>
      <c r="AU374" s="252" t="s">
        <v>99</v>
      </c>
      <c r="AY374" s="19" t="s">
        <v>387</v>
      </c>
      <c r="BE374" s="127">
        <f t="shared" si="49"/>
        <v>0</v>
      </c>
      <c r="BF374" s="127">
        <f t="shared" si="50"/>
        <v>0</v>
      </c>
      <c r="BG374" s="127">
        <f t="shared" si="51"/>
        <v>0</v>
      </c>
      <c r="BH374" s="127">
        <f t="shared" si="52"/>
        <v>0</v>
      </c>
      <c r="BI374" s="127">
        <f t="shared" si="53"/>
        <v>0</v>
      </c>
      <c r="BJ374" s="19" t="s">
        <v>92</v>
      </c>
      <c r="BK374" s="127">
        <f t="shared" si="54"/>
        <v>0</v>
      </c>
      <c r="BL374" s="19" t="s">
        <v>731</v>
      </c>
      <c r="BM374" s="252" t="s">
        <v>3008</v>
      </c>
    </row>
    <row r="375" spans="1:65" s="2" customFormat="1" ht="21.75" customHeight="1">
      <c r="A375" s="37"/>
      <c r="B375" s="38"/>
      <c r="C375" s="240" t="s">
        <v>887</v>
      </c>
      <c r="D375" s="240" t="s">
        <v>393</v>
      </c>
      <c r="E375" s="241" t="s">
        <v>3009</v>
      </c>
      <c r="F375" s="242" t="s">
        <v>3010</v>
      </c>
      <c r="G375" s="243" t="s">
        <v>396</v>
      </c>
      <c r="H375" s="244">
        <v>13.3</v>
      </c>
      <c r="I375" s="245"/>
      <c r="J375" s="246">
        <f t="shared" si="45"/>
        <v>0</v>
      </c>
      <c r="K375" s="247"/>
      <c r="L375" s="40"/>
      <c r="M375" s="248" t="s">
        <v>1</v>
      </c>
      <c r="N375" s="249" t="s">
        <v>42</v>
      </c>
      <c r="O375" s="78"/>
      <c r="P375" s="250">
        <f t="shared" si="46"/>
        <v>0</v>
      </c>
      <c r="Q375" s="250">
        <v>0</v>
      </c>
      <c r="R375" s="250">
        <f t="shared" si="47"/>
        <v>0</v>
      </c>
      <c r="S375" s="250">
        <v>0</v>
      </c>
      <c r="T375" s="251">
        <f t="shared" si="48"/>
        <v>0</v>
      </c>
      <c r="U375" s="37"/>
      <c r="V375" s="37"/>
      <c r="W375" s="37"/>
      <c r="X375" s="37"/>
      <c r="Y375" s="37"/>
      <c r="Z375" s="37"/>
      <c r="AA375" s="37"/>
      <c r="AB375" s="37"/>
      <c r="AC375" s="37"/>
      <c r="AD375" s="37"/>
      <c r="AE375" s="37"/>
      <c r="AR375" s="252" t="s">
        <v>731</v>
      </c>
      <c r="AT375" s="252" t="s">
        <v>393</v>
      </c>
      <c r="AU375" s="252" t="s">
        <v>99</v>
      </c>
      <c r="AY375" s="19" t="s">
        <v>387</v>
      </c>
      <c r="BE375" s="127">
        <f t="shared" si="49"/>
        <v>0</v>
      </c>
      <c r="BF375" s="127">
        <f t="shared" si="50"/>
        <v>0</v>
      </c>
      <c r="BG375" s="127">
        <f t="shared" si="51"/>
        <v>0</v>
      </c>
      <c r="BH375" s="127">
        <f t="shared" si="52"/>
        <v>0</v>
      </c>
      <c r="BI375" s="127">
        <f t="shared" si="53"/>
        <v>0</v>
      </c>
      <c r="BJ375" s="19" t="s">
        <v>92</v>
      </c>
      <c r="BK375" s="127">
        <f t="shared" si="54"/>
        <v>0</v>
      </c>
      <c r="BL375" s="19" t="s">
        <v>731</v>
      </c>
      <c r="BM375" s="252" t="s">
        <v>3011</v>
      </c>
    </row>
    <row r="376" spans="1:65" s="2" customFormat="1" ht="21.75" customHeight="1">
      <c r="A376" s="37"/>
      <c r="B376" s="38"/>
      <c r="C376" s="240" t="s">
        <v>889</v>
      </c>
      <c r="D376" s="240" t="s">
        <v>393</v>
      </c>
      <c r="E376" s="241" t="s">
        <v>3012</v>
      </c>
      <c r="F376" s="242" t="s">
        <v>2978</v>
      </c>
      <c r="G376" s="243" t="s">
        <v>396</v>
      </c>
      <c r="H376" s="244">
        <v>0.9</v>
      </c>
      <c r="I376" s="245"/>
      <c r="J376" s="246">
        <f t="shared" si="45"/>
        <v>0</v>
      </c>
      <c r="K376" s="247"/>
      <c r="L376" s="40"/>
      <c r="M376" s="248" t="s">
        <v>1</v>
      </c>
      <c r="N376" s="249" t="s">
        <v>42</v>
      </c>
      <c r="O376" s="78"/>
      <c r="P376" s="250">
        <f t="shared" si="46"/>
        <v>0</v>
      </c>
      <c r="Q376" s="250">
        <v>0</v>
      </c>
      <c r="R376" s="250">
        <f t="shared" si="47"/>
        <v>0</v>
      </c>
      <c r="S376" s="250">
        <v>0</v>
      </c>
      <c r="T376" s="251">
        <f t="shared" si="48"/>
        <v>0</v>
      </c>
      <c r="U376" s="37"/>
      <c r="V376" s="37"/>
      <c r="W376" s="37"/>
      <c r="X376" s="37"/>
      <c r="Y376" s="37"/>
      <c r="Z376" s="37"/>
      <c r="AA376" s="37"/>
      <c r="AB376" s="37"/>
      <c r="AC376" s="37"/>
      <c r="AD376" s="37"/>
      <c r="AE376" s="37"/>
      <c r="AR376" s="252" t="s">
        <v>731</v>
      </c>
      <c r="AT376" s="252" t="s">
        <v>393</v>
      </c>
      <c r="AU376" s="252" t="s">
        <v>99</v>
      </c>
      <c r="AY376" s="19" t="s">
        <v>387</v>
      </c>
      <c r="BE376" s="127">
        <f t="shared" si="49"/>
        <v>0</v>
      </c>
      <c r="BF376" s="127">
        <f t="shared" si="50"/>
        <v>0</v>
      </c>
      <c r="BG376" s="127">
        <f t="shared" si="51"/>
        <v>0</v>
      </c>
      <c r="BH376" s="127">
        <f t="shared" si="52"/>
        <v>0</v>
      </c>
      <c r="BI376" s="127">
        <f t="shared" si="53"/>
        <v>0</v>
      </c>
      <c r="BJ376" s="19" t="s">
        <v>92</v>
      </c>
      <c r="BK376" s="127">
        <f t="shared" si="54"/>
        <v>0</v>
      </c>
      <c r="BL376" s="19" t="s">
        <v>731</v>
      </c>
      <c r="BM376" s="252" t="s">
        <v>3013</v>
      </c>
    </row>
    <row r="377" spans="1:65" s="2" customFormat="1" ht="21.75" customHeight="1">
      <c r="A377" s="37"/>
      <c r="B377" s="38"/>
      <c r="C377" s="240" t="s">
        <v>891</v>
      </c>
      <c r="D377" s="240" t="s">
        <v>393</v>
      </c>
      <c r="E377" s="241" t="s">
        <v>3014</v>
      </c>
      <c r="F377" s="242" t="s">
        <v>2981</v>
      </c>
      <c r="G377" s="243" t="s">
        <v>396</v>
      </c>
      <c r="H377" s="244">
        <v>10.6</v>
      </c>
      <c r="I377" s="245"/>
      <c r="J377" s="246">
        <f t="shared" si="45"/>
        <v>0</v>
      </c>
      <c r="K377" s="247"/>
      <c r="L377" s="40"/>
      <c r="M377" s="248" t="s">
        <v>1</v>
      </c>
      <c r="N377" s="249" t="s">
        <v>42</v>
      </c>
      <c r="O377" s="78"/>
      <c r="P377" s="250">
        <f t="shared" si="46"/>
        <v>0</v>
      </c>
      <c r="Q377" s="250">
        <v>0</v>
      </c>
      <c r="R377" s="250">
        <f t="shared" si="47"/>
        <v>0</v>
      </c>
      <c r="S377" s="250">
        <v>0</v>
      </c>
      <c r="T377" s="251">
        <f t="shared" si="48"/>
        <v>0</v>
      </c>
      <c r="U377" s="37"/>
      <c r="V377" s="37"/>
      <c r="W377" s="37"/>
      <c r="X377" s="37"/>
      <c r="Y377" s="37"/>
      <c r="Z377" s="37"/>
      <c r="AA377" s="37"/>
      <c r="AB377" s="37"/>
      <c r="AC377" s="37"/>
      <c r="AD377" s="37"/>
      <c r="AE377" s="37"/>
      <c r="AR377" s="252" t="s">
        <v>731</v>
      </c>
      <c r="AT377" s="252" t="s">
        <v>393</v>
      </c>
      <c r="AU377" s="252" t="s">
        <v>99</v>
      </c>
      <c r="AY377" s="19" t="s">
        <v>387</v>
      </c>
      <c r="BE377" s="127">
        <f t="shared" si="49"/>
        <v>0</v>
      </c>
      <c r="BF377" s="127">
        <f t="shared" si="50"/>
        <v>0</v>
      </c>
      <c r="BG377" s="127">
        <f t="shared" si="51"/>
        <v>0</v>
      </c>
      <c r="BH377" s="127">
        <f t="shared" si="52"/>
        <v>0</v>
      </c>
      <c r="BI377" s="127">
        <f t="shared" si="53"/>
        <v>0</v>
      </c>
      <c r="BJ377" s="19" t="s">
        <v>92</v>
      </c>
      <c r="BK377" s="127">
        <f t="shared" si="54"/>
        <v>0</v>
      </c>
      <c r="BL377" s="19" t="s">
        <v>731</v>
      </c>
      <c r="BM377" s="252" t="s">
        <v>3015</v>
      </c>
    </row>
    <row r="378" spans="1:65" s="2" customFormat="1" ht="21.75" customHeight="1">
      <c r="A378" s="37"/>
      <c r="B378" s="38"/>
      <c r="C378" s="240" t="s">
        <v>544</v>
      </c>
      <c r="D378" s="240" t="s">
        <v>393</v>
      </c>
      <c r="E378" s="241" t="s">
        <v>3016</v>
      </c>
      <c r="F378" s="242" t="s">
        <v>2984</v>
      </c>
      <c r="G378" s="243" t="s">
        <v>396</v>
      </c>
      <c r="H378" s="244">
        <v>5</v>
      </c>
      <c r="I378" s="245"/>
      <c r="J378" s="246">
        <f t="shared" si="45"/>
        <v>0</v>
      </c>
      <c r="K378" s="247"/>
      <c r="L378" s="40"/>
      <c r="M378" s="248" t="s">
        <v>1</v>
      </c>
      <c r="N378" s="249" t="s">
        <v>42</v>
      </c>
      <c r="O378" s="78"/>
      <c r="P378" s="250">
        <f t="shared" si="46"/>
        <v>0</v>
      </c>
      <c r="Q378" s="250">
        <v>0</v>
      </c>
      <c r="R378" s="250">
        <f t="shared" si="47"/>
        <v>0</v>
      </c>
      <c r="S378" s="250">
        <v>0</v>
      </c>
      <c r="T378" s="251">
        <f t="shared" si="48"/>
        <v>0</v>
      </c>
      <c r="U378" s="37"/>
      <c r="V378" s="37"/>
      <c r="W378" s="37"/>
      <c r="X378" s="37"/>
      <c r="Y378" s="37"/>
      <c r="Z378" s="37"/>
      <c r="AA378" s="37"/>
      <c r="AB378" s="37"/>
      <c r="AC378" s="37"/>
      <c r="AD378" s="37"/>
      <c r="AE378" s="37"/>
      <c r="AR378" s="252" t="s">
        <v>731</v>
      </c>
      <c r="AT378" s="252" t="s">
        <v>393</v>
      </c>
      <c r="AU378" s="252" t="s">
        <v>99</v>
      </c>
      <c r="AY378" s="19" t="s">
        <v>387</v>
      </c>
      <c r="BE378" s="127">
        <f t="shared" si="49"/>
        <v>0</v>
      </c>
      <c r="BF378" s="127">
        <f t="shared" si="50"/>
        <v>0</v>
      </c>
      <c r="BG378" s="127">
        <f t="shared" si="51"/>
        <v>0</v>
      </c>
      <c r="BH378" s="127">
        <f t="shared" si="52"/>
        <v>0</v>
      </c>
      <c r="BI378" s="127">
        <f t="shared" si="53"/>
        <v>0</v>
      </c>
      <c r="BJ378" s="19" t="s">
        <v>92</v>
      </c>
      <c r="BK378" s="127">
        <f t="shared" si="54"/>
        <v>0</v>
      </c>
      <c r="BL378" s="19" t="s">
        <v>731</v>
      </c>
      <c r="BM378" s="252" t="s">
        <v>3017</v>
      </c>
    </row>
    <row r="379" spans="1:65" s="2" customFormat="1" ht="16.5" customHeight="1">
      <c r="A379" s="37"/>
      <c r="B379" s="38"/>
      <c r="C379" s="240" t="s">
        <v>894</v>
      </c>
      <c r="D379" s="240" t="s">
        <v>393</v>
      </c>
      <c r="E379" s="241" t="s">
        <v>3018</v>
      </c>
      <c r="F379" s="242" t="s">
        <v>2987</v>
      </c>
      <c r="G379" s="243" t="s">
        <v>436</v>
      </c>
      <c r="H379" s="244">
        <v>2</v>
      </c>
      <c r="I379" s="245"/>
      <c r="J379" s="246">
        <f t="shared" si="45"/>
        <v>0</v>
      </c>
      <c r="K379" s="247"/>
      <c r="L379" s="40"/>
      <c r="M379" s="248" t="s">
        <v>1</v>
      </c>
      <c r="N379" s="249" t="s">
        <v>42</v>
      </c>
      <c r="O379" s="78"/>
      <c r="P379" s="250">
        <f t="shared" si="46"/>
        <v>0</v>
      </c>
      <c r="Q379" s="250">
        <v>0</v>
      </c>
      <c r="R379" s="250">
        <f t="shared" si="47"/>
        <v>0</v>
      </c>
      <c r="S379" s="250">
        <v>0</v>
      </c>
      <c r="T379" s="251">
        <f t="shared" si="48"/>
        <v>0</v>
      </c>
      <c r="U379" s="37"/>
      <c r="V379" s="37"/>
      <c r="W379" s="37"/>
      <c r="X379" s="37"/>
      <c r="Y379" s="37"/>
      <c r="Z379" s="37"/>
      <c r="AA379" s="37"/>
      <c r="AB379" s="37"/>
      <c r="AC379" s="37"/>
      <c r="AD379" s="37"/>
      <c r="AE379" s="37"/>
      <c r="AR379" s="252" t="s">
        <v>731</v>
      </c>
      <c r="AT379" s="252" t="s">
        <v>393</v>
      </c>
      <c r="AU379" s="252" t="s">
        <v>99</v>
      </c>
      <c r="AY379" s="19" t="s">
        <v>387</v>
      </c>
      <c r="BE379" s="127">
        <f t="shared" si="49"/>
        <v>0</v>
      </c>
      <c r="BF379" s="127">
        <f t="shared" si="50"/>
        <v>0</v>
      </c>
      <c r="BG379" s="127">
        <f t="shared" si="51"/>
        <v>0</v>
      </c>
      <c r="BH379" s="127">
        <f t="shared" si="52"/>
        <v>0</v>
      </c>
      <c r="BI379" s="127">
        <f t="shared" si="53"/>
        <v>0</v>
      </c>
      <c r="BJ379" s="19" t="s">
        <v>92</v>
      </c>
      <c r="BK379" s="127">
        <f t="shared" si="54"/>
        <v>0</v>
      </c>
      <c r="BL379" s="19" t="s">
        <v>731</v>
      </c>
      <c r="BM379" s="252" t="s">
        <v>3019</v>
      </c>
    </row>
    <row r="380" spans="1:65" s="2" customFormat="1" ht="21.75" customHeight="1">
      <c r="A380" s="37"/>
      <c r="B380" s="38"/>
      <c r="C380" s="240" t="s">
        <v>898</v>
      </c>
      <c r="D380" s="240" t="s">
        <v>393</v>
      </c>
      <c r="E380" s="241" t="s">
        <v>3020</v>
      </c>
      <c r="F380" s="242" t="s">
        <v>2838</v>
      </c>
      <c r="G380" s="243" t="s">
        <v>405</v>
      </c>
      <c r="H380" s="244">
        <v>0.3</v>
      </c>
      <c r="I380" s="245"/>
      <c r="J380" s="246">
        <f t="shared" si="45"/>
        <v>0</v>
      </c>
      <c r="K380" s="247"/>
      <c r="L380" s="40"/>
      <c r="M380" s="248" t="s">
        <v>1</v>
      </c>
      <c r="N380" s="249" t="s">
        <v>42</v>
      </c>
      <c r="O380" s="78"/>
      <c r="P380" s="250">
        <f t="shared" si="46"/>
        <v>0</v>
      </c>
      <c r="Q380" s="250">
        <v>0</v>
      </c>
      <c r="R380" s="250">
        <f t="shared" si="47"/>
        <v>0</v>
      </c>
      <c r="S380" s="250">
        <v>0</v>
      </c>
      <c r="T380" s="251">
        <f t="shared" si="48"/>
        <v>0</v>
      </c>
      <c r="U380" s="37"/>
      <c r="V380" s="37"/>
      <c r="W380" s="37"/>
      <c r="X380" s="37"/>
      <c r="Y380" s="37"/>
      <c r="Z380" s="37"/>
      <c r="AA380" s="37"/>
      <c r="AB380" s="37"/>
      <c r="AC380" s="37"/>
      <c r="AD380" s="37"/>
      <c r="AE380" s="37"/>
      <c r="AR380" s="252" t="s">
        <v>731</v>
      </c>
      <c r="AT380" s="252" t="s">
        <v>393</v>
      </c>
      <c r="AU380" s="252" t="s">
        <v>99</v>
      </c>
      <c r="AY380" s="19" t="s">
        <v>387</v>
      </c>
      <c r="BE380" s="127">
        <f t="shared" si="49"/>
        <v>0</v>
      </c>
      <c r="BF380" s="127">
        <f t="shared" si="50"/>
        <v>0</v>
      </c>
      <c r="BG380" s="127">
        <f t="shared" si="51"/>
        <v>0</v>
      </c>
      <c r="BH380" s="127">
        <f t="shared" si="52"/>
        <v>0</v>
      </c>
      <c r="BI380" s="127">
        <f t="shared" si="53"/>
        <v>0</v>
      </c>
      <c r="BJ380" s="19" t="s">
        <v>92</v>
      </c>
      <c r="BK380" s="127">
        <f t="shared" si="54"/>
        <v>0</v>
      </c>
      <c r="BL380" s="19" t="s">
        <v>731</v>
      </c>
      <c r="BM380" s="252" t="s">
        <v>3021</v>
      </c>
    </row>
    <row r="381" spans="1:65" s="2" customFormat="1" ht="16.5" customHeight="1">
      <c r="A381" s="37"/>
      <c r="B381" s="38"/>
      <c r="C381" s="240" t="s">
        <v>901</v>
      </c>
      <c r="D381" s="240" t="s">
        <v>393</v>
      </c>
      <c r="E381" s="241" t="s">
        <v>3022</v>
      </c>
      <c r="F381" s="242" t="s">
        <v>2992</v>
      </c>
      <c r="G381" s="243" t="s">
        <v>436</v>
      </c>
      <c r="H381" s="244">
        <v>4</v>
      </c>
      <c r="I381" s="245"/>
      <c r="J381" s="246">
        <f t="shared" si="45"/>
        <v>0</v>
      </c>
      <c r="K381" s="247"/>
      <c r="L381" s="40"/>
      <c r="M381" s="248" t="s">
        <v>1</v>
      </c>
      <c r="N381" s="249" t="s">
        <v>42</v>
      </c>
      <c r="O381" s="78"/>
      <c r="P381" s="250">
        <f t="shared" si="46"/>
        <v>0</v>
      </c>
      <c r="Q381" s="250">
        <v>0</v>
      </c>
      <c r="R381" s="250">
        <f t="shared" si="47"/>
        <v>0</v>
      </c>
      <c r="S381" s="250">
        <v>0</v>
      </c>
      <c r="T381" s="251">
        <f t="shared" si="48"/>
        <v>0</v>
      </c>
      <c r="U381" s="37"/>
      <c r="V381" s="37"/>
      <c r="W381" s="37"/>
      <c r="X381" s="37"/>
      <c r="Y381" s="37"/>
      <c r="Z381" s="37"/>
      <c r="AA381" s="37"/>
      <c r="AB381" s="37"/>
      <c r="AC381" s="37"/>
      <c r="AD381" s="37"/>
      <c r="AE381" s="37"/>
      <c r="AR381" s="252" t="s">
        <v>731</v>
      </c>
      <c r="AT381" s="252" t="s">
        <v>393</v>
      </c>
      <c r="AU381" s="252" t="s">
        <v>99</v>
      </c>
      <c r="AY381" s="19" t="s">
        <v>387</v>
      </c>
      <c r="BE381" s="127">
        <f t="shared" si="49"/>
        <v>0</v>
      </c>
      <c r="BF381" s="127">
        <f t="shared" si="50"/>
        <v>0</v>
      </c>
      <c r="BG381" s="127">
        <f t="shared" si="51"/>
        <v>0</v>
      </c>
      <c r="BH381" s="127">
        <f t="shared" si="52"/>
        <v>0</v>
      </c>
      <c r="BI381" s="127">
        <f t="shared" si="53"/>
        <v>0</v>
      </c>
      <c r="BJ381" s="19" t="s">
        <v>92</v>
      </c>
      <c r="BK381" s="127">
        <f t="shared" si="54"/>
        <v>0</v>
      </c>
      <c r="BL381" s="19" t="s">
        <v>731</v>
      </c>
      <c r="BM381" s="252" t="s">
        <v>3023</v>
      </c>
    </row>
    <row r="382" spans="1:65" s="2" customFormat="1" ht="16.5" customHeight="1">
      <c r="A382" s="37"/>
      <c r="B382" s="38"/>
      <c r="C382" s="240" t="s">
        <v>904</v>
      </c>
      <c r="D382" s="240" t="s">
        <v>393</v>
      </c>
      <c r="E382" s="241" t="s">
        <v>3024</v>
      </c>
      <c r="F382" s="242" t="s">
        <v>2995</v>
      </c>
      <c r="G382" s="243" t="s">
        <v>436</v>
      </c>
      <c r="H382" s="244">
        <v>2</v>
      </c>
      <c r="I382" s="245"/>
      <c r="J382" s="246">
        <f t="shared" si="45"/>
        <v>0</v>
      </c>
      <c r="K382" s="247"/>
      <c r="L382" s="40"/>
      <c r="M382" s="248" t="s">
        <v>1</v>
      </c>
      <c r="N382" s="249" t="s">
        <v>42</v>
      </c>
      <c r="O382" s="78"/>
      <c r="P382" s="250">
        <f t="shared" si="46"/>
        <v>0</v>
      </c>
      <c r="Q382" s="250">
        <v>0</v>
      </c>
      <c r="R382" s="250">
        <f t="shared" si="47"/>
        <v>0</v>
      </c>
      <c r="S382" s="250">
        <v>0</v>
      </c>
      <c r="T382" s="251">
        <f t="shared" si="48"/>
        <v>0</v>
      </c>
      <c r="U382" s="37"/>
      <c r="V382" s="37"/>
      <c r="W382" s="37"/>
      <c r="X382" s="37"/>
      <c r="Y382" s="37"/>
      <c r="Z382" s="37"/>
      <c r="AA382" s="37"/>
      <c r="AB382" s="37"/>
      <c r="AC382" s="37"/>
      <c r="AD382" s="37"/>
      <c r="AE382" s="37"/>
      <c r="AR382" s="252" t="s">
        <v>731</v>
      </c>
      <c r="AT382" s="252" t="s">
        <v>393</v>
      </c>
      <c r="AU382" s="252" t="s">
        <v>99</v>
      </c>
      <c r="AY382" s="19" t="s">
        <v>387</v>
      </c>
      <c r="BE382" s="127">
        <f t="shared" si="49"/>
        <v>0</v>
      </c>
      <c r="BF382" s="127">
        <f t="shared" si="50"/>
        <v>0</v>
      </c>
      <c r="BG382" s="127">
        <f t="shared" si="51"/>
        <v>0</v>
      </c>
      <c r="BH382" s="127">
        <f t="shared" si="52"/>
        <v>0</v>
      </c>
      <c r="BI382" s="127">
        <f t="shared" si="53"/>
        <v>0</v>
      </c>
      <c r="BJ382" s="19" t="s">
        <v>92</v>
      </c>
      <c r="BK382" s="127">
        <f t="shared" si="54"/>
        <v>0</v>
      </c>
      <c r="BL382" s="19" t="s">
        <v>731</v>
      </c>
      <c r="BM382" s="252" t="s">
        <v>3025</v>
      </c>
    </row>
    <row r="383" spans="1:65" s="2" customFormat="1" ht="16.5" customHeight="1">
      <c r="A383" s="37"/>
      <c r="B383" s="38"/>
      <c r="C383" s="240" t="s">
        <v>908</v>
      </c>
      <c r="D383" s="240" t="s">
        <v>393</v>
      </c>
      <c r="E383" s="241" t="s">
        <v>3026</v>
      </c>
      <c r="F383" s="242" t="s">
        <v>3027</v>
      </c>
      <c r="G383" s="243" t="s">
        <v>436</v>
      </c>
      <c r="H383" s="244">
        <v>4</v>
      </c>
      <c r="I383" s="245"/>
      <c r="J383" s="246">
        <f t="shared" si="45"/>
        <v>0</v>
      </c>
      <c r="K383" s="247"/>
      <c r="L383" s="40"/>
      <c r="M383" s="248" t="s">
        <v>1</v>
      </c>
      <c r="N383" s="249" t="s">
        <v>42</v>
      </c>
      <c r="O383" s="78"/>
      <c r="P383" s="250">
        <f t="shared" si="46"/>
        <v>0</v>
      </c>
      <c r="Q383" s="250">
        <v>0</v>
      </c>
      <c r="R383" s="250">
        <f t="shared" si="47"/>
        <v>0</v>
      </c>
      <c r="S383" s="250">
        <v>0</v>
      </c>
      <c r="T383" s="251">
        <f t="shared" si="48"/>
        <v>0</v>
      </c>
      <c r="U383" s="37"/>
      <c r="V383" s="37"/>
      <c r="W383" s="37"/>
      <c r="X383" s="37"/>
      <c r="Y383" s="37"/>
      <c r="Z383" s="37"/>
      <c r="AA383" s="37"/>
      <c r="AB383" s="37"/>
      <c r="AC383" s="37"/>
      <c r="AD383" s="37"/>
      <c r="AE383" s="37"/>
      <c r="AR383" s="252" t="s">
        <v>731</v>
      </c>
      <c r="AT383" s="252" t="s">
        <v>393</v>
      </c>
      <c r="AU383" s="252" t="s">
        <v>99</v>
      </c>
      <c r="AY383" s="19" t="s">
        <v>387</v>
      </c>
      <c r="BE383" s="127">
        <f t="shared" si="49"/>
        <v>0</v>
      </c>
      <c r="BF383" s="127">
        <f t="shared" si="50"/>
        <v>0</v>
      </c>
      <c r="BG383" s="127">
        <f t="shared" si="51"/>
        <v>0</v>
      </c>
      <c r="BH383" s="127">
        <f t="shared" si="52"/>
        <v>0</v>
      </c>
      <c r="BI383" s="127">
        <f t="shared" si="53"/>
        <v>0</v>
      </c>
      <c r="BJ383" s="19" t="s">
        <v>92</v>
      </c>
      <c r="BK383" s="127">
        <f t="shared" si="54"/>
        <v>0</v>
      </c>
      <c r="BL383" s="19" t="s">
        <v>731</v>
      </c>
      <c r="BM383" s="252" t="s">
        <v>3028</v>
      </c>
    </row>
    <row r="384" spans="1:65" s="12" customFormat="1" ht="20.85" customHeight="1">
      <c r="B384" s="212"/>
      <c r="C384" s="213"/>
      <c r="D384" s="214" t="s">
        <v>75</v>
      </c>
      <c r="E384" s="225" t="s">
        <v>2796</v>
      </c>
      <c r="F384" s="225" t="s">
        <v>2797</v>
      </c>
      <c r="G384" s="213"/>
      <c r="H384" s="213"/>
      <c r="I384" s="216"/>
      <c r="J384" s="226">
        <f>BK384</f>
        <v>0</v>
      </c>
      <c r="K384" s="213"/>
      <c r="L384" s="217"/>
      <c r="M384" s="218"/>
      <c r="N384" s="219"/>
      <c r="O384" s="219"/>
      <c r="P384" s="220">
        <f>SUM(P385:P391)</f>
        <v>0</v>
      </c>
      <c r="Q384" s="219"/>
      <c r="R384" s="220">
        <f>SUM(R385:R391)</f>
        <v>0</v>
      </c>
      <c r="S384" s="219"/>
      <c r="T384" s="221">
        <f>SUM(T385:T391)</f>
        <v>0</v>
      </c>
      <c r="AR384" s="222" t="s">
        <v>84</v>
      </c>
      <c r="AT384" s="223" t="s">
        <v>75</v>
      </c>
      <c r="AU384" s="223" t="s">
        <v>92</v>
      </c>
      <c r="AY384" s="222" t="s">
        <v>387</v>
      </c>
      <c r="BK384" s="224">
        <f>SUM(BK385:BK391)</f>
        <v>0</v>
      </c>
    </row>
    <row r="385" spans="1:65" s="2" customFormat="1" ht="24.15" customHeight="1">
      <c r="A385" s="37"/>
      <c r="B385" s="38"/>
      <c r="C385" s="240" t="s">
        <v>911</v>
      </c>
      <c r="D385" s="240" t="s">
        <v>393</v>
      </c>
      <c r="E385" s="241" t="s">
        <v>3029</v>
      </c>
      <c r="F385" s="242" t="s">
        <v>2945</v>
      </c>
      <c r="G385" s="243" t="s">
        <v>396</v>
      </c>
      <c r="H385" s="244">
        <v>2.8</v>
      </c>
      <c r="I385" s="245"/>
      <c r="J385" s="246">
        <f t="shared" ref="J385:J391" si="55">ROUND(I385*H385,2)</f>
        <v>0</v>
      </c>
      <c r="K385" s="247"/>
      <c r="L385" s="40"/>
      <c r="M385" s="248" t="s">
        <v>1</v>
      </c>
      <c r="N385" s="249" t="s">
        <v>42</v>
      </c>
      <c r="O385" s="78"/>
      <c r="P385" s="250">
        <f t="shared" ref="P385:P391" si="56">O385*H385</f>
        <v>0</v>
      </c>
      <c r="Q385" s="250">
        <v>0</v>
      </c>
      <c r="R385" s="250">
        <f t="shared" ref="R385:R391" si="57">Q385*H385</f>
        <v>0</v>
      </c>
      <c r="S385" s="250">
        <v>0</v>
      </c>
      <c r="T385" s="251">
        <f t="shared" ref="T385:T391" si="58">S385*H385</f>
        <v>0</v>
      </c>
      <c r="U385" s="37"/>
      <c r="V385" s="37"/>
      <c r="W385" s="37"/>
      <c r="X385" s="37"/>
      <c r="Y385" s="37"/>
      <c r="Z385" s="37"/>
      <c r="AA385" s="37"/>
      <c r="AB385" s="37"/>
      <c r="AC385" s="37"/>
      <c r="AD385" s="37"/>
      <c r="AE385" s="37"/>
      <c r="AR385" s="252" t="s">
        <v>731</v>
      </c>
      <c r="AT385" s="252" t="s">
        <v>393</v>
      </c>
      <c r="AU385" s="252" t="s">
        <v>99</v>
      </c>
      <c r="AY385" s="19" t="s">
        <v>387</v>
      </c>
      <c r="BE385" s="127">
        <f t="shared" ref="BE385:BE391" si="59">IF(N385="základná",J385,0)</f>
        <v>0</v>
      </c>
      <c r="BF385" s="127">
        <f t="shared" ref="BF385:BF391" si="60">IF(N385="znížená",J385,0)</f>
        <v>0</v>
      </c>
      <c r="BG385" s="127">
        <f t="shared" ref="BG385:BG391" si="61">IF(N385="zákl. prenesená",J385,0)</f>
        <v>0</v>
      </c>
      <c r="BH385" s="127">
        <f t="shared" ref="BH385:BH391" si="62">IF(N385="zníž. prenesená",J385,0)</f>
        <v>0</v>
      </c>
      <c r="BI385" s="127">
        <f t="shared" ref="BI385:BI391" si="63">IF(N385="nulová",J385,0)</f>
        <v>0</v>
      </c>
      <c r="BJ385" s="19" t="s">
        <v>92</v>
      </c>
      <c r="BK385" s="127">
        <f t="shared" ref="BK385:BK391" si="64">ROUND(I385*H385,2)</f>
        <v>0</v>
      </c>
      <c r="BL385" s="19" t="s">
        <v>731</v>
      </c>
      <c r="BM385" s="252" t="s">
        <v>3030</v>
      </c>
    </row>
    <row r="386" spans="1:65" s="2" customFormat="1" ht="24.15" customHeight="1">
      <c r="A386" s="37"/>
      <c r="B386" s="38"/>
      <c r="C386" s="240" t="s">
        <v>917</v>
      </c>
      <c r="D386" s="240" t="s">
        <v>393</v>
      </c>
      <c r="E386" s="241" t="s">
        <v>3031</v>
      </c>
      <c r="F386" s="242" t="s">
        <v>2948</v>
      </c>
      <c r="G386" s="243" t="s">
        <v>396</v>
      </c>
      <c r="H386" s="244">
        <v>4.7</v>
      </c>
      <c r="I386" s="245"/>
      <c r="J386" s="246">
        <f t="shared" si="55"/>
        <v>0</v>
      </c>
      <c r="K386" s="247"/>
      <c r="L386" s="40"/>
      <c r="M386" s="248" t="s">
        <v>1</v>
      </c>
      <c r="N386" s="249" t="s">
        <v>42</v>
      </c>
      <c r="O386" s="78"/>
      <c r="P386" s="250">
        <f t="shared" si="56"/>
        <v>0</v>
      </c>
      <c r="Q386" s="250">
        <v>0</v>
      </c>
      <c r="R386" s="250">
        <f t="shared" si="57"/>
        <v>0</v>
      </c>
      <c r="S386" s="250">
        <v>0</v>
      </c>
      <c r="T386" s="251">
        <f t="shared" si="58"/>
        <v>0</v>
      </c>
      <c r="U386" s="37"/>
      <c r="V386" s="37"/>
      <c r="W386" s="37"/>
      <c r="X386" s="37"/>
      <c r="Y386" s="37"/>
      <c r="Z386" s="37"/>
      <c r="AA386" s="37"/>
      <c r="AB386" s="37"/>
      <c r="AC386" s="37"/>
      <c r="AD386" s="37"/>
      <c r="AE386" s="37"/>
      <c r="AR386" s="252" t="s">
        <v>731</v>
      </c>
      <c r="AT386" s="252" t="s">
        <v>393</v>
      </c>
      <c r="AU386" s="252" t="s">
        <v>99</v>
      </c>
      <c r="AY386" s="19" t="s">
        <v>387</v>
      </c>
      <c r="BE386" s="127">
        <f t="shared" si="59"/>
        <v>0</v>
      </c>
      <c r="BF386" s="127">
        <f t="shared" si="60"/>
        <v>0</v>
      </c>
      <c r="BG386" s="127">
        <f t="shared" si="61"/>
        <v>0</v>
      </c>
      <c r="BH386" s="127">
        <f t="shared" si="62"/>
        <v>0</v>
      </c>
      <c r="BI386" s="127">
        <f t="shared" si="63"/>
        <v>0</v>
      </c>
      <c r="BJ386" s="19" t="s">
        <v>92</v>
      </c>
      <c r="BK386" s="127">
        <f t="shared" si="64"/>
        <v>0</v>
      </c>
      <c r="BL386" s="19" t="s">
        <v>731</v>
      </c>
      <c r="BM386" s="252" t="s">
        <v>3032</v>
      </c>
    </row>
    <row r="387" spans="1:65" s="2" customFormat="1" ht="24.15" customHeight="1">
      <c r="A387" s="37"/>
      <c r="B387" s="38"/>
      <c r="C387" s="240" t="s">
        <v>923</v>
      </c>
      <c r="D387" s="240" t="s">
        <v>393</v>
      </c>
      <c r="E387" s="241" t="s">
        <v>3033</v>
      </c>
      <c r="F387" s="242" t="s">
        <v>2951</v>
      </c>
      <c r="G387" s="243" t="s">
        <v>396</v>
      </c>
      <c r="H387" s="244">
        <v>22.1</v>
      </c>
      <c r="I387" s="245"/>
      <c r="J387" s="246">
        <f t="shared" si="55"/>
        <v>0</v>
      </c>
      <c r="K387" s="247"/>
      <c r="L387" s="40"/>
      <c r="M387" s="248" t="s">
        <v>1</v>
      </c>
      <c r="N387" s="249" t="s">
        <v>42</v>
      </c>
      <c r="O387" s="78"/>
      <c r="P387" s="250">
        <f t="shared" si="56"/>
        <v>0</v>
      </c>
      <c r="Q387" s="250">
        <v>0</v>
      </c>
      <c r="R387" s="250">
        <f t="shared" si="57"/>
        <v>0</v>
      </c>
      <c r="S387" s="250">
        <v>0</v>
      </c>
      <c r="T387" s="251">
        <f t="shared" si="58"/>
        <v>0</v>
      </c>
      <c r="U387" s="37"/>
      <c r="V387" s="37"/>
      <c r="W387" s="37"/>
      <c r="X387" s="37"/>
      <c r="Y387" s="37"/>
      <c r="Z387" s="37"/>
      <c r="AA387" s="37"/>
      <c r="AB387" s="37"/>
      <c r="AC387" s="37"/>
      <c r="AD387" s="37"/>
      <c r="AE387" s="37"/>
      <c r="AR387" s="252" t="s">
        <v>731</v>
      </c>
      <c r="AT387" s="252" t="s">
        <v>393</v>
      </c>
      <c r="AU387" s="252" t="s">
        <v>99</v>
      </c>
      <c r="AY387" s="19" t="s">
        <v>387</v>
      </c>
      <c r="BE387" s="127">
        <f t="shared" si="59"/>
        <v>0</v>
      </c>
      <c r="BF387" s="127">
        <f t="shared" si="60"/>
        <v>0</v>
      </c>
      <c r="BG387" s="127">
        <f t="shared" si="61"/>
        <v>0</v>
      </c>
      <c r="BH387" s="127">
        <f t="shared" si="62"/>
        <v>0</v>
      </c>
      <c r="BI387" s="127">
        <f t="shared" si="63"/>
        <v>0</v>
      </c>
      <c r="BJ387" s="19" t="s">
        <v>92</v>
      </c>
      <c r="BK387" s="127">
        <f t="shared" si="64"/>
        <v>0</v>
      </c>
      <c r="BL387" s="19" t="s">
        <v>731</v>
      </c>
      <c r="BM387" s="252" t="s">
        <v>3034</v>
      </c>
    </row>
    <row r="388" spans="1:65" s="2" customFormat="1" ht="24.15" customHeight="1">
      <c r="A388" s="37"/>
      <c r="B388" s="38"/>
      <c r="C388" s="240" t="s">
        <v>925</v>
      </c>
      <c r="D388" s="240" t="s">
        <v>393</v>
      </c>
      <c r="E388" s="241" t="s">
        <v>3035</v>
      </c>
      <c r="F388" s="242" t="s">
        <v>2954</v>
      </c>
      <c r="G388" s="243" t="s">
        <v>396</v>
      </c>
      <c r="H388" s="244">
        <v>2.9</v>
      </c>
      <c r="I388" s="245"/>
      <c r="J388" s="246">
        <f t="shared" si="55"/>
        <v>0</v>
      </c>
      <c r="K388" s="247"/>
      <c r="L388" s="40"/>
      <c r="M388" s="248" t="s">
        <v>1</v>
      </c>
      <c r="N388" s="249" t="s">
        <v>42</v>
      </c>
      <c r="O388" s="78"/>
      <c r="P388" s="250">
        <f t="shared" si="56"/>
        <v>0</v>
      </c>
      <c r="Q388" s="250">
        <v>0</v>
      </c>
      <c r="R388" s="250">
        <f t="shared" si="57"/>
        <v>0</v>
      </c>
      <c r="S388" s="250">
        <v>0</v>
      </c>
      <c r="T388" s="251">
        <f t="shared" si="58"/>
        <v>0</v>
      </c>
      <c r="U388" s="37"/>
      <c r="V388" s="37"/>
      <c r="W388" s="37"/>
      <c r="X388" s="37"/>
      <c r="Y388" s="37"/>
      <c r="Z388" s="37"/>
      <c r="AA388" s="37"/>
      <c r="AB388" s="37"/>
      <c r="AC388" s="37"/>
      <c r="AD388" s="37"/>
      <c r="AE388" s="37"/>
      <c r="AR388" s="252" t="s">
        <v>731</v>
      </c>
      <c r="AT388" s="252" t="s">
        <v>393</v>
      </c>
      <c r="AU388" s="252" t="s">
        <v>99</v>
      </c>
      <c r="AY388" s="19" t="s">
        <v>387</v>
      </c>
      <c r="BE388" s="127">
        <f t="shared" si="59"/>
        <v>0</v>
      </c>
      <c r="BF388" s="127">
        <f t="shared" si="60"/>
        <v>0</v>
      </c>
      <c r="BG388" s="127">
        <f t="shared" si="61"/>
        <v>0</v>
      </c>
      <c r="BH388" s="127">
        <f t="shared" si="62"/>
        <v>0</v>
      </c>
      <c r="BI388" s="127">
        <f t="shared" si="63"/>
        <v>0</v>
      </c>
      <c r="BJ388" s="19" t="s">
        <v>92</v>
      </c>
      <c r="BK388" s="127">
        <f t="shared" si="64"/>
        <v>0</v>
      </c>
      <c r="BL388" s="19" t="s">
        <v>731</v>
      </c>
      <c r="BM388" s="252" t="s">
        <v>3036</v>
      </c>
    </row>
    <row r="389" spans="1:65" s="2" customFormat="1" ht="24.15" customHeight="1">
      <c r="A389" s="37"/>
      <c r="B389" s="38"/>
      <c r="C389" s="240" t="s">
        <v>928</v>
      </c>
      <c r="D389" s="240" t="s">
        <v>393</v>
      </c>
      <c r="E389" s="241" t="s">
        <v>3037</v>
      </c>
      <c r="F389" s="242" t="s">
        <v>2957</v>
      </c>
      <c r="G389" s="243" t="s">
        <v>396</v>
      </c>
      <c r="H389" s="244">
        <v>6.8</v>
      </c>
      <c r="I389" s="245"/>
      <c r="J389" s="246">
        <f t="shared" si="55"/>
        <v>0</v>
      </c>
      <c r="K389" s="247"/>
      <c r="L389" s="40"/>
      <c r="M389" s="248" t="s">
        <v>1</v>
      </c>
      <c r="N389" s="249" t="s">
        <v>42</v>
      </c>
      <c r="O389" s="78"/>
      <c r="P389" s="250">
        <f t="shared" si="56"/>
        <v>0</v>
      </c>
      <c r="Q389" s="250">
        <v>0</v>
      </c>
      <c r="R389" s="250">
        <f t="shared" si="57"/>
        <v>0</v>
      </c>
      <c r="S389" s="250">
        <v>0</v>
      </c>
      <c r="T389" s="251">
        <f t="shared" si="58"/>
        <v>0</v>
      </c>
      <c r="U389" s="37"/>
      <c r="V389" s="37"/>
      <c r="W389" s="37"/>
      <c r="X389" s="37"/>
      <c r="Y389" s="37"/>
      <c r="Z389" s="37"/>
      <c r="AA389" s="37"/>
      <c r="AB389" s="37"/>
      <c r="AC389" s="37"/>
      <c r="AD389" s="37"/>
      <c r="AE389" s="37"/>
      <c r="AR389" s="252" t="s">
        <v>731</v>
      </c>
      <c r="AT389" s="252" t="s">
        <v>393</v>
      </c>
      <c r="AU389" s="252" t="s">
        <v>99</v>
      </c>
      <c r="AY389" s="19" t="s">
        <v>387</v>
      </c>
      <c r="BE389" s="127">
        <f t="shared" si="59"/>
        <v>0</v>
      </c>
      <c r="BF389" s="127">
        <f t="shared" si="60"/>
        <v>0</v>
      </c>
      <c r="BG389" s="127">
        <f t="shared" si="61"/>
        <v>0</v>
      </c>
      <c r="BH389" s="127">
        <f t="shared" si="62"/>
        <v>0</v>
      </c>
      <c r="BI389" s="127">
        <f t="shared" si="63"/>
        <v>0</v>
      </c>
      <c r="BJ389" s="19" t="s">
        <v>92</v>
      </c>
      <c r="BK389" s="127">
        <f t="shared" si="64"/>
        <v>0</v>
      </c>
      <c r="BL389" s="19" t="s">
        <v>731</v>
      </c>
      <c r="BM389" s="252" t="s">
        <v>3038</v>
      </c>
    </row>
    <row r="390" spans="1:65" s="2" customFormat="1" ht="24.15" customHeight="1">
      <c r="A390" s="37"/>
      <c r="B390" s="38"/>
      <c r="C390" s="240" t="s">
        <v>930</v>
      </c>
      <c r="D390" s="240" t="s">
        <v>393</v>
      </c>
      <c r="E390" s="241" t="s">
        <v>3039</v>
      </c>
      <c r="F390" s="242" t="s">
        <v>2960</v>
      </c>
      <c r="G390" s="243" t="s">
        <v>396</v>
      </c>
      <c r="H390" s="244">
        <v>2.6</v>
      </c>
      <c r="I390" s="245"/>
      <c r="J390" s="246">
        <f t="shared" si="55"/>
        <v>0</v>
      </c>
      <c r="K390" s="247"/>
      <c r="L390" s="40"/>
      <c r="M390" s="248" t="s">
        <v>1</v>
      </c>
      <c r="N390" s="249" t="s">
        <v>42</v>
      </c>
      <c r="O390" s="78"/>
      <c r="P390" s="250">
        <f t="shared" si="56"/>
        <v>0</v>
      </c>
      <c r="Q390" s="250">
        <v>0</v>
      </c>
      <c r="R390" s="250">
        <f t="shared" si="57"/>
        <v>0</v>
      </c>
      <c r="S390" s="250">
        <v>0</v>
      </c>
      <c r="T390" s="251">
        <f t="shared" si="58"/>
        <v>0</v>
      </c>
      <c r="U390" s="37"/>
      <c r="V390" s="37"/>
      <c r="W390" s="37"/>
      <c r="X390" s="37"/>
      <c r="Y390" s="37"/>
      <c r="Z390" s="37"/>
      <c r="AA390" s="37"/>
      <c r="AB390" s="37"/>
      <c r="AC390" s="37"/>
      <c r="AD390" s="37"/>
      <c r="AE390" s="37"/>
      <c r="AR390" s="252" t="s">
        <v>731</v>
      </c>
      <c r="AT390" s="252" t="s">
        <v>393</v>
      </c>
      <c r="AU390" s="252" t="s">
        <v>99</v>
      </c>
      <c r="AY390" s="19" t="s">
        <v>387</v>
      </c>
      <c r="BE390" s="127">
        <f t="shared" si="59"/>
        <v>0</v>
      </c>
      <c r="BF390" s="127">
        <f t="shared" si="60"/>
        <v>0</v>
      </c>
      <c r="BG390" s="127">
        <f t="shared" si="61"/>
        <v>0</v>
      </c>
      <c r="BH390" s="127">
        <f t="shared" si="62"/>
        <v>0</v>
      </c>
      <c r="BI390" s="127">
        <f t="shared" si="63"/>
        <v>0</v>
      </c>
      <c r="BJ390" s="19" t="s">
        <v>92</v>
      </c>
      <c r="BK390" s="127">
        <f t="shared" si="64"/>
        <v>0</v>
      </c>
      <c r="BL390" s="19" t="s">
        <v>731</v>
      </c>
      <c r="BM390" s="252" t="s">
        <v>3040</v>
      </c>
    </row>
    <row r="391" spans="1:65" s="2" customFormat="1" ht="21.75" customHeight="1">
      <c r="A391" s="37"/>
      <c r="B391" s="38"/>
      <c r="C391" s="240" t="s">
        <v>933</v>
      </c>
      <c r="D391" s="240" t="s">
        <v>393</v>
      </c>
      <c r="E391" s="241" t="s">
        <v>3041</v>
      </c>
      <c r="F391" s="242" t="s">
        <v>2801</v>
      </c>
      <c r="G391" s="243" t="s">
        <v>405</v>
      </c>
      <c r="H391" s="244">
        <v>18.7</v>
      </c>
      <c r="I391" s="245"/>
      <c r="J391" s="246">
        <f t="shared" si="55"/>
        <v>0</v>
      </c>
      <c r="K391" s="247"/>
      <c r="L391" s="40"/>
      <c r="M391" s="248" t="s">
        <v>1</v>
      </c>
      <c r="N391" s="249" t="s">
        <v>42</v>
      </c>
      <c r="O391" s="78"/>
      <c r="P391" s="250">
        <f t="shared" si="56"/>
        <v>0</v>
      </c>
      <c r="Q391" s="250">
        <v>0</v>
      </c>
      <c r="R391" s="250">
        <f t="shared" si="57"/>
        <v>0</v>
      </c>
      <c r="S391" s="250">
        <v>0</v>
      </c>
      <c r="T391" s="251">
        <f t="shared" si="58"/>
        <v>0</v>
      </c>
      <c r="U391" s="37"/>
      <c r="V391" s="37"/>
      <c r="W391" s="37"/>
      <c r="X391" s="37"/>
      <c r="Y391" s="37"/>
      <c r="Z391" s="37"/>
      <c r="AA391" s="37"/>
      <c r="AB391" s="37"/>
      <c r="AC391" s="37"/>
      <c r="AD391" s="37"/>
      <c r="AE391" s="37"/>
      <c r="AR391" s="252" t="s">
        <v>731</v>
      </c>
      <c r="AT391" s="252" t="s">
        <v>393</v>
      </c>
      <c r="AU391" s="252" t="s">
        <v>99</v>
      </c>
      <c r="AY391" s="19" t="s">
        <v>387</v>
      </c>
      <c r="BE391" s="127">
        <f t="shared" si="59"/>
        <v>0</v>
      </c>
      <c r="BF391" s="127">
        <f t="shared" si="60"/>
        <v>0</v>
      </c>
      <c r="BG391" s="127">
        <f t="shared" si="61"/>
        <v>0</v>
      </c>
      <c r="BH391" s="127">
        <f t="shared" si="62"/>
        <v>0</v>
      </c>
      <c r="BI391" s="127">
        <f t="shared" si="63"/>
        <v>0</v>
      </c>
      <c r="BJ391" s="19" t="s">
        <v>92</v>
      </c>
      <c r="BK391" s="127">
        <f t="shared" si="64"/>
        <v>0</v>
      </c>
      <c r="BL391" s="19" t="s">
        <v>731</v>
      </c>
      <c r="BM391" s="252" t="s">
        <v>3042</v>
      </c>
    </row>
    <row r="392" spans="1:65" s="12" customFormat="1" ht="20.85" customHeight="1">
      <c r="B392" s="212"/>
      <c r="C392" s="213"/>
      <c r="D392" s="214" t="s">
        <v>75</v>
      </c>
      <c r="E392" s="225" t="s">
        <v>2803</v>
      </c>
      <c r="F392" s="225" t="s">
        <v>137</v>
      </c>
      <c r="G392" s="213"/>
      <c r="H392" s="213"/>
      <c r="I392" s="216"/>
      <c r="J392" s="226">
        <f>BK392</f>
        <v>0</v>
      </c>
      <c r="K392" s="213"/>
      <c r="L392" s="217"/>
      <c r="M392" s="218"/>
      <c r="N392" s="219"/>
      <c r="O392" s="219"/>
      <c r="P392" s="220">
        <f>SUM(P393:P397)</f>
        <v>0</v>
      </c>
      <c r="Q392" s="219"/>
      <c r="R392" s="220">
        <f>SUM(R393:R397)</f>
        <v>0</v>
      </c>
      <c r="S392" s="219"/>
      <c r="T392" s="221">
        <f>SUM(T393:T397)</f>
        <v>0</v>
      </c>
      <c r="AR392" s="222" t="s">
        <v>84</v>
      </c>
      <c r="AT392" s="223" t="s">
        <v>75</v>
      </c>
      <c r="AU392" s="223" t="s">
        <v>92</v>
      </c>
      <c r="AY392" s="222" t="s">
        <v>387</v>
      </c>
      <c r="BK392" s="224">
        <f>SUM(BK393:BK397)</f>
        <v>0</v>
      </c>
    </row>
    <row r="393" spans="1:65" s="2" customFormat="1" ht="24.15" customHeight="1">
      <c r="A393" s="37"/>
      <c r="B393" s="38"/>
      <c r="C393" s="240" t="s">
        <v>935</v>
      </c>
      <c r="D393" s="240" t="s">
        <v>393</v>
      </c>
      <c r="E393" s="241" t="s">
        <v>3043</v>
      </c>
      <c r="F393" s="242" t="s">
        <v>2805</v>
      </c>
      <c r="G393" s="243" t="s">
        <v>2806</v>
      </c>
      <c r="H393" s="244">
        <v>2</v>
      </c>
      <c r="I393" s="245"/>
      <c r="J393" s="246">
        <f>ROUND(I393*H393,2)</f>
        <v>0</v>
      </c>
      <c r="K393" s="247"/>
      <c r="L393" s="40"/>
      <c r="M393" s="248" t="s">
        <v>1</v>
      </c>
      <c r="N393" s="249" t="s">
        <v>42</v>
      </c>
      <c r="O393" s="78"/>
      <c r="P393" s="250">
        <f>O393*H393</f>
        <v>0</v>
      </c>
      <c r="Q393" s="250">
        <v>0</v>
      </c>
      <c r="R393" s="250">
        <f>Q393*H393</f>
        <v>0</v>
      </c>
      <c r="S393" s="250">
        <v>0</v>
      </c>
      <c r="T393" s="251">
        <f>S393*H393</f>
        <v>0</v>
      </c>
      <c r="U393" s="37"/>
      <c r="V393" s="37"/>
      <c r="W393" s="37"/>
      <c r="X393" s="37"/>
      <c r="Y393" s="37"/>
      <c r="Z393" s="37"/>
      <c r="AA393" s="37"/>
      <c r="AB393" s="37"/>
      <c r="AC393" s="37"/>
      <c r="AD393" s="37"/>
      <c r="AE393" s="37"/>
      <c r="AR393" s="252" t="s">
        <v>731</v>
      </c>
      <c r="AT393" s="252" t="s">
        <v>393</v>
      </c>
      <c r="AU393" s="252" t="s">
        <v>99</v>
      </c>
      <c r="AY393" s="19" t="s">
        <v>387</v>
      </c>
      <c r="BE393" s="127">
        <f>IF(N393="základná",J393,0)</f>
        <v>0</v>
      </c>
      <c r="BF393" s="127">
        <f>IF(N393="znížená",J393,0)</f>
        <v>0</v>
      </c>
      <c r="BG393" s="127">
        <f>IF(N393="zákl. prenesená",J393,0)</f>
        <v>0</v>
      </c>
      <c r="BH393" s="127">
        <f>IF(N393="zníž. prenesená",J393,0)</f>
        <v>0</v>
      </c>
      <c r="BI393" s="127">
        <f>IF(N393="nulová",J393,0)</f>
        <v>0</v>
      </c>
      <c r="BJ393" s="19" t="s">
        <v>92</v>
      </c>
      <c r="BK393" s="127">
        <f>ROUND(I393*H393,2)</f>
        <v>0</v>
      </c>
      <c r="BL393" s="19" t="s">
        <v>731</v>
      </c>
      <c r="BM393" s="252" t="s">
        <v>3044</v>
      </c>
    </row>
    <row r="394" spans="1:65" s="2" customFormat="1" ht="16.5" customHeight="1">
      <c r="A394" s="37"/>
      <c r="B394" s="38"/>
      <c r="C394" s="240" t="s">
        <v>939</v>
      </c>
      <c r="D394" s="240" t="s">
        <v>393</v>
      </c>
      <c r="E394" s="241" t="s">
        <v>3045</v>
      </c>
      <c r="F394" s="242" t="s">
        <v>2809</v>
      </c>
      <c r="G394" s="243" t="s">
        <v>2806</v>
      </c>
      <c r="H394" s="244">
        <v>1</v>
      </c>
      <c r="I394" s="245"/>
      <c r="J394" s="246">
        <f>ROUND(I394*H394,2)</f>
        <v>0</v>
      </c>
      <c r="K394" s="247"/>
      <c r="L394" s="40"/>
      <c r="M394" s="248" t="s">
        <v>1</v>
      </c>
      <c r="N394" s="249" t="s">
        <v>42</v>
      </c>
      <c r="O394" s="78"/>
      <c r="P394" s="250">
        <f>O394*H394</f>
        <v>0</v>
      </c>
      <c r="Q394" s="250">
        <v>0</v>
      </c>
      <c r="R394" s="250">
        <f>Q394*H394</f>
        <v>0</v>
      </c>
      <c r="S394" s="250">
        <v>0</v>
      </c>
      <c r="T394" s="251">
        <f>S394*H394</f>
        <v>0</v>
      </c>
      <c r="U394" s="37"/>
      <c r="V394" s="37"/>
      <c r="W394" s="37"/>
      <c r="X394" s="37"/>
      <c r="Y394" s="37"/>
      <c r="Z394" s="37"/>
      <c r="AA394" s="37"/>
      <c r="AB394" s="37"/>
      <c r="AC394" s="37"/>
      <c r="AD394" s="37"/>
      <c r="AE394" s="37"/>
      <c r="AR394" s="252" t="s">
        <v>731</v>
      </c>
      <c r="AT394" s="252" t="s">
        <v>393</v>
      </c>
      <c r="AU394" s="252" t="s">
        <v>99</v>
      </c>
      <c r="AY394" s="19" t="s">
        <v>387</v>
      </c>
      <c r="BE394" s="127">
        <f>IF(N394="základná",J394,0)</f>
        <v>0</v>
      </c>
      <c r="BF394" s="127">
        <f>IF(N394="znížená",J394,0)</f>
        <v>0</v>
      </c>
      <c r="BG394" s="127">
        <f>IF(N394="zákl. prenesená",J394,0)</f>
        <v>0</v>
      </c>
      <c r="BH394" s="127">
        <f>IF(N394="zníž. prenesená",J394,0)</f>
        <v>0</v>
      </c>
      <c r="BI394" s="127">
        <f>IF(N394="nulová",J394,0)</f>
        <v>0</v>
      </c>
      <c r="BJ394" s="19" t="s">
        <v>92</v>
      </c>
      <c r="BK394" s="127">
        <f>ROUND(I394*H394,2)</f>
        <v>0</v>
      </c>
      <c r="BL394" s="19" t="s">
        <v>731</v>
      </c>
      <c r="BM394" s="252" t="s">
        <v>3046</v>
      </c>
    </row>
    <row r="395" spans="1:65" s="2" customFormat="1" ht="16.5" customHeight="1">
      <c r="A395" s="37"/>
      <c r="B395" s="38"/>
      <c r="C395" s="240" t="s">
        <v>947</v>
      </c>
      <c r="D395" s="240" t="s">
        <v>393</v>
      </c>
      <c r="E395" s="241" t="s">
        <v>3047</v>
      </c>
      <c r="F395" s="242" t="s">
        <v>2812</v>
      </c>
      <c r="G395" s="243" t="s">
        <v>2806</v>
      </c>
      <c r="H395" s="244">
        <v>1</v>
      </c>
      <c r="I395" s="245"/>
      <c r="J395" s="246">
        <f>ROUND(I395*H395,2)</f>
        <v>0</v>
      </c>
      <c r="K395" s="247"/>
      <c r="L395" s="40"/>
      <c r="M395" s="248" t="s">
        <v>1</v>
      </c>
      <c r="N395" s="249" t="s">
        <v>42</v>
      </c>
      <c r="O395" s="78"/>
      <c r="P395" s="250">
        <f>O395*H395</f>
        <v>0</v>
      </c>
      <c r="Q395" s="250">
        <v>0</v>
      </c>
      <c r="R395" s="250">
        <f>Q395*H395</f>
        <v>0</v>
      </c>
      <c r="S395" s="250">
        <v>0</v>
      </c>
      <c r="T395" s="251">
        <f>S395*H395</f>
        <v>0</v>
      </c>
      <c r="U395" s="37"/>
      <c r="V395" s="37"/>
      <c r="W395" s="37"/>
      <c r="X395" s="37"/>
      <c r="Y395" s="37"/>
      <c r="Z395" s="37"/>
      <c r="AA395" s="37"/>
      <c r="AB395" s="37"/>
      <c r="AC395" s="37"/>
      <c r="AD395" s="37"/>
      <c r="AE395" s="37"/>
      <c r="AR395" s="252" t="s">
        <v>731</v>
      </c>
      <c r="AT395" s="252" t="s">
        <v>393</v>
      </c>
      <c r="AU395" s="252" t="s">
        <v>99</v>
      </c>
      <c r="AY395" s="19" t="s">
        <v>387</v>
      </c>
      <c r="BE395" s="127">
        <f>IF(N395="základná",J395,0)</f>
        <v>0</v>
      </c>
      <c r="BF395" s="127">
        <f>IF(N395="znížená",J395,0)</f>
        <v>0</v>
      </c>
      <c r="BG395" s="127">
        <f>IF(N395="zákl. prenesená",J395,0)</f>
        <v>0</v>
      </c>
      <c r="BH395" s="127">
        <f>IF(N395="zníž. prenesená",J395,0)</f>
        <v>0</v>
      </c>
      <c r="BI395" s="127">
        <f>IF(N395="nulová",J395,0)</f>
        <v>0</v>
      </c>
      <c r="BJ395" s="19" t="s">
        <v>92</v>
      </c>
      <c r="BK395" s="127">
        <f>ROUND(I395*H395,2)</f>
        <v>0</v>
      </c>
      <c r="BL395" s="19" t="s">
        <v>731</v>
      </c>
      <c r="BM395" s="252" t="s">
        <v>3048</v>
      </c>
    </row>
    <row r="396" spans="1:65" s="2" customFormat="1" ht="16.5" customHeight="1">
      <c r="A396" s="37"/>
      <c r="B396" s="38"/>
      <c r="C396" s="240" t="s">
        <v>951</v>
      </c>
      <c r="D396" s="240" t="s">
        <v>393</v>
      </c>
      <c r="E396" s="241" t="s">
        <v>3049</v>
      </c>
      <c r="F396" s="242" t="s">
        <v>2815</v>
      </c>
      <c r="G396" s="243" t="s">
        <v>716</v>
      </c>
      <c r="H396" s="311"/>
      <c r="I396" s="245"/>
      <c r="J396" s="246">
        <f>ROUND(I396*H396,2)</f>
        <v>0</v>
      </c>
      <c r="K396" s="247"/>
      <c r="L396" s="40"/>
      <c r="M396" s="248" t="s">
        <v>1</v>
      </c>
      <c r="N396" s="249" t="s">
        <v>42</v>
      </c>
      <c r="O396" s="78"/>
      <c r="P396" s="250">
        <f>O396*H396</f>
        <v>0</v>
      </c>
      <c r="Q396" s="250">
        <v>0</v>
      </c>
      <c r="R396" s="250">
        <f>Q396*H396</f>
        <v>0</v>
      </c>
      <c r="S396" s="250">
        <v>0</v>
      </c>
      <c r="T396" s="251">
        <f>S396*H396</f>
        <v>0</v>
      </c>
      <c r="U396" s="37"/>
      <c r="V396" s="37"/>
      <c r="W396" s="37"/>
      <c r="X396" s="37"/>
      <c r="Y396" s="37"/>
      <c r="Z396" s="37"/>
      <c r="AA396" s="37"/>
      <c r="AB396" s="37"/>
      <c r="AC396" s="37"/>
      <c r="AD396" s="37"/>
      <c r="AE396" s="37"/>
      <c r="AR396" s="252" t="s">
        <v>731</v>
      </c>
      <c r="AT396" s="252" t="s">
        <v>393</v>
      </c>
      <c r="AU396" s="252" t="s">
        <v>99</v>
      </c>
      <c r="AY396" s="19" t="s">
        <v>387</v>
      </c>
      <c r="BE396" s="127">
        <f>IF(N396="základná",J396,0)</f>
        <v>0</v>
      </c>
      <c r="BF396" s="127">
        <f>IF(N396="znížená",J396,0)</f>
        <v>0</v>
      </c>
      <c r="BG396" s="127">
        <f>IF(N396="zákl. prenesená",J396,0)</f>
        <v>0</v>
      </c>
      <c r="BH396" s="127">
        <f>IF(N396="zníž. prenesená",J396,0)</f>
        <v>0</v>
      </c>
      <c r="BI396" s="127">
        <f>IF(N396="nulová",J396,0)</f>
        <v>0</v>
      </c>
      <c r="BJ396" s="19" t="s">
        <v>92</v>
      </c>
      <c r="BK396" s="127">
        <f>ROUND(I396*H396,2)</f>
        <v>0</v>
      </c>
      <c r="BL396" s="19" t="s">
        <v>731</v>
      </c>
      <c r="BM396" s="252" t="s">
        <v>3050</v>
      </c>
    </row>
    <row r="397" spans="1:65" s="2" customFormat="1" ht="16.5" customHeight="1">
      <c r="A397" s="37"/>
      <c r="B397" s="38"/>
      <c r="C397" s="240" t="s">
        <v>957</v>
      </c>
      <c r="D397" s="240" t="s">
        <v>393</v>
      </c>
      <c r="E397" s="241" t="s">
        <v>3051</v>
      </c>
      <c r="F397" s="242" t="s">
        <v>2818</v>
      </c>
      <c r="G397" s="243" t="s">
        <v>716</v>
      </c>
      <c r="H397" s="311"/>
      <c r="I397" s="245"/>
      <c r="J397" s="246">
        <f>ROUND(I397*H397,2)</f>
        <v>0</v>
      </c>
      <c r="K397" s="247"/>
      <c r="L397" s="40"/>
      <c r="M397" s="248" t="s">
        <v>1</v>
      </c>
      <c r="N397" s="249" t="s">
        <v>42</v>
      </c>
      <c r="O397" s="78"/>
      <c r="P397" s="250">
        <f>O397*H397</f>
        <v>0</v>
      </c>
      <c r="Q397" s="250">
        <v>0</v>
      </c>
      <c r="R397" s="250">
        <f>Q397*H397</f>
        <v>0</v>
      </c>
      <c r="S397" s="250">
        <v>0</v>
      </c>
      <c r="T397" s="251">
        <f>S397*H397</f>
        <v>0</v>
      </c>
      <c r="U397" s="37"/>
      <c r="V397" s="37"/>
      <c r="W397" s="37"/>
      <c r="X397" s="37"/>
      <c r="Y397" s="37"/>
      <c r="Z397" s="37"/>
      <c r="AA397" s="37"/>
      <c r="AB397" s="37"/>
      <c r="AC397" s="37"/>
      <c r="AD397" s="37"/>
      <c r="AE397" s="37"/>
      <c r="AR397" s="252" t="s">
        <v>731</v>
      </c>
      <c r="AT397" s="252" t="s">
        <v>393</v>
      </c>
      <c r="AU397" s="252" t="s">
        <v>99</v>
      </c>
      <c r="AY397" s="19" t="s">
        <v>387</v>
      </c>
      <c r="BE397" s="127">
        <f>IF(N397="základná",J397,0)</f>
        <v>0</v>
      </c>
      <c r="BF397" s="127">
        <f>IF(N397="znížená",J397,0)</f>
        <v>0</v>
      </c>
      <c r="BG397" s="127">
        <f>IF(N397="zákl. prenesená",J397,0)</f>
        <v>0</v>
      </c>
      <c r="BH397" s="127">
        <f>IF(N397="zníž. prenesená",J397,0)</f>
        <v>0</v>
      </c>
      <c r="BI397" s="127">
        <f>IF(N397="nulová",J397,0)</f>
        <v>0</v>
      </c>
      <c r="BJ397" s="19" t="s">
        <v>92</v>
      </c>
      <c r="BK397" s="127">
        <f>ROUND(I397*H397,2)</f>
        <v>0</v>
      </c>
      <c r="BL397" s="19" t="s">
        <v>731</v>
      </c>
      <c r="BM397" s="252" t="s">
        <v>3052</v>
      </c>
    </row>
    <row r="398" spans="1:65" s="12" customFormat="1" ht="20.85" customHeight="1">
      <c r="B398" s="212"/>
      <c r="C398" s="213"/>
      <c r="D398" s="214" t="s">
        <v>75</v>
      </c>
      <c r="E398" s="225" t="s">
        <v>367</v>
      </c>
      <c r="F398" s="225" t="s">
        <v>821</v>
      </c>
      <c r="G398" s="213"/>
      <c r="H398" s="213"/>
      <c r="I398" s="216"/>
      <c r="J398" s="226">
        <f>BK398</f>
        <v>0</v>
      </c>
      <c r="K398" s="213"/>
      <c r="L398" s="217"/>
      <c r="M398" s="218"/>
      <c r="N398" s="219"/>
      <c r="O398" s="219"/>
      <c r="P398" s="220">
        <f>P399</f>
        <v>0</v>
      </c>
      <c r="Q398" s="219"/>
      <c r="R398" s="220">
        <f>R399</f>
        <v>0</v>
      </c>
      <c r="S398" s="219"/>
      <c r="T398" s="221">
        <f>T399</f>
        <v>0</v>
      </c>
      <c r="AR398" s="222" t="s">
        <v>429</v>
      </c>
      <c r="AT398" s="223" t="s">
        <v>75</v>
      </c>
      <c r="AU398" s="223" t="s">
        <v>92</v>
      </c>
      <c r="AY398" s="222" t="s">
        <v>387</v>
      </c>
      <c r="BK398" s="224">
        <f>BK399</f>
        <v>0</v>
      </c>
    </row>
    <row r="399" spans="1:65" s="2" customFormat="1" ht="16.5" customHeight="1">
      <c r="A399" s="37"/>
      <c r="B399" s="38"/>
      <c r="C399" s="240" t="s">
        <v>963</v>
      </c>
      <c r="D399" s="240" t="s">
        <v>393</v>
      </c>
      <c r="E399" s="241" t="s">
        <v>2820</v>
      </c>
      <c r="F399" s="242" t="s">
        <v>2821</v>
      </c>
      <c r="G399" s="243" t="s">
        <v>716</v>
      </c>
      <c r="H399" s="311"/>
      <c r="I399" s="245"/>
      <c r="J399" s="246">
        <f>ROUND(I399*H399,2)</f>
        <v>0</v>
      </c>
      <c r="K399" s="247"/>
      <c r="L399" s="40"/>
      <c r="M399" s="248" t="s">
        <v>1</v>
      </c>
      <c r="N399" s="249" t="s">
        <v>42</v>
      </c>
      <c r="O399" s="78"/>
      <c r="P399" s="250">
        <f>O399*H399</f>
        <v>0</v>
      </c>
      <c r="Q399" s="250">
        <v>0</v>
      </c>
      <c r="R399" s="250">
        <f>Q399*H399</f>
        <v>0</v>
      </c>
      <c r="S399" s="250">
        <v>0</v>
      </c>
      <c r="T399" s="251">
        <f>S399*H399</f>
        <v>0</v>
      </c>
      <c r="U399" s="37"/>
      <c r="V399" s="37"/>
      <c r="W399" s="37"/>
      <c r="X399" s="37"/>
      <c r="Y399" s="37"/>
      <c r="Z399" s="37"/>
      <c r="AA399" s="37"/>
      <c r="AB399" s="37"/>
      <c r="AC399" s="37"/>
      <c r="AD399" s="37"/>
      <c r="AE399" s="37"/>
      <c r="AR399" s="252" t="s">
        <v>825</v>
      </c>
      <c r="AT399" s="252" t="s">
        <v>393</v>
      </c>
      <c r="AU399" s="252" t="s">
        <v>99</v>
      </c>
      <c r="AY399" s="19" t="s">
        <v>387</v>
      </c>
      <c r="BE399" s="127">
        <f>IF(N399="základná",J399,0)</f>
        <v>0</v>
      </c>
      <c r="BF399" s="127">
        <f>IF(N399="znížená",J399,0)</f>
        <v>0</v>
      </c>
      <c r="BG399" s="127">
        <f>IF(N399="zákl. prenesená",J399,0)</f>
        <v>0</v>
      </c>
      <c r="BH399" s="127">
        <f>IF(N399="zníž. prenesená",J399,0)</f>
        <v>0</v>
      </c>
      <c r="BI399" s="127">
        <f>IF(N399="nulová",J399,0)</f>
        <v>0</v>
      </c>
      <c r="BJ399" s="19" t="s">
        <v>92</v>
      </c>
      <c r="BK399" s="127">
        <f>ROUND(I399*H399,2)</f>
        <v>0</v>
      </c>
      <c r="BL399" s="19" t="s">
        <v>825</v>
      </c>
      <c r="BM399" s="252" t="s">
        <v>3053</v>
      </c>
    </row>
    <row r="400" spans="1:65" s="12" customFormat="1" ht="22.8" customHeight="1">
      <c r="B400" s="212"/>
      <c r="C400" s="213"/>
      <c r="D400" s="214" t="s">
        <v>75</v>
      </c>
      <c r="E400" s="225" t="s">
        <v>3054</v>
      </c>
      <c r="F400" s="225" t="s">
        <v>3055</v>
      </c>
      <c r="G400" s="213"/>
      <c r="H400" s="213"/>
      <c r="I400" s="216"/>
      <c r="J400" s="226">
        <f>BK400</f>
        <v>0</v>
      </c>
      <c r="K400" s="213"/>
      <c r="L400" s="217"/>
      <c r="M400" s="218"/>
      <c r="N400" s="219"/>
      <c r="O400" s="219"/>
      <c r="P400" s="220">
        <f>P401+P410+P417+P421+P428+P438+P444</f>
        <v>0</v>
      </c>
      <c r="Q400" s="219"/>
      <c r="R400" s="220">
        <f>R401+R410+R417+R421+R428+R438+R444</f>
        <v>0</v>
      </c>
      <c r="S400" s="219"/>
      <c r="T400" s="221">
        <f>T401+T410+T417+T421+T428+T438+T444</f>
        <v>0</v>
      </c>
      <c r="AR400" s="222" t="s">
        <v>84</v>
      </c>
      <c r="AT400" s="223" t="s">
        <v>75</v>
      </c>
      <c r="AU400" s="223" t="s">
        <v>84</v>
      </c>
      <c r="AY400" s="222" t="s">
        <v>387</v>
      </c>
      <c r="BK400" s="224">
        <f>BK401+BK410+BK417+BK421+BK428+BK438+BK444</f>
        <v>0</v>
      </c>
    </row>
    <row r="401" spans="1:65" s="12" customFormat="1" ht="20.85" customHeight="1">
      <c r="B401" s="212"/>
      <c r="C401" s="213"/>
      <c r="D401" s="214" t="s">
        <v>75</v>
      </c>
      <c r="E401" s="225" t="s">
        <v>2756</v>
      </c>
      <c r="F401" s="225" t="s">
        <v>2757</v>
      </c>
      <c r="G401" s="213"/>
      <c r="H401" s="213"/>
      <c r="I401" s="216"/>
      <c r="J401" s="226">
        <f>BK401</f>
        <v>0</v>
      </c>
      <c r="K401" s="213"/>
      <c r="L401" s="217"/>
      <c r="M401" s="218"/>
      <c r="N401" s="219"/>
      <c r="O401" s="219"/>
      <c r="P401" s="220">
        <f>SUM(P402:P409)</f>
        <v>0</v>
      </c>
      <c r="Q401" s="219"/>
      <c r="R401" s="220">
        <f>SUM(R402:R409)</f>
        <v>0</v>
      </c>
      <c r="S401" s="219"/>
      <c r="T401" s="221">
        <f>SUM(T402:T409)</f>
        <v>0</v>
      </c>
      <c r="AR401" s="222" t="s">
        <v>99</v>
      </c>
      <c r="AT401" s="223" t="s">
        <v>75</v>
      </c>
      <c r="AU401" s="223" t="s">
        <v>92</v>
      </c>
      <c r="AY401" s="222" t="s">
        <v>387</v>
      </c>
      <c r="BK401" s="224">
        <f>SUM(BK402:BK409)</f>
        <v>0</v>
      </c>
    </row>
    <row r="402" spans="1:65" s="2" customFormat="1" ht="24.15" customHeight="1">
      <c r="A402" s="37"/>
      <c r="B402" s="38"/>
      <c r="C402" s="240" t="s">
        <v>968</v>
      </c>
      <c r="D402" s="240" t="s">
        <v>393</v>
      </c>
      <c r="E402" s="241" t="s">
        <v>3056</v>
      </c>
      <c r="F402" s="242" t="s">
        <v>3057</v>
      </c>
      <c r="G402" s="243" t="s">
        <v>396</v>
      </c>
      <c r="H402" s="244">
        <v>22.7</v>
      </c>
      <c r="I402" s="245"/>
      <c r="J402" s="246">
        <f t="shared" ref="J402:J409" si="65">ROUND(I402*H402,2)</f>
        <v>0</v>
      </c>
      <c r="K402" s="247"/>
      <c r="L402" s="40"/>
      <c r="M402" s="248" t="s">
        <v>1</v>
      </c>
      <c r="N402" s="249" t="s">
        <v>42</v>
      </c>
      <c r="O402" s="78"/>
      <c r="P402" s="250">
        <f t="shared" ref="P402:P409" si="66">O402*H402</f>
        <v>0</v>
      </c>
      <c r="Q402" s="250">
        <v>0</v>
      </c>
      <c r="R402" s="250">
        <f t="shared" ref="R402:R409" si="67">Q402*H402</f>
        <v>0</v>
      </c>
      <c r="S402" s="250">
        <v>0</v>
      </c>
      <c r="T402" s="251">
        <f t="shared" ref="T402:T409" si="68">S402*H402</f>
        <v>0</v>
      </c>
      <c r="U402" s="37"/>
      <c r="V402" s="37"/>
      <c r="W402" s="37"/>
      <c r="X402" s="37"/>
      <c r="Y402" s="37"/>
      <c r="Z402" s="37"/>
      <c r="AA402" s="37"/>
      <c r="AB402" s="37"/>
      <c r="AC402" s="37"/>
      <c r="AD402" s="37"/>
      <c r="AE402" s="37"/>
      <c r="AR402" s="252" t="s">
        <v>731</v>
      </c>
      <c r="AT402" s="252" t="s">
        <v>393</v>
      </c>
      <c r="AU402" s="252" t="s">
        <v>99</v>
      </c>
      <c r="AY402" s="19" t="s">
        <v>387</v>
      </c>
      <c r="BE402" s="127">
        <f t="shared" ref="BE402:BE409" si="69">IF(N402="základná",J402,0)</f>
        <v>0</v>
      </c>
      <c r="BF402" s="127">
        <f t="shared" ref="BF402:BF409" si="70">IF(N402="znížená",J402,0)</f>
        <v>0</v>
      </c>
      <c r="BG402" s="127">
        <f t="shared" ref="BG402:BG409" si="71">IF(N402="zákl. prenesená",J402,0)</f>
        <v>0</v>
      </c>
      <c r="BH402" s="127">
        <f t="shared" ref="BH402:BH409" si="72">IF(N402="zníž. prenesená",J402,0)</f>
        <v>0</v>
      </c>
      <c r="BI402" s="127">
        <f t="shared" ref="BI402:BI409" si="73">IF(N402="nulová",J402,0)</f>
        <v>0</v>
      </c>
      <c r="BJ402" s="19" t="s">
        <v>92</v>
      </c>
      <c r="BK402" s="127">
        <f t="shared" ref="BK402:BK409" si="74">ROUND(I402*H402,2)</f>
        <v>0</v>
      </c>
      <c r="BL402" s="19" t="s">
        <v>731</v>
      </c>
      <c r="BM402" s="252" t="s">
        <v>3058</v>
      </c>
    </row>
    <row r="403" spans="1:65" s="2" customFormat="1" ht="24.15" customHeight="1">
      <c r="A403" s="37"/>
      <c r="B403" s="38"/>
      <c r="C403" s="240" t="s">
        <v>973</v>
      </c>
      <c r="D403" s="240" t="s">
        <v>393</v>
      </c>
      <c r="E403" s="241" t="s">
        <v>3059</v>
      </c>
      <c r="F403" s="242" t="s">
        <v>3060</v>
      </c>
      <c r="G403" s="243" t="s">
        <v>396</v>
      </c>
      <c r="H403" s="244">
        <v>9</v>
      </c>
      <c r="I403" s="245"/>
      <c r="J403" s="246">
        <f t="shared" si="65"/>
        <v>0</v>
      </c>
      <c r="K403" s="247"/>
      <c r="L403" s="40"/>
      <c r="M403" s="248" t="s">
        <v>1</v>
      </c>
      <c r="N403" s="249" t="s">
        <v>42</v>
      </c>
      <c r="O403" s="78"/>
      <c r="P403" s="250">
        <f t="shared" si="66"/>
        <v>0</v>
      </c>
      <c r="Q403" s="250">
        <v>0</v>
      </c>
      <c r="R403" s="250">
        <f t="shared" si="67"/>
        <v>0</v>
      </c>
      <c r="S403" s="250">
        <v>0</v>
      </c>
      <c r="T403" s="251">
        <f t="shared" si="68"/>
        <v>0</v>
      </c>
      <c r="U403" s="37"/>
      <c r="V403" s="37"/>
      <c r="W403" s="37"/>
      <c r="X403" s="37"/>
      <c r="Y403" s="37"/>
      <c r="Z403" s="37"/>
      <c r="AA403" s="37"/>
      <c r="AB403" s="37"/>
      <c r="AC403" s="37"/>
      <c r="AD403" s="37"/>
      <c r="AE403" s="37"/>
      <c r="AR403" s="252" t="s">
        <v>731</v>
      </c>
      <c r="AT403" s="252" t="s">
        <v>393</v>
      </c>
      <c r="AU403" s="252" t="s">
        <v>99</v>
      </c>
      <c r="AY403" s="19" t="s">
        <v>387</v>
      </c>
      <c r="BE403" s="127">
        <f t="shared" si="69"/>
        <v>0</v>
      </c>
      <c r="BF403" s="127">
        <f t="shared" si="70"/>
        <v>0</v>
      </c>
      <c r="BG403" s="127">
        <f t="shared" si="71"/>
        <v>0</v>
      </c>
      <c r="BH403" s="127">
        <f t="shared" si="72"/>
        <v>0</v>
      </c>
      <c r="BI403" s="127">
        <f t="shared" si="73"/>
        <v>0</v>
      </c>
      <c r="BJ403" s="19" t="s">
        <v>92</v>
      </c>
      <c r="BK403" s="127">
        <f t="shared" si="74"/>
        <v>0</v>
      </c>
      <c r="BL403" s="19" t="s">
        <v>731</v>
      </c>
      <c r="BM403" s="252" t="s">
        <v>3061</v>
      </c>
    </row>
    <row r="404" spans="1:65" s="2" customFormat="1" ht="24.15" customHeight="1">
      <c r="A404" s="37"/>
      <c r="B404" s="38"/>
      <c r="C404" s="240" t="s">
        <v>976</v>
      </c>
      <c r="D404" s="240" t="s">
        <v>393</v>
      </c>
      <c r="E404" s="241" t="s">
        <v>3062</v>
      </c>
      <c r="F404" s="242" t="s">
        <v>3063</v>
      </c>
      <c r="G404" s="243" t="s">
        <v>396</v>
      </c>
      <c r="H404" s="244">
        <v>21.7</v>
      </c>
      <c r="I404" s="245"/>
      <c r="J404" s="246">
        <f t="shared" si="65"/>
        <v>0</v>
      </c>
      <c r="K404" s="247"/>
      <c r="L404" s="40"/>
      <c r="M404" s="248" t="s">
        <v>1</v>
      </c>
      <c r="N404" s="249" t="s">
        <v>42</v>
      </c>
      <c r="O404" s="78"/>
      <c r="P404" s="250">
        <f t="shared" si="66"/>
        <v>0</v>
      </c>
      <c r="Q404" s="250">
        <v>0</v>
      </c>
      <c r="R404" s="250">
        <f t="shared" si="67"/>
        <v>0</v>
      </c>
      <c r="S404" s="250">
        <v>0</v>
      </c>
      <c r="T404" s="251">
        <f t="shared" si="68"/>
        <v>0</v>
      </c>
      <c r="U404" s="37"/>
      <c r="V404" s="37"/>
      <c r="W404" s="37"/>
      <c r="X404" s="37"/>
      <c r="Y404" s="37"/>
      <c r="Z404" s="37"/>
      <c r="AA404" s="37"/>
      <c r="AB404" s="37"/>
      <c r="AC404" s="37"/>
      <c r="AD404" s="37"/>
      <c r="AE404" s="37"/>
      <c r="AR404" s="252" t="s">
        <v>731</v>
      </c>
      <c r="AT404" s="252" t="s">
        <v>393</v>
      </c>
      <c r="AU404" s="252" t="s">
        <v>99</v>
      </c>
      <c r="AY404" s="19" t="s">
        <v>387</v>
      </c>
      <c r="BE404" s="127">
        <f t="shared" si="69"/>
        <v>0</v>
      </c>
      <c r="BF404" s="127">
        <f t="shared" si="70"/>
        <v>0</v>
      </c>
      <c r="BG404" s="127">
        <f t="shared" si="71"/>
        <v>0</v>
      </c>
      <c r="BH404" s="127">
        <f t="shared" si="72"/>
        <v>0</v>
      </c>
      <c r="BI404" s="127">
        <f t="shared" si="73"/>
        <v>0</v>
      </c>
      <c r="BJ404" s="19" t="s">
        <v>92</v>
      </c>
      <c r="BK404" s="127">
        <f t="shared" si="74"/>
        <v>0</v>
      </c>
      <c r="BL404" s="19" t="s">
        <v>731</v>
      </c>
      <c r="BM404" s="252" t="s">
        <v>3064</v>
      </c>
    </row>
    <row r="405" spans="1:65" s="2" customFormat="1" ht="24.15" customHeight="1">
      <c r="A405" s="37"/>
      <c r="B405" s="38"/>
      <c r="C405" s="240" t="s">
        <v>983</v>
      </c>
      <c r="D405" s="240" t="s">
        <v>393</v>
      </c>
      <c r="E405" s="241" t="s">
        <v>3065</v>
      </c>
      <c r="F405" s="242" t="s">
        <v>3066</v>
      </c>
      <c r="G405" s="243" t="s">
        <v>396</v>
      </c>
      <c r="H405" s="244">
        <v>16.2</v>
      </c>
      <c r="I405" s="245"/>
      <c r="J405" s="246">
        <f t="shared" si="65"/>
        <v>0</v>
      </c>
      <c r="K405" s="247"/>
      <c r="L405" s="40"/>
      <c r="M405" s="248" t="s">
        <v>1</v>
      </c>
      <c r="N405" s="249" t="s">
        <v>42</v>
      </c>
      <c r="O405" s="78"/>
      <c r="P405" s="250">
        <f t="shared" si="66"/>
        <v>0</v>
      </c>
      <c r="Q405" s="250">
        <v>0</v>
      </c>
      <c r="R405" s="250">
        <f t="shared" si="67"/>
        <v>0</v>
      </c>
      <c r="S405" s="250">
        <v>0</v>
      </c>
      <c r="T405" s="251">
        <f t="shared" si="68"/>
        <v>0</v>
      </c>
      <c r="U405" s="37"/>
      <c r="V405" s="37"/>
      <c r="W405" s="37"/>
      <c r="X405" s="37"/>
      <c r="Y405" s="37"/>
      <c r="Z405" s="37"/>
      <c r="AA405" s="37"/>
      <c r="AB405" s="37"/>
      <c r="AC405" s="37"/>
      <c r="AD405" s="37"/>
      <c r="AE405" s="37"/>
      <c r="AR405" s="252" t="s">
        <v>731</v>
      </c>
      <c r="AT405" s="252" t="s">
        <v>393</v>
      </c>
      <c r="AU405" s="252" t="s">
        <v>99</v>
      </c>
      <c r="AY405" s="19" t="s">
        <v>387</v>
      </c>
      <c r="BE405" s="127">
        <f t="shared" si="69"/>
        <v>0</v>
      </c>
      <c r="BF405" s="127">
        <f t="shared" si="70"/>
        <v>0</v>
      </c>
      <c r="BG405" s="127">
        <f t="shared" si="71"/>
        <v>0</v>
      </c>
      <c r="BH405" s="127">
        <f t="shared" si="72"/>
        <v>0</v>
      </c>
      <c r="BI405" s="127">
        <f t="shared" si="73"/>
        <v>0</v>
      </c>
      <c r="BJ405" s="19" t="s">
        <v>92</v>
      </c>
      <c r="BK405" s="127">
        <f t="shared" si="74"/>
        <v>0</v>
      </c>
      <c r="BL405" s="19" t="s">
        <v>731</v>
      </c>
      <c r="BM405" s="252" t="s">
        <v>3067</v>
      </c>
    </row>
    <row r="406" spans="1:65" s="2" customFormat="1" ht="24.15" customHeight="1">
      <c r="A406" s="37"/>
      <c r="B406" s="38"/>
      <c r="C406" s="240" t="s">
        <v>987</v>
      </c>
      <c r="D406" s="240" t="s">
        <v>393</v>
      </c>
      <c r="E406" s="241" t="s">
        <v>3068</v>
      </c>
      <c r="F406" s="242" t="s">
        <v>3069</v>
      </c>
      <c r="G406" s="243" t="s">
        <v>396</v>
      </c>
      <c r="H406" s="244">
        <v>9.6999999999999993</v>
      </c>
      <c r="I406" s="245"/>
      <c r="J406" s="246">
        <f t="shared" si="65"/>
        <v>0</v>
      </c>
      <c r="K406" s="247"/>
      <c r="L406" s="40"/>
      <c r="M406" s="248" t="s">
        <v>1</v>
      </c>
      <c r="N406" s="249" t="s">
        <v>42</v>
      </c>
      <c r="O406" s="78"/>
      <c r="P406" s="250">
        <f t="shared" si="66"/>
        <v>0</v>
      </c>
      <c r="Q406" s="250">
        <v>0</v>
      </c>
      <c r="R406" s="250">
        <f t="shared" si="67"/>
        <v>0</v>
      </c>
      <c r="S406" s="250">
        <v>0</v>
      </c>
      <c r="T406" s="251">
        <f t="shared" si="68"/>
        <v>0</v>
      </c>
      <c r="U406" s="37"/>
      <c r="V406" s="37"/>
      <c r="W406" s="37"/>
      <c r="X406" s="37"/>
      <c r="Y406" s="37"/>
      <c r="Z406" s="37"/>
      <c r="AA406" s="37"/>
      <c r="AB406" s="37"/>
      <c r="AC406" s="37"/>
      <c r="AD406" s="37"/>
      <c r="AE406" s="37"/>
      <c r="AR406" s="252" t="s">
        <v>731</v>
      </c>
      <c r="AT406" s="252" t="s">
        <v>393</v>
      </c>
      <c r="AU406" s="252" t="s">
        <v>99</v>
      </c>
      <c r="AY406" s="19" t="s">
        <v>387</v>
      </c>
      <c r="BE406" s="127">
        <f t="shared" si="69"/>
        <v>0</v>
      </c>
      <c r="BF406" s="127">
        <f t="shared" si="70"/>
        <v>0</v>
      </c>
      <c r="BG406" s="127">
        <f t="shared" si="71"/>
        <v>0</v>
      </c>
      <c r="BH406" s="127">
        <f t="shared" si="72"/>
        <v>0</v>
      </c>
      <c r="BI406" s="127">
        <f t="shared" si="73"/>
        <v>0</v>
      </c>
      <c r="BJ406" s="19" t="s">
        <v>92</v>
      </c>
      <c r="BK406" s="127">
        <f t="shared" si="74"/>
        <v>0</v>
      </c>
      <c r="BL406" s="19" t="s">
        <v>731</v>
      </c>
      <c r="BM406" s="252" t="s">
        <v>3070</v>
      </c>
    </row>
    <row r="407" spans="1:65" s="2" customFormat="1" ht="24.15" customHeight="1">
      <c r="A407" s="37"/>
      <c r="B407" s="38"/>
      <c r="C407" s="240" t="s">
        <v>991</v>
      </c>
      <c r="D407" s="240" t="s">
        <v>393</v>
      </c>
      <c r="E407" s="241" t="s">
        <v>3071</v>
      </c>
      <c r="F407" s="242" t="s">
        <v>2773</v>
      </c>
      <c r="G407" s="243" t="s">
        <v>396</v>
      </c>
      <c r="H407" s="244">
        <v>1.1000000000000001</v>
      </c>
      <c r="I407" s="245"/>
      <c r="J407" s="246">
        <f t="shared" si="65"/>
        <v>0</v>
      </c>
      <c r="K407" s="247"/>
      <c r="L407" s="40"/>
      <c r="M407" s="248" t="s">
        <v>1</v>
      </c>
      <c r="N407" s="249" t="s">
        <v>42</v>
      </c>
      <c r="O407" s="78"/>
      <c r="P407" s="250">
        <f t="shared" si="66"/>
        <v>0</v>
      </c>
      <c r="Q407" s="250">
        <v>0</v>
      </c>
      <c r="R407" s="250">
        <f t="shared" si="67"/>
        <v>0</v>
      </c>
      <c r="S407" s="250">
        <v>0</v>
      </c>
      <c r="T407" s="251">
        <f t="shared" si="68"/>
        <v>0</v>
      </c>
      <c r="U407" s="37"/>
      <c r="V407" s="37"/>
      <c r="W407" s="37"/>
      <c r="X407" s="37"/>
      <c r="Y407" s="37"/>
      <c r="Z407" s="37"/>
      <c r="AA407" s="37"/>
      <c r="AB407" s="37"/>
      <c r="AC407" s="37"/>
      <c r="AD407" s="37"/>
      <c r="AE407" s="37"/>
      <c r="AR407" s="252" t="s">
        <v>731</v>
      </c>
      <c r="AT407" s="252" t="s">
        <v>393</v>
      </c>
      <c r="AU407" s="252" t="s">
        <v>99</v>
      </c>
      <c r="AY407" s="19" t="s">
        <v>387</v>
      </c>
      <c r="BE407" s="127">
        <f t="shared" si="69"/>
        <v>0</v>
      </c>
      <c r="BF407" s="127">
        <f t="shared" si="70"/>
        <v>0</v>
      </c>
      <c r="BG407" s="127">
        <f t="shared" si="71"/>
        <v>0</v>
      </c>
      <c r="BH407" s="127">
        <f t="shared" si="72"/>
        <v>0</v>
      </c>
      <c r="BI407" s="127">
        <f t="shared" si="73"/>
        <v>0</v>
      </c>
      <c r="BJ407" s="19" t="s">
        <v>92</v>
      </c>
      <c r="BK407" s="127">
        <f t="shared" si="74"/>
        <v>0</v>
      </c>
      <c r="BL407" s="19" t="s">
        <v>731</v>
      </c>
      <c r="BM407" s="252" t="s">
        <v>3072</v>
      </c>
    </row>
    <row r="408" spans="1:65" s="2" customFormat="1" ht="16.5" customHeight="1">
      <c r="A408" s="37"/>
      <c r="B408" s="38"/>
      <c r="C408" s="240" t="s">
        <v>996</v>
      </c>
      <c r="D408" s="240" t="s">
        <v>393</v>
      </c>
      <c r="E408" s="241" t="s">
        <v>3073</v>
      </c>
      <c r="F408" s="242" t="s">
        <v>3074</v>
      </c>
      <c r="G408" s="243" t="s">
        <v>405</v>
      </c>
      <c r="H408" s="244">
        <v>19.899999999999999</v>
      </c>
      <c r="I408" s="245"/>
      <c r="J408" s="246">
        <f t="shared" si="65"/>
        <v>0</v>
      </c>
      <c r="K408" s="247"/>
      <c r="L408" s="40"/>
      <c r="M408" s="248" t="s">
        <v>1</v>
      </c>
      <c r="N408" s="249" t="s">
        <v>42</v>
      </c>
      <c r="O408" s="78"/>
      <c r="P408" s="250">
        <f t="shared" si="66"/>
        <v>0</v>
      </c>
      <c r="Q408" s="250">
        <v>0</v>
      </c>
      <c r="R408" s="250">
        <f t="shared" si="67"/>
        <v>0</v>
      </c>
      <c r="S408" s="250">
        <v>0</v>
      </c>
      <c r="T408" s="251">
        <f t="shared" si="68"/>
        <v>0</v>
      </c>
      <c r="U408" s="37"/>
      <c r="V408" s="37"/>
      <c r="W408" s="37"/>
      <c r="X408" s="37"/>
      <c r="Y408" s="37"/>
      <c r="Z408" s="37"/>
      <c r="AA408" s="37"/>
      <c r="AB408" s="37"/>
      <c r="AC408" s="37"/>
      <c r="AD408" s="37"/>
      <c r="AE408" s="37"/>
      <c r="AR408" s="252" t="s">
        <v>731</v>
      </c>
      <c r="AT408" s="252" t="s">
        <v>393</v>
      </c>
      <c r="AU408" s="252" t="s">
        <v>99</v>
      </c>
      <c r="AY408" s="19" t="s">
        <v>387</v>
      </c>
      <c r="BE408" s="127">
        <f t="shared" si="69"/>
        <v>0</v>
      </c>
      <c r="BF408" s="127">
        <f t="shared" si="70"/>
        <v>0</v>
      </c>
      <c r="BG408" s="127">
        <f t="shared" si="71"/>
        <v>0</v>
      </c>
      <c r="BH408" s="127">
        <f t="shared" si="72"/>
        <v>0</v>
      </c>
      <c r="BI408" s="127">
        <f t="shared" si="73"/>
        <v>0</v>
      </c>
      <c r="BJ408" s="19" t="s">
        <v>92</v>
      </c>
      <c r="BK408" s="127">
        <f t="shared" si="74"/>
        <v>0</v>
      </c>
      <c r="BL408" s="19" t="s">
        <v>731</v>
      </c>
      <c r="BM408" s="252" t="s">
        <v>3075</v>
      </c>
    </row>
    <row r="409" spans="1:65" s="2" customFormat="1" ht="16.5" customHeight="1">
      <c r="A409" s="37"/>
      <c r="B409" s="38"/>
      <c r="C409" s="240" t="s">
        <v>1001</v>
      </c>
      <c r="D409" s="240" t="s">
        <v>393</v>
      </c>
      <c r="E409" s="241" t="s">
        <v>3076</v>
      </c>
      <c r="F409" s="242" t="s">
        <v>3077</v>
      </c>
      <c r="G409" s="243" t="s">
        <v>405</v>
      </c>
      <c r="H409" s="244">
        <v>19.899999999999999</v>
      </c>
      <c r="I409" s="245"/>
      <c r="J409" s="246">
        <f t="shared" si="65"/>
        <v>0</v>
      </c>
      <c r="K409" s="247"/>
      <c r="L409" s="40"/>
      <c r="M409" s="248" t="s">
        <v>1</v>
      </c>
      <c r="N409" s="249" t="s">
        <v>42</v>
      </c>
      <c r="O409" s="78"/>
      <c r="P409" s="250">
        <f t="shared" si="66"/>
        <v>0</v>
      </c>
      <c r="Q409" s="250">
        <v>0</v>
      </c>
      <c r="R409" s="250">
        <f t="shared" si="67"/>
        <v>0</v>
      </c>
      <c r="S409" s="250">
        <v>0</v>
      </c>
      <c r="T409" s="251">
        <f t="shared" si="68"/>
        <v>0</v>
      </c>
      <c r="U409" s="37"/>
      <c r="V409" s="37"/>
      <c r="W409" s="37"/>
      <c r="X409" s="37"/>
      <c r="Y409" s="37"/>
      <c r="Z409" s="37"/>
      <c r="AA409" s="37"/>
      <c r="AB409" s="37"/>
      <c r="AC409" s="37"/>
      <c r="AD409" s="37"/>
      <c r="AE409" s="37"/>
      <c r="AR409" s="252" t="s">
        <v>731</v>
      </c>
      <c r="AT409" s="252" t="s">
        <v>393</v>
      </c>
      <c r="AU409" s="252" t="s">
        <v>99</v>
      </c>
      <c r="AY409" s="19" t="s">
        <v>387</v>
      </c>
      <c r="BE409" s="127">
        <f t="shared" si="69"/>
        <v>0</v>
      </c>
      <c r="BF409" s="127">
        <f t="shared" si="70"/>
        <v>0</v>
      </c>
      <c r="BG409" s="127">
        <f t="shared" si="71"/>
        <v>0</v>
      </c>
      <c r="BH409" s="127">
        <f t="shared" si="72"/>
        <v>0</v>
      </c>
      <c r="BI409" s="127">
        <f t="shared" si="73"/>
        <v>0</v>
      </c>
      <c r="BJ409" s="19" t="s">
        <v>92</v>
      </c>
      <c r="BK409" s="127">
        <f t="shared" si="74"/>
        <v>0</v>
      </c>
      <c r="BL409" s="19" t="s">
        <v>731</v>
      </c>
      <c r="BM409" s="252" t="s">
        <v>3078</v>
      </c>
    </row>
    <row r="410" spans="1:65" s="12" customFormat="1" ht="20.85" customHeight="1">
      <c r="B410" s="212"/>
      <c r="C410" s="213"/>
      <c r="D410" s="214" t="s">
        <v>75</v>
      </c>
      <c r="E410" s="225" t="s">
        <v>2761</v>
      </c>
      <c r="F410" s="225" t="s">
        <v>2762</v>
      </c>
      <c r="G410" s="213"/>
      <c r="H410" s="213"/>
      <c r="I410" s="216"/>
      <c r="J410" s="226">
        <f>BK410</f>
        <v>0</v>
      </c>
      <c r="K410" s="213"/>
      <c r="L410" s="217"/>
      <c r="M410" s="218"/>
      <c r="N410" s="219"/>
      <c r="O410" s="219"/>
      <c r="P410" s="220">
        <f>SUM(P411:P416)</f>
        <v>0</v>
      </c>
      <c r="Q410" s="219"/>
      <c r="R410" s="220">
        <f>SUM(R411:R416)</f>
        <v>0</v>
      </c>
      <c r="S410" s="219"/>
      <c r="T410" s="221">
        <f>SUM(T411:T416)</f>
        <v>0</v>
      </c>
      <c r="AR410" s="222" t="s">
        <v>99</v>
      </c>
      <c r="AT410" s="223" t="s">
        <v>75</v>
      </c>
      <c r="AU410" s="223" t="s">
        <v>92</v>
      </c>
      <c r="AY410" s="222" t="s">
        <v>387</v>
      </c>
      <c r="BK410" s="224">
        <f>SUM(BK411:BK416)</f>
        <v>0</v>
      </c>
    </row>
    <row r="411" spans="1:65" s="2" customFormat="1" ht="16.5" customHeight="1">
      <c r="A411" s="37"/>
      <c r="B411" s="38"/>
      <c r="C411" s="240" t="s">
        <v>1005</v>
      </c>
      <c r="D411" s="240" t="s">
        <v>393</v>
      </c>
      <c r="E411" s="241" t="s">
        <v>3079</v>
      </c>
      <c r="F411" s="242" t="s">
        <v>3080</v>
      </c>
      <c r="G411" s="243" t="s">
        <v>436</v>
      </c>
      <c r="H411" s="244">
        <v>1</v>
      </c>
      <c r="I411" s="245"/>
      <c r="J411" s="246">
        <f t="shared" ref="J411:J416" si="75">ROUND(I411*H411,2)</f>
        <v>0</v>
      </c>
      <c r="K411" s="247"/>
      <c r="L411" s="40"/>
      <c r="M411" s="248" t="s">
        <v>1</v>
      </c>
      <c r="N411" s="249" t="s">
        <v>42</v>
      </c>
      <c r="O411" s="78"/>
      <c r="P411" s="250">
        <f t="shared" ref="P411:P416" si="76">O411*H411</f>
        <v>0</v>
      </c>
      <c r="Q411" s="250">
        <v>0</v>
      </c>
      <c r="R411" s="250">
        <f t="shared" ref="R411:R416" si="77">Q411*H411</f>
        <v>0</v>
      </c>
      <c r="S411" s="250">
        <v>0</v>
      </c>
      <c r="T411" s="251">
        <f t="shared" ref="T411:T416" si="78">S411*H411</f>
        <v>0</v>
      </c>
      <c r="U411" s="37"/>
      <c r="V411" s="37"/>
      <c r="W411" s="37"/>
      <c r="X411" s="37"/>
      <c r="Y411" s="37"/>
      <c r="Z411" s="37"/>
      <c r="AA411" s="37"/>
      <c r="AB411" s="37"/>
      <c r="AC411" s="37"/>
      <c r="AD411" s="37"/>
      <c r="AE411" s="37"/>
      <c r="AR411" s="252" t="s">
        <v>731</v>
      </c>
      <c r="AT411" s="252" t="s">
        <v>393</v>
      </c>
      <c r="AU411" s="252" t="s">
        <v>99</v>
      </c>
      <c r="AY411" s="19" t="s">
        <v>387</v>
      </c>
      <c r="BE411" s="127">
        <f t="shared" ref="BE411:BE416" si="79">IF(N411="základná",J411,0)</f>
        <v>0</v>
      </c>
      <c r="BF411" s="127">
        <f t="shared" ref="BF411:BF416" si="80">IF(N411="znížená",J411,0)</f>
        <v>0</v>
      </c>
      <c r="BG411" s="127">
        <f t="shared" ref="BG411:BG416" si="81">IF(N411="zákl. prenesená",J411,0)</f>
        <v>0</v>
      </c>
      <c r="BH411" s="127">
        <f t="shared" ref="BH411:BH416" si="82">IF(N411="zníž. prenesená",J411,0)</f>
        <v>0</v>
      </c>
      <c r="BI411" s="127">
        <f t="shared" ref="BI411:BI416" si="83">IF(N411="nulová",J411,0)</f>
        <v>0</v>
      </c>
      <c r="BJ411" s="19" t="s">
        <v>92</v>
      </c>
      <c r="BK411" s="127">
        <f t="shared" ref="BK411:BK416" si="84">ROUND(I411*H411,2)</f>
        <v>0</v>
      </c>
      <c r="BL411" s="19" t="s">
        <v>731</v>
      </c>
      <c r="BM411" s="252" t="s">
        <v>3081</v>
      </c>
    </row>
    <row r="412" spans="1:65" s="2" customFormat="1" ht="16.5" customHeight="1">
      <c r="A412" s="37"/>
      <c r="B412" s="38"/>
      <c r="C412" s="240" t="s">
        <v>1010</v>
      </c>
      <c r="D412" s="240" t="s">
        <v>393</v>
      </c>
      <c r="E412" s="241" t="s">
        <v>3082</v>
      </c>
      <c r="F412" s="242" t="s">
        <v>2767</v>
      </c>
      <c r="G412" s="243" t="s">
        <v>436</v>
      </c>
      <c r="H412" s="244">
        <v>2</v>
      </c>
      <c r="I412" s="245"/>
      <c r="J412" s="246">
        <f t="shared" si="75"/>
        <v>0</v>
      </c>
      <c r="K412" s="247"/>
      <c r="L412" s="40"/>
      <c r="M412" s="248" t="s">
        <v>1</v>
      </c>
      <c r="N412" s="249" t="s">
        <v>42</v>
      </c>
      <c r="O412" s="78"/>
      <c r="P412" s="250">
        <f t="shared" si="76"/>
        <v>0</v>
      </c>
      <c r="Q412" s="250">
        <v>0</v>
      </c>
      <c r="R412" s="250">
        <f t="shared" si="77"/>
        <v>0</v>
      </c>
      <c r="S412" s="250">
        <v>0</v>
      </c>
      <c r="T412" s="251">
        <f t="shared" si="78"/>
        <v>0</v>
      </c>
      <c r="U412" s="37"/>
      <c r="V412" s="37"/>
      <c r="W412" s="37"/>
      <c r="X412" s="37"/>
      <c r="Y412" s="37"/>
      <c r="Z412" s="37"/>
      <c r="AA412" s="37"/>
      <c r="AB412" s="37"/>
      <c r="AC412" s="37"/>
      <c r="AD412" s="37"/>
      <c r="AE412" s="37"/>
      <c r="AR412" s="252" t="s">
        <v>731</v>
      </c>
      <c r="AT412" s="252" t="s">
        <v>393</v>
      </c>
      <c r="AU412" s="252" t="s">
        <v>99</v>
      </c>
      <c r="AY412" s="19" t="s">
        <v>387</v>
      </c>
      <c r="BE412" s="127">
        <f t="shared" si="79"/>
        <v>0</v>
      </c>
      <c r="BF412" s="127">
        <f t="shared" si="80"/>
        <v>0</v>
      </c>
      <c r="BG412" s="127">
        <f t="shared" si="81"/>
        <v>0</v>
      </c>
      <c r="BH412" s="127">
        <f t="shared" si="82"/>
        <v>0</v>
      </c>
      <c r="BI412" s="127">
        <f t="shared" si="83"/>
        <v>0</v>
      </c>
      <c r="BJ412" s="19" t="s">
        <v>92</v>
      </c>
      <c r="BK412" s="127">
        <f t="shared" si="84"/>
        <v>0</v>
      </c>
      <c r="BL412" s="19" t="s">
        <v>731</v>
      </c>
      <c r="BM412" s="252" t="s">
        <v>3083</v>
      </c>
    </row>
    <row r="413" spans="1:65" s="2" customFormat="1" ht="16.5" customHeight="1">
      <c r="A413" s="37"/>
      <c r="B413" s="38"/>
      <c r="C413" s="240" t="s">
        <v>1012</v>
      </c>
      <c r="D413" s="240" t="s">
        <v>393</v>
      </c>
      <c r="E413" s="241" t="s">
        <v>3084</v>
      </c>
      <c r="F413" s="242" t="s">
        <v>3085</v>
      </c>
      <c r="G413" s="243" t="s">
        <v>436</v>
      </c>
      <c r="H413" s="244">
        <v>1</v>
      </c>
      <c r="I413" s="245"/>
      <c r="J413" s="246">
        <f t="shared" si="75"/>
        <v>0</v>
      </c>
      <c r="K413" s="247"/>
      <c r="L413" s="40"/>
      <c r="M413" s="248" t="s">
        <v>1</v>
      </c>
      <c r="N413" s="249" t="s">
        <v>42</v>
      </c>
      <c r="O413" s="78"/>
      <c r="P413" s="250">
        <f t="shared" si="76"/>
        <v>0</v>
      </c>
      <c r="Q413" s="250">
        <v>0</v>
      </c>
      <c r="R413" s="250">
        <f t="shared" si="77"/>
        <v>0</v>
      </c>
      <c r="S413" s="250">
        <v>0</v>
      </c>
      <c r="T413" s="251">
        <f t="shared" si="78"/>
        <v>0</v>
      </c>
      <c r="U413" s="37"/>
      <c r="V413" s="37"/>
      <c r="W413" s="37"/>
      <c r="X413" s="37"/>
      <c r="Y413" s="37"/>
      <c r="Z413" s="37"/>
      <c r="AA413" s="37"/>
      <c r="AB413" s="37"/>
      <c r="AC413" s="37"/>
      <c r="AD413" s="37"/>
      <c r="AE413" s="37"/>
      <c r="AR413" s="252" t="s">
        <v>731</v>
      </c>
      <c r="AT413" s="252" t="s">
        <v>393</v>
      </c>
      <c r="AU413" s="252" t="s">
        <v>99</v>
      </c>
      <c r="AY413" s="19" t="s">
        <v>387</v>
      </c>
      <c r="BE413" s="127">
        <f t="shared" si="79"/>
        <v>0</v>
      </c>
      <c r="BF413" s="127">
        <f t="shared" si="80"/>
        <v>0</v>
      </c>
      <c r="BG413" s="127">
        <f t="shared" si="81"/>
        <v>0</v>
      </c>
      <c r="BH413" s="127">
        <f t="shared" si="82"/>
        <v>0</v>
      </c>
      <c r="BI413" s="127">
        <f t="shared" si="83"/>
        <v>0</v>
      </c>
      <c r="BJ413" s="19" t="s">
        <v>92</v>
      </c>
      <c r="BK413" s="127">
        <f t="shared" si="84"/>
        <v>0</v>
      </c>
      <c r="BL413" s="19" t="s">
        <v>731</v>
      </c>
      <c r="BM413" s="252" t="s">
        <v>3086</v>
      </c>
    </row>
    <row r="414" spans="1:65" s="2" customFormat="1" ht="24.15" customHeight="1">
      <c r="A414" s="37"/>
      <c r="B414" s="38"/>
      <c r="C414" s="240" t="s">
        <v>1017</v>
      </c>
      <c r="D414" s="240" t="s">
        <v>393</v>
      </c>
      <c r="E414" s="241" t="s">
        <v>3087</v>
      </c>
      <c r="F414" s="242" t="s">
        <v>3088</v>
      </c>
      <c r="G414" s="243" t="s">
        <v>396</v>
      </c>
      <c r="H414" s="244">
        <v>2</v>
      </c>
      <c r="I414" s="245"/>
      <c r="J414" s="246">
        <f t="shared" si="75"/>
        <v>0</v>
      </c>
      <c r="K414" s="247"/>
      <c r="L414" s="40"/>
      <c r="M414" s="248" t="s">
        <v>1</v>
      </c>
      <c r="N414" s="249" t="s">
        <v>42</v>
      </c>
      <c r="O414" s="78"/>
      <c r="P414" s="250">
        <f t="shared" si="76"/>
        <v>0</v>
      </c>
      <c r="Q414" s="250">
        <v>0</v>
      </c>
      <c r="R414" s="250">
        <f t="shared" si="77"/>
        <v>0</v>
      </c>
      <c r="S414" s="250">
        <v>0</v>
      </c>
      <c r="T414" s="251">
        <f t="shared" si="78"/>
        <v>0</v>
      </c>
      <c r="U414" s="37"/>
      <c r="V414" s="37"/>
      <c r="W414" s="37"/>
      <c r="X414" s="37"/>
      <c r="Y414" s="37"/>
      <c r="Z414" s="37"/>
      <c r="AA414" s="37"/>
      <c r="AB414" s="37"/>
      <c r="AC414" s="37"/>
      <c r="AD414" s="37"/>
      <c r="AE414" s="37"/>
      <c r="AR414" s="252" t="s">
        <v>731</v>
      </c>
      <c r="AT414" s="252" t="s">
        <v>393</v>
      </c>
      <c r="AU414" s="252" t="s">
        <v>99</v>
      </c>
      <c r="AY414" s="19" t="s">
        <v>387</v>
      </c>
      <c r="BE414" s="127">
        <f t="shared" si="79"/>
        <v>0</v>
      </c>
      <c r="BF414" s="127">
        <f t="shared" si="80"/>
        <v>0</v>
      </c>
      <c r="BG414" s="127">
        <f t="shared" si="81"/>
        <v>0</v>
      </c>
      <c r="BH414" s="127">
        <f t="shared" si="82"/>
        <v>0</v>
      </c>
      <c r="BI414" s="127">
        <f t="shared" si="83"/>
        <v>0</v>
      </c>
      <c r="BJ414" s="19" t="s">
        <v>92</v>
      </c>
      <c r="BK414" s="127">
        <f t="shared" si="84"/>
        <v>0</v>
      </c>
      <c r="BL414" s="19" t="s">
        <v>731</v>
      </c>
      <c r="BM414" s="252" t="s">
        <v>3089</v>
      </c>
    </row>
    <row r="415" spans="1:65" s="2" customFormat="1" ht="24.15" customHeight="1">
      <c r="A415" s="37"/>
      <c r="B415" s="38"/>
      <c r="C415" s="240" t="s">
        <v>1022</v>
      </c>
      <c r="D415" s="240" t="s">
        <v>393</v>
      </c>
      <c r="E415" s="241" t="s">
        <v>3090</v>
      </c>
      <c r="F415" s="242" t="s">
        <v>3091</v>
      </c>
      <c r="G415" s="243" t="s">
        <v>396</v>
      </c>
      <c r="H415" s="244">
        <v>0.4</v>
      </c>
      <c r="I415" s="245"/>
      <c r="J415" s="246">
        <f t="shared" si="75"/>
        <v>0</v>
      </c>
      <c r="K415" s="247"/>
      <c r="L415" s="40"/>
      <c r="M415" s="248" t="s">
        <v>1</v>
      </c>
      <c r="N415" s="249" t="s">
        <v>42</v>
      </c>
      <c r="O415" s="78"/>
      <c r="P415" s="250">
        <f t="shared" si="76"/>
        <v>0</v>
      </c>
      <c r="Q415" s="250">
        <v>0</v>
      </c>
      <c r="R415" s="250">
        <f t="shared" si="77"/>
        <v>0</v>
      </c>
      <c r="S415" s="250">
        <v>0</v>
      </c>
      <c r="T415" s="251">
        <f t="shared" si="78"/>
        <v>0</v>
      </c>
      <c r="U415" s="37"/>
      <c r="V415" s="37"/>
      <c r="W415" s="37"/>
      <c r="X415" s="37"/>
      <c r="Y415" s="37"/>
      <c r="Z415" s="37"/>
      <c r="AA415" s="37"/>
      <c r="AB415" s="37"/>
      <c r="AC415" s="37"/>
      <c r="AD415" s="37"/>
      <c r="AE415" s="37"/>
      <c r="AR415" s="252" t="s">
        <v>731</v>
      </c>
      <c r="AT415" s="252" t="s">
        <v>393</v>
      </c>
      <c r="AU415" s="252" t="s">
        <v>99</v>
      </c>
      <c r="AY415" s="19" t="s">
        <v>387</v>
      </c>
      <c r="BE415" s="127">
        <f t="shared" si="79"/>
        <v>0</v>
      </c>
      <c r="BF415" s="127">
        <f t="shared" si="80"/>
        <v>0</v>
      </c>
      <c r="BG415" s="127">
        <f t="shared" si="81"/>
        <v>0</v>
      </c>
      <c r="BH415" s="127">
        <f t="shared" si="82"/>
        <v>0</v>
      </c>
      <c r="BI415" s="127">
        <f t="shared" si="83"/>
        <v>0</v>
      </c>
      <c r="BJ415" s="19" t="s">
        <v>92</v>
      </c>
      <c r="BK415" s="127">
        <f t="shared" si="84"/>
        <v>0</v>
      </c>
      <c r="BL415" s="19" t="s">
        <v>731</v>
      </c>
      <c r="BM415" s="252" t="s">
        <v>3092</v>
      </c>
    </row>
    <row r="416" spans="1:65" s="2" customFormat="1" ht="16.5" customHeight="1">
      <c r="A416" s="37"/>
      <c r="B416" s="38"/>
      <c r="C416" s="240" t="s">
        <v>1027</v>
      </c>
      <c r="D416" s="240" t="s">
        <v>393</v>
      </c>
      <c r="E416" s="241" t="s">
        <v>3093</v>
      </c>
      <c r="F416" s="242" t="s">
        <v>3094</v>
      </c>
      <c r="G416" s="243" t="s">
        <v>436</v>
      </c>
      <c r="H416" s="244">
        <v>4</v>
      </c>
      <c r="I416" s="245"/>
      <c r="J416" s="246">
        <f t="shared" si="75"/>
        <v>0</v>
      </c>
      <c r="K416" s="247"/>
      <c r="L416" s="40"/>
      <c r="M416" s="248" t="s">
        <v>1</v>
      </c>
      <c r="N416" s="249" t="s">
        <v>42</v>
      </c>
      <c r="O416" s="78"/>
      <c r="P416" s="250">
        <f t="shared" si="76"/>
        <v>0</v>
      </c>
      <c r="Q416" s="250">
        <v>0</v>
      </c>
      <c r="R416" s="250">
        <f t="shared" si="77"/>
        <v>0</v>
      </c>
      <c r="S416" s="250">
        <v>0</v>
      </c>
      <c r="T416" s="251">
        <f t="shared" si="78"/>
        <v>0</v>
      </c>
      <c r="U416" s="37"/>
      <c r="V416" s="37"/>
      <c r="W416" s="37"/>
      <c r="X416" s="37"/>
      <c r="Y416" s="37"/>
      <c r="Z416" s="37"/>
      <c r="AA416" s="37"/>
      <c r="AB416" s="37"/>
      <c r="AC416" s="37"/>
      <c r="AD416" s="37"/>
      <c r="AE416" s="37"/>
      <c r="AR416" s="252" t="s">
        <v>731</v>
      </c>
      <c r="AT416" s="252" t="s">
        <v>393</v>
      </c>
      <c r="AU416" s="252" t="s">
        <v>99</v>
      </c>
      <c r="AY416" s="19" t="s">
        <v>387</v>
      </c>
      <c r="BE416" s="127">
        <f t="shared" si="79"/>
        <v>0</v>
      </c>
      <c r="BF416" s="127">
        <f t="shared" si="80"/>
        <v>0</v>
      </c>
      <c r="BG416" s="127">
        <f t="shared" si="81"/>
        <v>0</v>
      </c>
      <c r="BH416" s="127">
        <f t="shared" si="82"/>
        <v>0</v>
      </c>
      <c r="BI416" s="127">
        <f t="shared" si="83"/>
        <v>0</v>
      </c>
      <c r="BJ416" s="19" t="s">
        <v>92</v>
      </c>
      <c r="BK416" s="127">
        <f t="shared" si="84"/>
        <v>0</v>
      </c>
      <c r="BL416" s="19" t="s">
        <v>731</v>
      </c>
      <c r="BM416" s="252" t="s">
        <v>3095</v>
      </c>
    </row>
    <row r="417" spans="1:65" s="12" customFormat="1" ht="20.85" customHeight="1">
      <c r="B417" s="212"/>
      <c r="C417" s="213"/>
      <c r="D417" s="214" t="s">
        <v>75</v>
      </c>
      <c r="E417" s="225" t="s">
        <v>3096</v>
      </c>
      <c r="F417" s="225" t="s">
        <v>3097</v>
      </c>
      <c r="G417" s="213"/>
      <c r="H417" s="213"/>
      <c r="I417" s="216"/>
      <c r="J417" s="226">
        <f>BK417</f>
        <v>0</v>
      </c>
      <c r="K417" s="213"/>
      <c r="L417" s="217"/>
      <c r="M417" s="218"/>
      <c r="N417" s="219"/>
      <c r="O417" s="219"/>
      <c r="P417" s="220">
        <f>SUM(P418:P420)</f>
        <v>0</v>
      </c>
      <c r="Q417" s="219"/>
      <c r="R417" s="220">
        <f>SUM(R418:R420)</f>
        <v>0</v>
      </c>
      <c r="S417" s="219"/>
      <c r="T417" s="221">
        <f>SUM(T418:T420)</f>
        <v>0</v>
      </c>
      <c r="AR417" s="222" t="s">
        <v>84</v>
      </c>
      <c r="AT417" s="223" t="s">
        <v>75</v>
      </c>
      <c r="AU417" s="223" t="s">
        <v>92</v>
      </c>
      <c r="AY417" s="222" t="s">
        <v>387</v>
      </c>
      <c r="BK417" s="224">
        <f>SUM(BK418:BK420)</f>
        <v>0</v>
      </c>
    </row>
    <row r="418" spans="1:65" s="2" customFormat="1" ht="16.5" customHeight="1">
      <c r="A418" s="37"/>
      <c r="B418" s="38"/>
      <c r="C418" s="240" t="s">
        <v>1032</v>
      </c>
      <c r="D418" s="240" t="s">
        <v>393</v>
      </c>
      <c r="E418" s="241" t="s">
        <v>3098</v>
      </c>
      <c r="F418" s="242" t="s">
        <v>3099</v>
      </c>
      <c r="G418" s="243" t="s">
        <v>396</v>
      </c>
      <c r="H418" s="244">
        <v>29.5</v>
      </c>
      <c r="I418" s="245"/>
      <c r="J418" s="246">
        <f>ROUND(I418*H418,2)</f>
        <v>0</v>
      </c>
      <c r="K418" s="247"/>
      <c r="L418" s="40"/>
      <c r="M418" s="248" t="s">
        <v>1</v>
      </c>
      <c r="N418" s="249" t="s">
        <v>42</v>
      </c>
      <c r="O418" s="78"/>
      <c r="P418" s="250">
        <f>O418*H418</f>
        <v>0</v>
      </c>
      <c r="Q418" s="250">
        <v>0</v>
      </c>
      <c r="R418" s="250">
        <f>Q418*H418</f>
        <v>0</v>
      </c>
      <c r="S418" s="250">
        <v>0</v>
      </c>
      <c r="T418" s="251">
        <f>S418*H418</f>
        <v>0</v>
      </c>
      <c r="U418" s="37"/>
      <c r="V418" s="37"/>
      <c r="W418" s="37"/>
      <c r="X418" s="37"/>
      <c r="Y418" s="37"/>
      <c r="Z418" s="37"/>
      <c r="AA418" s="37"/>
      <c r="AB418" s="37"/>
      <c r="AC418" s="37"/>
      <c r="AD418" s="37"/>
      <c r="AE418" s="37"/>
      <c r="AR418" s="252" t="s">
        <v>731</v>
      </c>
      <c r="AT418" s="252" t="s">
        <v>393</v>
      </c>
      <c r="AU418" s="252" t="s">
        <v>99</v>
      </c>
      <c r="AY418" s="19" t="s">
        <v>387</v>
      </c>
      <c r="BE418" s="127">
        <f>IF(N418="základná",J418,0)</f>
        <v>0</v>
      </c>
      <c r="BF418" s="127">
        <f>IF(N418="znížená",J418,0)</f>
        <v>0</v>
      </c>
      <c r="BG418" s="127">
        <f>IF(N418="zákl. prenesená",J418,0)</f>
        <v>0</v>
      </c>
      <c r="BH418" s="127">
        <f>IF(N418="zníž. prenesená",J418,0)</f>
        <v>0</v>
      </c>
      <c r="BI418" s="127">
        <f>IF(N418="nulová",J418,0)</f>
        <v>0</v>
      </c>
      <c r="BJ418" s="19" t="s">
        <v>92</v>
      </c>
      <c r="BK418" s="127">
        <f>ROUND(I418*H418,2)</f>
        <v>0</v>
      </c>
      <c r="BL418" s="19" t="s">
        <v>731</v>
      </c>
      <c r="BM418" s="252" t="s">
        <v>3100</v>
      </c>
    </row>
    <row r="419" spans="1:65" s="2" customFormat="1" ht="16.5" customHeight="1">
      <c r="A419" s="37"/>
      <c r="B419" s="38"/>
      <c r="C419" s="240" t="s">
        <v>1036</v>
      </c>
      <c r="D419" s="240" t="s">
        <v>393</v>
      </c>
      <c r="E419" s="241" t="s">
        <v>3101</v>
      </c>
      <c r="F419" s="242" t="s">
        <v>3102</v>
      </c>
      <c r="G419" s="243" t="s">
        <v>405</v>
      </c>
      <c r="H419" s="244">
        <v>59.5</v>
      </c>
      <c r="I419" s="245"/>
      <c r="J419" s="246">
        <f>ROUND(I419*H419,2)</f>
        <v>0</v>
      </c>
      <c r="K419" s="247"/>
      <c r="L419" s="40"/>
      <c r="M419" s="248" t="s">
        <v>1</v>
      </c>
      <c r="N419" s="249" t="s">
        <v>42</v>
      </c>
      <c r="O419" s="78"/>
      <c r="P419" s="250">
        <f>O419*H419</f>
        <v>0</v>
      </c>
      <c r="Q419" s="250">
        <v>0</v>
      </c>
      <c r="R419" s="250">
        <f>Q419*H419</f>
        <v>0</v>
      </c>
      <c r="S419" s="250">
        <v>0</v>
      </c>
      <c r="T419" s="251">
        <f>S419*H419</f>
        <v>0</v>
      </c>
      <c r="U419" s="37"/>
      <c r="V419" s="37"/>
      <c r="W419" s="37"/>
      <c r="X419" s="37"/>
      <c r="Y419" s="37"/>
      <c r="Z419" s="37"/>
      <c r="AA419" s="37"/>
      <c r="AB419" s="37"/>
      <c r="AC419" s="37"/>
      <c r="AD419" s="37"/>
      <c r="AE419" s="37"/>
      <c r="AR419" s="252" t="s">
        <v>731</v>
      </c>
      <c r="AT419" s="252" t="s">
        <v>393</v>
      </c>
      <c r="AU419" s="252" t="s">
        <v>99</v>
      </c>
      <c r="AY419" s="19" t="s">
        <v>387</v>
      </c>
      <c r="BE419" s="127">
        <f>IF(N419="základná",J419,0)</f>
        <v>0</v>
      </c>
      <c r="BF419" s="127">
        <f>IF(N419="znížená",J419,0)</f>
        <v>0</v>
      </c>
      <c r="BG419" s="127">
        <f>IF(N419="zákl. prenesená",J419,0)</f>
        <v>0</v>
      </c>
      <c r="BH419" s="127">
        <f>IF(N419="zníž. prenesená",J419,0)</f>
        <v>0</v>
      </c>
      <c r="BI419" s="127">
        <f>IF(N419="nulová",J419,0)</f>
        <v>0</v>
      </c>
      <c r="BJ419" s="19" t="s">
        <v>92</v>
      </c>
      <c r="BK419" s="127">
        <f>ROUND(I419*H419,2)</f>
        <v>0</v>
      </c>
      <c r="BL419" s="19" t="s">
        <v>731</v>
      </c>
      <c r="BM419" s="252" t="s">
        <v>3103</v>
      </c>
    </row>
    <row r="420" spans="1:65" s="2" customFormat="1" ht="16.5" customHeight="1">
      <c r="A420" s="37"/>
      <c r="B420" s="38"/>
      <c r="C420" s="240" t="s">
        <v>1041</v>
      </c>
      <c r="D420" s="240" t="s">
        <v>393</v>
      </c>
      <c r="E420" s="241" t="s">
        <v>3104</v>
      </c>
      <c r="F420" s="242" t="s">
        <v>3094</v>
      </c>
      <c r="G420" s="243" t="s">
        <v>436</v>
      </c>
      <c r="H420" s="244">
        <v>8</v>
      </c>
      <c r="I420" s="245"/>
      <c r="J420" s="246">
        <f>ROUND(I420*H420,2)</f>
        <v>0</v>
      </c>
      <c r="K420" s="247"/>
      <c r="L420" s="40"/>
      <c r="M420" s="248" t="s">
        <v>1</v>
      </c>
      <c r="N420" s="249" t="s">
        <v>42</v>
      </c>
      <c r="O420" s="78"/>
      <c r="P420" s="250">
        <f>O420*H420</f>
        <v>0</v>
      </c>
      <c r="Q420" s="250">
        <v>0</v>
      </c>
      <c r="R420" s="250">
        <f>Q420*H420</f>
        <v>0</v>
      </c>
      <c r="S420" s="250">
        <v>0</v>
      </c>
      <c r="T420" s="251">
        <f>S420*H420</f>
        <v>0</v>
      </c>
      <c r="U420" s="37"/>
      <c r="V420" s="37"/>
      <c r="W420" s="37"/>
      <c r="X420" s="37"/>
      <c r="Y420" s="37"/>
      <c r="Z420" s="37"/>
      <c r="AA420" s="37"/>
      <c r="AB420" s="37"/>
      <c r="AC420" s="37"/>
      <c r="AD420" s="37"/>
      <c r="AE420" s="37"/>
      <c r="AR420" s="252" t="s">
        <v>731</v>
      </c>
      <c r="AT420" s="252" t="s">
        <v>393</v>
      </c>
      <c r="AU420" s="252" t="s">
        <v>99</v>
      </c>
      <c r="AY420" s="19" t="s">
        <v>387</v>
      </c>
      <c r="BE420" s="127">
        <f>IF(N420="základná",J420,0)</f>
        <v>0</v>
      </c>
      <c r="BF420" s="127">
        <f>IF(N420="znížená",J420,0)</f>
        <v>0</v>
      </c>
      <c r="BG420" s="127">
        <f>IF(N420="zákl. prenesená",J420,0)</f>
        <v>0</v>
      </c>
      <c r="BH420" s="127">
        <f>IF(N420="zníž. prenesená",J420,0)</f>
        <v>0</v>
      </c>
      <c r="BI420" s="127">
        <f>IF(N420="nulová",J420,0)</f>
        <v>0</v>
      </c>
      <c r="BJ420" s="19" t="s">
        <v>92</v>
      </c>
      <c r="BK420" s="127">
        <f>ROUND(I420*H420,2)</f>
        <v>0</v>
      </c>
      <c r="BL420" s="19" t="s">
        <v>731</v>
      </c>
      <c r="BM420" s="252" t="s">
        <v>3105</v>
      </c>
    </row>
    <row r="421" spans="1:65" s="12" customFormat="1" ht="20.85" customHeight="1">
      <c r="B421" s="212"/>
      <c r="C421" s="213"/>
      <c r="D421" s="214" t="s">
        <v>75</v>
      </c>
      <c r="E421" s="225" t="s">
        <v>2781</v>
      </c>
      <c r="F421" s="225" t="s">
        <v>2782</v>
      </c>
      <c r="G421" s="213"/>
      <c r="H421" s="213"/>
      <c r="I421" s="216"/>
      <c r="J421" s="226">
        <f>BK421</f>
        <v>0</v>
      </c>
      <c r="K421" s="213"/>
      <c r="L421" s="217"/>
      <c r="M421" s="218"/>
      <c r="N421" s="219"/>
      <c r="O421" s="219"/>
      <c r="P421" s="220">
        <f>SUM(P422:P427)</f>
        <v>0</v>
      </c>
      <c r="Q421" s="219"/>
      <c r="R421" s="220">
        <f>SUM(R422:R427)</f>
        <v>0</v>
      </c>
      <c r="S421" s="219"/>
      <c r="T421" s="221">
        <f>SUM(T422:T427)</f>
        <v>0</v>
      </c>
      <c r="AR421" s="222" t="s">
        <v>84</v>
      </c>
      <c r="AT421" s="223" t="s">
        <v>75</v>
      </c>
      <c r="AU421" s="223" t="s">
        <v>92</v>
      </c>
      <c r="AY421" s="222" t="s">
        <v>387</v>
      </c>
      <c r="BK421" s="224">
        <f>SUM(BK422:BK427)</f>
        <v>0</v>
      </c>
    </row>
    <row r="422" spans="1:65" s="2" customFormat="1" ht="16.5" customHeight="1">
      <c r="A422" s="37"/>
      <c r="B422" s="38"/>
      <c r="C422" s="240" t="s">
        <v>1045</v>
      </c>
      <c r="D422" s="240" t="s">
        <v>393</v>
      </c>
      <c r="E422" s="241" t="s">
        <v>3106</v>
      </c>
      <c r="F422" s="242" t="s">
        <v>3080</v>
      </c>
      <c r="G422" s="243" t="s">
        <v>436</v>
      </c>
      <c r="H422" s="244">
        <v>1</v>
      </c>
      <c r="I422" s="245"/>
      <c r="J422" s="246">
        <f t="shared" ref="J422:J427" si="85">ROUND(I422*H422,2)</f>
        <v>0</v>
      </c>
      <c r="K422" s="247"/>
      <c r="L422" s="40"/>
      <c r="M422" s="248" t="s">
        <v>1</v>
      </c>
      <c r="N422" s="249" t="s">
        <v>42</v>
      </c>
      <c r="O422" s="78"/>
      <c r="P422" s="250">
        <f t="shared" ref="P422:P427" si="86">O422*H422</f>
        <v>0</v>
      </c>
      <c r="Q422" s="250">
        <v>0</v>
      </c>
      <c r="R422" s="250">
        <f t="shared" ref="R422:R427" si="87">Q422*H422</f>
        <v>0</v>
      </c>
      <c r="S422" s="250">
        <v>0</v>
      </c>
      <c r="T422" s="251">
        <f t="shared" ref="T422:T427" si="88">S422*H422</f>
        <v>0</v>
      </c>
      <c r="U422" s="37"/>
      <c r="V422" s="37"/>
      <c r="W422" s="37"/>
      <c r="X422" s="37"/>
      <c r="Y422" s="37"/>
      <c r="Z422" s="37"/>
      <c r="AA422" s="37"/>
      <c r="AB422" s="37"/>
      <c r="AC422" s="37"/>
      <c r="AD422" s="37"/>
      <c r="AE422" s="37"/>
      <c r="AR422" s="252" t="s">
        <v>731</v>
      </c>
      <c r="AT422" s="252" t="s">
        <v>393</v>
      </c>
      <c r="AU422" s="252" t="s">
        <v>99</v>
      </c>
      <c r="AY422" s="19" t="s">
        <v>387</v>
      </c>
      <c r="BE422" s="127">
        <f t="shared" ref="BE422:BE427" si="89">IF(N422="základná",J422,0)</f>
        <v>0</v>
      </c>
      <c r="BF422" s="127">
        <f t="shared" ref="BF422:BF427" si="90">IF(N422="znížená",J422,0)</f>
        <v>0</v>
      </c>
      <c r="BG422" s="127">
        <f t="shared" ref="BG422:BG427" si="91">IF(N422="zákl. prenesená",J422,0)</f>
        <v>0</v>
      </c>
      <c r="BH422" s="127">
        <f t="shared" ref="BH422:BH427" si="92">IF(N422="zníž. prenesená",J422,0)</f>
        <v>0</v>
      </c>
      <c r="BI422" s="127">
        <f t="shared" ref="BI422:BI427" si="93">IF(N422="nulová",J422,0)</f>
        <v>0</v>
      </c>
      <c r="BJ422" s="19" t="s">
        <v>92</v>
      </c>
      <c r="BK422" s="127">
        <f t="shared" ref="BK422:BK427" si="94">ROUND(I422*H422,2)</f>
        <v>0</v>
      </c>
      <c r="BL422" s="19" t="s">
        <v>731</v>
      </c>
      <c r="BM422" s="252" t="s">
        <v>3107</v>
      </c>
    </row>
    <row r="423" spans="1:65" s="2" customFormat="1" ht="16.5" customHeight="1">
      <c r="A423" s="37"/>
      <c r="B423" s="38"/>
      <c r="C423" s="240" t="s">
        <v>1049</v>
      </c>
      <c r="D423" s="240" t="s">
        <v>393</v>
      </c>
      <c r="E423" s="241" t="s">
        <v>3108</v>
      </c>
      <c r="F423" s="242" t="s">
        <v>2767</v>
      </c>
      <c r="G423" s="243" t="s">
        <v>436</v>
      </c>
      <c r="H423" s="244">
        <v>2</v>
      </c>
      <c r="I423" s="245"/>
      <c r="J423" s="246">
        <f t="shared" si="85"/>
        <v>0</v>
      </c>
      <c r="K423" s="247"/>
      <c r="L423" s="40"/>
      <c r="M423" s="248" t="s">
        <v>1</v>
      </c>
      <c r="N423" s="249" t="s">
        <v>42</v>
      </c>
      <c r="O423" s="78"/>
      <c r="P423" s="250">
        <f t="shared" si="86"/>
        <v>0</v>
      </c>
      <c r="Q423" s="250">
        <v>0</v>
      </c>
      <c r="R423" s="250">
        <f t="shared" si="87"/>
        <v>0</v>
      </c>
      <c r="S423" s="250">
        <v>0</v>
      </c>
      <c r="T423" s="251">
        <f t="shared" si="88"/>
        <v>0</v>
      </c>
      <c r="U423" s="37"/>
      <c r="V423" s="37"/>
      <c r="W423" s="37"/>
      <c r="X423" s="37"/>
      <c r="Y423" s="37"/>
      <c r="Z423" s="37"/>
      <c r="AA423" s="37"/>
      <c r="AB423" s="37"/>
      <c r="AC423" s="37"/>
      <c r="AD423" s="37"/>
      <c r="AE423" s="37"/>
      <c r="AR423" s="252" t="s">
        <v>731</v>
      </c>
      <c r="AT423" s="252" t="s">
        <v>393</v>
      </c>
      <c r="AU423" s="252" t="s">
        <v>99</v>
      </c>
      <c r="AY423" s="19" t="s">
        <v>387</v>
      </c>
      <c r="BE423" s="127">
        <f t="shared" si="89"/>
        <v>0</v>
      </c>
      <c r="BF423" s="127">
        <f t="shared" si="90"/>
        <v>0</v>
      </c>
      <c r="BG423" s="127">
        <f t="shared" si="91"/>
        <v>0</v>
      </c>
      <c r="BH423" s="127">
        <f t="shared" si="92"/>
        <v>0</v>
      </c>
      <c r="BI423" s="127">
        <f t="shared" si="93"/>
        <v>0</v>
      </c>
      <c r="BJ423" s="19" t="s">
        <v>92</v>
      </c>
      <c r="BK423" s="127">
        <f t="shared" si="94"/>
        <v>0</v>
      </c>
      <c r="BL423" s="19" t="s">
        <v>731</v>
      </c>
      <c r="BM423" s="252" t="s">
        <v>3109</v>
      </c>
    </row>
    <row r="424" spans="1:65" s="2" customFormat="1" ht="16.5" customHeight="1">
      <c r="A424" s="37"/>
      <c r="B424" s="38"/>
      <c r="C424" s="240" t="s">
        <v>1051</v>
      </c>
      <c r="D424" s="240" t="s">
        <v>393</v>
      </c>
      <c r="E424" s="241" t="s">
        <v>3110</v>
      </c>
      <c r="F424" s="242" t="s">
        <v>3085</v>
      </c>
      <c r="G424" s="243" t="s">
        <v>436</v>
      </c>
      <c r="H424" s="244">
        <v>1</v>
      </c>
      <c r="I424" s="245"/>
      <c r="J424" s="246">
        <f t="shared" si="85"/>
        <v>0</v>
      </c>
      <c r="K424" s="247"/>
      <c r="L424" s="40"/>
      <c r="M424" s="248" t="s">
        <v>1</v>
      </c>
      <c r="N424" s="249" t="s">
        <v>42</v>
      </c>
      <c r="O424" s="78"/>
      <c r="P424" s="250">
        <f t="shared" si="86"/>
        <v>0</v>
      </c>
      <c r="Q424" s="250">
        <v>0</v>
      </c>
      <c r="R424" s="250">
        <f t="shared" si="87"/>
        <v>0</v>
      </c>
      <c r="S424" s="250">
        <v>0</v>
      </c>
      <c r="T424" s="251">
        <f t="shared" si="88"/>
        <v>0</v>
      </c>
      <c r="U424" s="37"/>
      <c r="V424" s="37"/>
      <c r="W424" s="37"/>
      <c r="X424" s="37"/>
      <c r="Y424" s="37"/>
      <c r="Z424" s="37"/>
      <c r="AA424" s="37"/>
      <c r="AB424" s="37"/>
      <c r="AC424" s="37"/>
      <c r="AD424" s="37"/>
      <c r="AE424" s="37"/>
      <c r="AR424" s="252" t="s">
        <v>731</v>
      </c>
      <c r="AT424" s="252" t="s">
        <v>393</v>
      </c>
      <c r="AU424" s="252" t="s">
        <v>99</v>
      </c>
      <c r="AY424" s="19" t="s">
        <v>387</v>
      </c>
      <c r="BE424" s="127">
        <f t="shared" si="89"/>
        <v>0</v>
      </c>
      <c r="BF424" s="127">
        <f t="shared" si="90"/>
        <v>0</v>
      </c>
      <c r="BG424" s="127">
        <f t="shared" si="91"/>
        <v>0</v>
      </c>
      <c r="BH424" s="127">
        <f t="shared" si="92"/>
        <v>0</v>
      </c>
      <c r="BI424" s="127">
        <f t="shared" si="93"/>
        <v>0</v>
      </c>
      <c r="BJ424" s="19" t="s">
        <v>92</v>
      </c>
      <c r="BK424" s="127">
        <f t="shared" si="94"/>
        <v>0</v>
      </c>
      <c r="BL424" s="19" t="s">
        <v>731</v>
      </c>
      <c r="BM424" s="252" t="s">
        <v>3111</v>
      </c>
    </row>
    <row r="425" spans="1:65" s="2" customFormat="1" ht="24.15" customHeight="1">
      <c r="A425" s="37"/>
      <c r="B425" s="38"/>
      <c r="C425" s="240" t="s">
        <v>1053</v>
      </c>
      <c r="D425" s="240" t="s">
        <v>393</v>
      </c>
      <c r="E425" s="241" t="s">
        <v>3112</v>
      </c>
      <c r="F425" s="242" t="s">
        <v>3088</v>
      </c>
      <c r="G425" s="243" t="s">
        <v>396</v>
      </c>
      <c r="H425" s="244">
        <v>2</v>
      </c>
      <c r="I425" s="245"/>
      <c r="J425" s="246">
        <f t="shared" si="85"/>
        <v>0</v>
      </c>
      <c r="K425" s="247"/>
      <c r="L425" s="40"/>
      <c r="M425" s="248" t="s">
        <v>1</v>
      </c>
      <c r="N425" s="249" t="s">
        <v>42</v>
      </c>
      <c r="O425" s="78"/>
      <c r="P425" s="250">
        <f t="shared" si="86"/>
        <v>0</v>
      </c>
      <c r="Q425" s="250">
        <v>0</v>
      </c>
      <c r="R425" s="250">
        <f t="shared" si="87"/>
        <v>0</v>
      </c>
      <c r="S425" s="250">
        <v>0</v>
      </c>
      <c r="T425" s="251">
        <f t="shared" si="88"/>
        <v>0</v>
      </c>
      <c r="U425" s="37"/>
      <c r="V425" s="37"/>
      <c r="W425" s="37"/>
      <c r="X425" s="37"/>
      <c r="Y425" s="37"/>
      <c r="Z425" s="37"/>
      <c r="AA425" s="37"/>
      <c r="AB425" s="37"/>
      <c r="AC425" s="37"/>
      <c r="AD425" s="37"/>
      <c r="AE425" s="37"/>
      <c r="AR425" s="252" t="s">
        <v>731</v>
      </c>
      <c r="AT425" s="252" t="s">
        <v>393</v>
      </c>
      <c r="AU425" s="252" t="s">
        <v>99</v>
      </c>
      <c r="AY425" s="19" t="s">
        <v>387</v>
      </c>
      <c r="BE425" s="127">
        <f t="shared" si="89"/>
        <v>0</v>
      </c>
      <c r="BF425" s="127">
        <f t="shared" si="90"/>
        <v>0</v>
      </c>
      <c r="BG425" s="127">
        <f t="shared" si="91"/>
        <v>0</v>
      </c>
      <c r="BH425" s="127">
        <f t="shared" si="92"/>
        <v>0</v>
      </c>
      <c r="BI425" s="127">
        <f t="shared" si="93"/>
        <v>0</v>
      </c>
      <c r="BJ425" s="19" t="s">
        <v>92</v>
      </c>
      <c r="BK425" s="127">
        <f t="shared" si="94"/>
        <v>0</v>
      </c>
      <c r="BL425" s="19" t="s">
        <v>731</v>
      </c>
      <c r="BM425" s="252" t="s">
        <v>3113</v>
      </c>
    </row>
    <row r="426" spans="1:65" s="2" customFormat="1" ht="24.15" customHeight="1">
      <c r="A426" s="37"/>
      <c r="B426" s="38"/>
      <c r="C426" s="240" t="s">
        <v>1055</v>
      </c>
      <c r="D426" s="240" t="s">
        <v>393</v>
      </c>
      <c r="E426" s="241" t="s">
        <v>3114</v>
      </c>
      <c r="F426" s="242" t="s">
        <v>3091</v>
      </c>
      <c r="G426" s="243" t="s">
        <v>396</v>
      </c>
      <c r="H426" s="244">
        <v>0.4</v>
      </c>
      <c r="I426" s="245"/>
      <c r="J426" s="246">
        <f t="shared" si="85"/>
        <v>0</v>
      </c>
      <c r="K426" s="247"/>
      <c r="L426" s="40"/>
      <c r="M426" s="248" t="s">
        <v>1</v>
      </c>
      <c r="N426" s="249" t="s">
        <v>42</v>
      </c>
      <c r="O426" s="78"/>
      <c r="P426" s="250">
        <f t="shared" si="86"/>
        <v>0</v>
      </c>
      <c r="Q426" s="250">
        <v>0</v>
      </c>
      <c r="R426" s="250">
        <f t="shared" si="87"/>
        <v>0</v>
      </c>
      <c r="S426" s="250">
        <v>0</v>
      </c>
      <c r="T426" s="251">
        <f t="shared" si="88"/>
        <v>0</v>
      </c>
      <c r="U426" s="37"/>
      <c r="V426" s="37"/>
      <c r="W426" s="37"/>
      <c r="X426" s="37"/>
      <c r="Y426" s="37"/>
      <c r="Z426" s="37"/>
      <c r="AA426" s="37"/>
      <c r="AB426" s="37"/>
      <c r="AC426" s="37"/>
      <c r="AD426" s="37"/>
      <c r="AE426" s="37"/>
      <c r="AR426" s="252" t="s">
        <v>731</v>
      </c>
      <c r="AT426" s="252" t="s">
        <v>393</v>
      </c>
      <c r="AU426" s="252" t="s">
        <v>99</v>
      </c>
      <c r="AY426" s="19" t="s">
        <v>387</v>
      </c>
      <c r="BE426" s="127">
        <f t="shared" si="89"/>
        <v>0</v>
      </c>
      <c r="BF426" s="127">
        <f t="shared" si="90"/>
        <v>0</v>
      </c>
      <c r="BG426" s="127">
        <f t="shared" si="91"/>
        <v>0</v>
      </c>
      <c r="BH426" s="127">
        <f t="shared" si="92"/>
        <v>0</v>
      </c>
      <c r="BI426" s="127">
        <f t="shared" si="93"/>
        <v>0</v>
      </c>
      <c r="BJ426" s="19" t="s">
        <v>92</v>
      </c>
      <c r="BK426" s="127">
        <f t="shared" si="94"/>
        <v>0</v>
      </c>
      <c r="BL426" s="19" t="s">
        <v>731</v>
      </c>
      <c r="BM426" s="252" t="s">
        <v>3115</v>
      </c>
    </row>
    <row r="427" spans="1:65" s="2" customFormat="1" ht="16.5" customHeight="1">
      <c r="A427" s="37"/>
      <c r="B427" s="38"/>
      <c r="C427" s="240" t="s">
        <v>1059</v>
      </c>
      <c r="D427" s="240" t="s">
        <v>393</v>
      </c>
      <c r="E427" s="241" t="s">
        <v>3116</v>
      </c>
      <c r="F427" s="242" t="s">
        <v>3094</v>
      </c>
      <c r="G427" s="243" t="s">
        <v>436</v>
      </c>
      <c r="H427" s="244">
        <v>4</v>
      </c>
      <c r="I427" s="245"/>
      <c r="J427" s="246">
        <f t="shared" si="85"/>
        <v>0</v>
      </c>
      <c r="K427" s="247"/>
      <c r="L427" s="40"/>
      <c r="M427" s="248" t="s">
        <v>1</v>
      </c>
      <c r="N427" s="249" t="s">
        <v>42</v>
      </c>
      <c r="O427" s="78"/>
      <c r="P427" s="250">
        <f t="shared" si="86"/>
        <v>0</v>
      </c>
      <c r="Q427" s="250">
        <v>0</v>
      </c>
      <c r="R427" s="250">
        <f t="shared" si="87"/>
        <v>0</v>
      </c>
      <c r="S427" s="250">
        <v>0</v>
      </c>
      <c r="T427" s="251">
        <f t="shared" si="88"/>
        <v>0</v>
      </c>
      <c r="U427" s="37"/>
      <c r="V427" s="37"/>
      <c r="W427" s="37"/>
      <c r="X427" s="37"/>
      <c r="Y427" s="37"/>
      <c r="Z427" s="37"/>
      <c r="AA427" s="37"/>
      <c r="AB427" s="37"/>
      <c r="AC427" s="37"/>
      <c r="AD427" s="37"/>
      <c r="AE427" s="37"/>
      <c r="AR427" s="252" t="s">
        <v>731</v>
      </c>
      <c r="AT427" s="252" t="s">
        <v>393</v>
      </c>
      <c r="AU427" s="252" t="s">
        <v>99</v>
      </c>
      <c r="AY427" s="19" t="s">
        <v>387</v>
      </c>
      <c r="BE427" s="127">
        <f t="shared" si="89"/>
        <v>0</v>
      </c>
      <c r="BF427" s="127">
        <f t="shared" si="90"/>
        <v>0</v>
      </c>
      <c r="BG427" s="127">
        <f t="shared" si="91"/>
        <v>0</v>
      </c>
      <c r="BH427" s="127">
        <f t="shared" si="92"/>
        <v>0</v>
      </c>
      <c r="BI427" s="127">
        <f t="shared" si="93"/>
        <v>0</v>
      </c>
      <c r="BJ427" s="19" t="s">
        <v>92</v>
      </c>
      <c r="BK427" s="127">
        <f t="shared" si="94"/>
        <v>0</v>
      </c>
      <c r="BL427" s="19" t="s">
        <v>731</v>
      </c>
      <c r="BM427" s="252" t="s">
        <v>3117</v>
      </c>
    </row>
    <row r="428" spans="1:65" s="12" customFormat="1" ht="20.85" customHeight="1">
      <c r="B428" s="212"/>
      <c r="C428" s="213"/>
      <c r="D428" s="214" t="s">
        <v>75</v>
      </c>
      <c r="E428" s="225" t="s">
        <v>2796</v>
      </c>
      <c r="F428" s="225" t="s">
        <v>2797</v>
      </c>
      <c r="G428" s="213"/>
      <c r="H428" s="213"/>
      <c r="I428" s="216"/>
      <c r="J428" s="226">
        <f>BK428</f>
        <v>0</v>
      </c>
      <c r="K428" s="213"/>
      <c r="L428" s="217"/>
      <c r="M428" s="218"/>
      <c r="N428" s="219"/>
      <c r="O428" s="219"/>
      <c r="P428" s="220">
        <f>SUM(P429:P437)</f>
        <v>0</v>
      </c>
      <c r="Q428" s="219"/>
      <c r="R428" s="220">
        <f>SUM(R429:R437)</f>
        <v>0</v>
      </c>
      <c r="S428" s="219"/>
      <c r="T428" s="221">
        <f>SUM(T429:T437)</f>
        <v>0</v>
      </c>
      <c r="AR428" s="222" t="s">
        <v>84</v>
      </c>
      <c r="AT428" s="223" t="s">
        <v>75</v>
      </c>
      <c r="AU428" s="223" t="s">
        <v>92</v>
      </c>
      <c r="AY428" s="222" t="s">
        <v>387</v>
      </c>
      <c r="BK428" s="224">
        <f>SUM(BK429:BK437)</f>
        <v>0</v>
      </c>
    </row>
    <row r="429" spans="1:65" s="2" customFormat="1" ht="24.15" customHeight="1">
      <c r="A429" s="37"/>
      <c r="B429" s="38"/>
      <c r="C429" s="240" t="s">
        <v>1061</v>
      </c>
      <c r="D429" s="240" t="s">
        <v>393</v>
      </c>
      <c r="E429" s="241" t="s">
        <v>3118</v>
      </c>
      <c r="F429" s="242" t="s">
        <v>3057</v>
      </c>
      <c r="G429" s="243" t="s">
        <v>396</v>
      </c>
      <c r="H429" s="244">
        <v>22.7</v>
      </c>
      <c r="I429" s="245"/>
      <c r="J429" s="246">
        <f t="shared" ref="J429:J437" si="95">ROUND(I429*H429,2)</f>
        <v>0</v>
      </c>
      <c r="K429" s="247"/>
      <c r="L429" s="40"/>
      <c r="M429" s="248" t="s">
        <v>1</v>
      </c>
      <c r="N429" s="249" t="s">
        <v>42</v>
      </c>
      <c r="O429" s="78"/>
      <c r="P429" s="250">
        <f t="shared" ref="P429:P437" si="96">O429*H429</f>
        <v>0</v>
      </c>
      <c r="Q429" s="250">
        <v>0</v>
      </c>
      <c r="R429" s="250">
        <f t="shared" ref="R429:R437" si="97">Q429*H429</f>
        <v>0</v>
      </c>
      <c r="S429" s="250">
        <v>0</v>
      </c>
      <c r="T429" s="251">
        <f t="shared" ref="T429:T437" si="98">S429*H429</f>
        <v>0</v>
      </c>
      <c r="U429" s="37"/>
      <c r="V429" s="37"/>
      <c r="W429" s="37"/>
      <c r="X429" s="37"/>
      <c r="Y429" s="37"/>
      <c r="Z429" s="37"/>
      <c r="AA429" s="37"/>
      <c r="AB429" s="37"/>
      <c r="AC429" s="37"/>
      <c r="AD429" s="37"/>
      <c r="AE429" s="37"/>
      <c r="AR429" s="252" t="s">
        <v>731</v>
      </c>
      <c r="AT429" s="252" t="s">
        <v>393</v>
      </c>
      <c r="AU429" s="252" t="s">
        <v>99</v>
      </c>
      <c r="AY429" s="19" t="s">
        <v>387</v>
      </c>
      <c r="BE429" s="127">
        <f t="shared" ref="BE429:BE437" si="99">IF(N429="základná",J429,0)</f>
        <v>0</v>
      </c>
      <c r="BF429" s="127">
        <f t="shared" ref="BF429:BF437" si="100">IF(N429="znížená",J429,0)</f>
        <v>0</v>
      </c>
      <c r="BG429" s="127">
        <f t="shared" ref="BG429:BG437" si="101">IF(N429="zákl. prenesená",J429,0)</f>
        <v>0</v>
      </c>
      <c r="BH429" s="127">
        <f t="shared" ref="BH429:BH437" si="102">IF(N429="zníž. prenesená",J429,0)</f>
        <v>0</v>
      </c>
      <c r="BI429" s="127">
        <f t="shared" ref="BI429:BI437" si="103">IF(N429="nulová",J429,0)</f>
        <v>0</v>
      </c>
      <c r="BJ429" s="19" t="s">
        <v>92</v>
      </c>
      <c r="BK429" s="127">
        <f t="shared" ref="BK429:BK437" si="104">ROUND(I429*H429,2)</f>
        <v>0</v>
      </c>
      <c r="BL429" s="19" t="s">
        <v>731</v>
      </c>
      <c r="BM429" s="252" t="s">
        <v>3119</v>
      </c>
    </row>
    <row r="430" spans="1:65" s="2" customFormat="1" ht="24.15" customHeight="1">
      <c r="A430" s="37"/>
      <c r="B430" s="38"/>
      <c r="C430" s="240" t="s">
        <v>1063</v>
      </c>
      <c r="D430" s="240" t="s">
        <v>393</v>
      </c>
      <c r="E430" s="241" t="s">
        <v>3120</v>
      </c>
      <c r="F430" s="242" t="s">
        <v>3060</v>
      </c>
      <c r="G430" s="243" t="s">
        <v>396</v>
      </c>
      <c r="H430" s="244">
        <v>9</v>
      </c>
      <c r="I430" s="245"/>
      <c r="J430" s="246">
        <f t="shared" si="95"/>
        <v>0</v>
      </c>
      <c r="K430" s="247"/>
      <c r="L430" s="40"/>
      <c r="M430" s="248" t="s">
        <v>1</v>
      </c>
      <c r="N430" s="249" t="s">
        <v>42</v>
      </c>
      <c r="O430" s="78"/>
      <c r="P430" s="250">
        <f t="shared" si="96"/>
        <v>0</v>
      </c>
      <c r="Q430" s="250">
        <v>0</v>
      </c>
      <c r="R430" s="250">
        <f t="shared" si="97"/>
        <v>0</v>
      </c>
      <c r="S430" s="250">
        <v>0</v>
      </c>
      <c r="T430" s="251">
        <f t="shared" si="98"/>
        <v>0</v>
      </c>
      <c r="U430" s="37"/>
      <c r="V430" s="37"/>
      <c r="W430" s="37"/>
      <c r="X430" s="37"/>
      <c r="Y430" s="37"/>
      <c r="Z430" s="37"/>
      <c r="AA430" s="37"/>
      <c r="AB430" s="37"/>
      <c r="AC430" s="37"/>
      <c r="AD430" s="37"/>
      <c r="AE430" s="37"/>
      <c r="AR430" s="252" t="s">
        <v>731</v>
      </c>
      <c r="AT430" s="252" t="s">
        <v>393</v>
      </c>
      <c r="AU430" s="252" t="s">
        <v>99</v>
      </c>
      <c r="AY430" s="19" t="s">
        <v>387</v>
      </c>
      <c r="BE430" s="127">
        <f t="shared" si="99"/>
        <v>0</v>
      </c>
      <c r="BF430" s="127">
        <f t="shared" si="100"/>
        <v>0</v>
      </c>
      <c r="BG430" s="127">
        <f t="shared" si="101"/>
        <v>0</v>
      </c>
      <c r="BH430" s="127">
        <f t="shared" si="102"/>
        <v>0</v>
      </c>
      <c r="BI430" s="127">
        <f t="shared" si="103"/>
        <v>0</v>
      </c>
      <c r="BJ430" s="19" t="s">
        <v>92</v>
      </c>
      <c r="BK430" s="127">
        <f t="shared" si="104"/>
        <v>0</v>
      </c>
      <c r="BL430" s="19" t="s">
        <v>731</v>
      </c>
      <c r="BM430" s="252" t="s">
        <v>3121</v>
      </c>
    </row>
    <row r="431" spans="1:65" s="2" customFormat="1" ht="24.15" customHeight="1">
      <c r="A431" s="37"/>
      <c r="B431" s="38"/>
      <c r="C431" s="240" t="s">
        <v>1066</v>
      </c>
      <c r="D431" s="240" t="s">
        <v>393</v>
      </c>
      <c r="E431" s="241" t="s">
        <v>3122</v>
      </c>
      <c r="F431" s="242" t="s">
        <v>3063</v>
      </c>
      <c r="G431" s="243" t="s">
        <v>396</v>
      </c>
      <c r="H431" s="244">
        <v>21.7</v>
      </c>
      <c r="I431" s="245"/>
      <c r="J431" s="246">
        <f t="shared" si="95"/>
        <v>0</v>
      </c>
      <c r="K431" s="247"/>
      <c r="L431" s="40"/>
      <c r="M431" s="248" t="s">
        <v>1</v>
      </c>
      <c r="N431" s="249" t="s">
        <v>42</v>
      </c>
      <c r="O431" s="78"/>
      <c r="P431" s="250">
        <f t="shared" si="96"/>
        <v>0</v>
      </c>
      <c r="Q431" s="250">
        <v>0</v>
      </c>
      <c r="R431" s="250">
        <f t="shared" si="97"/>
        <v>0</v>
      </c>
      <c r="S431" s="250">
        <v>0</v>
      </c>
      <c r="T431" s="251">
        <f t="shared" si="98"/>
        <v>0</v>
      </c>
      <c r="U431" s="37"/>
      <c r="V431" s="37"/>
      <c r="W431" s="37"/>
      <c r="X431" s="37"/>
      <c r="Y431" s="37"/>
      <c r="Z431" s="37"/>
      <c r="AA431" s="37"/>
      <c r="AB431" s="37"/>
      <c r="AC431" s="37"/>
      <c r="AD431" s="37"/>
      <c r="AE431" s="37"/>
      <c r="AR431" s="252" t="s">
        <v>731</v>
      </c>
      <c r="AT431" s="252" t="s">
        <v>393</v>
      </c>
      <c r="AU431" s="252" t="s">
        <v>99</v>
      </c>
      <c r="AY431" s="19" t="s">
        <v>387</v>
      </c>
      <c r="BE431" s="127">
        <f t="shared" si="99"/>
        <v>0</v>
      </c>
      <c r="BF431" s="127">
        <f t="shared" si="100"/>
        <v>0</v>
      </c>
      <c r="BG431" s="127">
        <f t="shared" si="101"/>
        <v>0</v>
      </c>
      <c r="BH431" s="127">
        <f t="shared" si="102"/>
        <v>0</v>
      </c>
      <c r="BI431" s="127">
        <f t="shared" si="103"/>
        <v>0</v>
      </c>
      <c r="BJ431" s="19" t="s">
        <v>92</v>
      </c>
      <c r="BK431" s="127">
        <f t="shared" si="104"/>
        <v>0</v>
      </c>
      <c r="BL431" s="19" t="s">
        <v>731</v>
      </c>
      <c r="BM431" s="252" t="s">
        <v>3123</v>
      </c>
    </row>
    <row r="432" spans="1:65" s="2" customFormat="1" ht="24.15" customHeight="1">
      <c r="A432" s="37"/>
      <c r="B432" s="38"/>
      <c r="C432" s="240" t="s">
        <v>1071</v>
      </c>
      <c r="D432" s="240" t="s">
        <v>393</v>
      </c>
      <c r="E432" s="241" t="s">
        <v>3124</v>
      </c>
      <c r="F432" s="242" t="s">
        <v>3066</v>
      </c>
      <c r="G432" s="243" t="s">
        <v>396</v>
      </c>
      <c r="H432" s="244">
        <v>16.2</v>
      </c>
      <c r="I432" s="245"/>
      <c r="J432" s="246">
        <f t="shared" si="95"/>
        <v>0</v>
      </c>
      <c r="K432" s="247"/>
      <c r="L432" s="40"/>
      <c r="M432" s="248" t="s">
        <v>1</v>
      </c>
      <c r="N432" s="249" t="s">
        <v>42</v>
      </c>
      <c r="O432" s="78"/>
      <c r="P432" s="250">
        <f t="shared" si="96"/>
        <v>0</v>
      </c>
      <c r="Q432" s="250">
        <v>0</v>
      </c>
      <c r="R432" s="250">
        <f t="shared" si="97"/>
        <v>0</v>
      </c>
      <c r="S432" s="250">
        <v>0</v>
      </c>
      <c r="T432" s="251">
        <f t="shared" si="98"/>
        <v>0</v>
      </c>
      <c r="U432" s="37"/>
      <c r="V432" s="37"/>
      <c r="W432" s="37"/>
      <c r="X432" s="37"/>
      <c r="Y432" s="37"/>
      <c r="Z432" s="37"/>
      <c r="AA432" s="37"/>
      <c r="AB432" s="37"/>
      <c r="AC432" s="37"/>
      <c r="AD432" s="37"/>
      <c r="AE432" s="37"/>
      <c r="AR432" s="252" t="s">
        <v>731</v>
      </c>
      <c r="AT432" s="252" t="s">
        <v>393</v>
      </c>
      <c r="AU432" s="252" t="s">
        <v>99</v>
      </c>
      <c r="AY432" s="19" t="s">
        <v>387</v>
      </c>
      <c r="BE432" s="127">
        <f t="shared" si="99"/>
        <v>0</v>
      </c>
      <c r="BF432" s="127">
        <f t="shared" si="100"/>
        <v>0</v>
      </c>
      <c r="BG432" s="127">
        <f t="shared" si="101"/>
        <v>0</v>
      </c>
      <c r="BH432" s="127">
        <f t="shared" si="102"/>
        <v>0</v>
      </c>
      <c r="BI432" s="127">
        <f t="shared" si="103"/>
        <v>0</v>
      </c>
      <c r="BJ432" s="19" t="s">
        <v>92</v>
      </c>
      <c r="BK432" s="127">
        <f t="shared" si="104"/>
        <v>0</v>
      </c>
      <c r="BL432" s="19" t="s">
        <v>731</v>
      </c>
      <c r="BM432" s="252" t="s">
        <v>3125</v>
      </c>
    </row>
    <row r="433" spans="1:65" s="2" customFormat="1" ht="24.15" customHeight="1">
      <c r="A433" s="37"/>
      <c r="B433" s="38"/>
      <c r="C433" s="240" t="s">
        <v>1075</v>
      </c>
      <c r="D433" s="240" t="s">
        <v>393</v>
      </c>
      <c r="E433" s="241" t="s">
        <v>3126</v>
      </c>
      <c r="F433" s="242" t="s">
        <v>3069</v>
      </c>
      <c r="G433" s="243" t="s">
        <v>396</v>
      </c>
      <c r="H433" s="244">
        <v>9.6999999999999993</v>
      </c>
      <c r="I433" s="245"/>
      <c r="J433" s="246">
        <f t="shared" si="95"/>
        <v>0</v>
      </c>
      <c r="K433" s="247"/>
      <c r="L433" s="40"/>
      <c r="M433" s="248" t="s">
        <v>1</v>
      </c>
      <c r="N433" s="249" t="s">
        <v>42</v>
      </c>
      <c r="O433" s="78"/>
      <c r="P433" s="250">
        <f t="shared" si="96"/>
        <v>0</v>
      </c>
      <c r="Q433" s="250">
        <v>0</v>
      </c>
      <c r="R433" s="250">
        <f t="shared" si="97"/>
        <v>0</v>
      </c>
      <c r="S433" s="250">
        <v>0</v>
      </c>
      <c r="T433" s="251">
        <f t="shared" si="98"/>
        <v>0</v>
      </c>
      <c r="U433" s="37"/>
      <c r="V433" s="37"/>
      <c r="W433" s="37"/>
      <c r="X433" s="37"/>
      <c r="Y433" s="37"/>
      <c r="Z433" s="37"/>
      <c r="AA433" s="37"/>
      <c r="AB433" s="37"/>
      <c r="AC433" s="37"/>
      <c r="AD433" s="37"/>
      <c r="AE433" s="37"/>
      <c r="AR433" s="252" t="s">
        <v>731</v>
      </c>
      <c r="AT433" s="252" t="s">
        <v>393</v>
      </c>
      <c r="AU433" s="252" t="s">
        <v>99</v>
      </c>
      <c r="AY433" s="19" t="s">
        <v>387</v>
      </c>
      <c r="BE433" s="127">
        <f t="shared" si="99"/>
        <v>0</v>
      </c>
      <c r="BF433" s="127">
        <f t="shared" si="100"/>
        <v>0</v>
      </c>
      <c r="BG433" s="127">
        <f t="shared" si="101"/>
        <v>0</v>
      </c>
      <c r="BH433" s="127">
        <f t="shared" si="102"/>
        <v>0</v>
      </c>
      <c r="BI433" s="127">
        <f t="shared" si="103"/>
        <v>0</v>
      </c>
      <c r="BJ433" s="19" t="s">
        <v>92</v>
      </c>
      <c r="BK433" s="127">
        <f t="shared" si="104"/>
        <v>0</v>
      </c>
      <c r="BL433" s="19" t="s">
        <v>731</v>
      </c>
      <c r="BM433" s="252" t="s">
        <v>3127</v>
      </c>
    </row>
    <row r="434" spans="1:65" s="2" customFormat="1" ht="24.15" customHeight="1">
      <c r="A434" s="37"/>
      <c r="B434" s="38"/>
      <c r="C434" s="240" t="s">
        <v>1083</v>
      </c>
      <c r="D434" s="240" t="s">
        <v>393</v>
      </c>
      <c r="E434" s="241" t="s">
        <v>3128</v>
      </c>
      <c r="F434" s="242" t="s">
        <v>2773</v>
      </c>
      <c r="G434" s="243" t="s">
        <v>396</v>
      </c>
      <c r="H434" s="244">
        <v>1.1000000000000001</v>
      </c>
      <c r="I434" s="245"/>
      <c r="J434" s="246">
        <f t="shared" si="95"/>
        <v>0</v>
      </c>
      <c r="K434" s="247"/>
      <c r="L434" s="40"/>
      <c r="M434" s="248" t="s">
        <v>1</v>
      </c>
      <c r="N434" s="249" t="s">
        <v>42</v>
      </c>
      <c r="O434" s="78"/>
      <c r="P434" s="250">
        <f t="shared" si="96"/>
        <v>0</v>
      </c>
      <c r="Q434" s="250">
        <v>0</v>
      </c>
      <c r="R434" s="250">
        <f t="shared" si="97"/>
        <v>0</v>
      </c>
      <c r="S434" s="250">
        <v>0</v>
      </c>
      <c r="T434" s="251">
        <f t="shared" si="98"/>
        <v>0</v>
      </c>
      <c r="U434" s="37"/>
      <c r="V434" s="37"/>
      <c r="W434" s="37"/>
      <c r="X434" s="37"/>
      <c r="Y434" s="37"/>
      <c r="Z434" s="37"/>
      <c r="AA434" s="37"/>
      <c r="AB434" s="37"/>
      <c r="AC434" s="37"/>
      <c r="AD434" s="37"/>
      <c r="AE434" s="37"/>
      <c r="AR434" s="252" t="s">
        <v>731</v>
      </c>
      <c r="AT434" s="252" t="s">
        <v>393</v>
      </c>
      <c r="AU434" s="252" t="s">
        <v>99</v>
      </c>
      <c r="AY434" s="19" t="s">
        <v>387</v>
      </c>
      <c r="BE434" s="127">
        <f t="shared" si="99"/>
        <v>0</v>
      </c>
      <c r="BF434" s="127">
        <f t="shared" si="100"/>
        <v>0</v>
      </c>
      <c r="BG434" s="127">
        <f t="shared" si="101"/>
        <v>0</v>
      </c>
      <c r="BH434" s="127">
        <f t="shared" si="102"/>
        <v>0</v>
      </c>
      <c r="BI434" s="127">
        <f t="shared" si="103"/>
        <v>0</v>
      </c>
      <c r="BJ434" s="19" t="s">
        <v>92</v>
      </c>
      <c r="BK434" s="127">
        <f t="shared" si="104"/>
        <v>0</v>
      </c>
      <c r="BL434" s="19" t="s">
        <v>731</v>
      </c>
      <c r="BM434" s="252" t="s">
        <v>3129</v>
      </c>
    </row>
    <row r="435" spans="1:65" s="2" customFormat="1" ht="16.5" customHeight="1">
      <c r="A435" s="37"/>
      <c r="B435" s="38"/>
      <c r="C435" s="240" t="s">
        <v>193</v>
      </c>
      <c r="D435" s="240" t="s">
        <v>393</v>
      </c>
      <c r="E435" s="241" t="s">
        <v>3130</v>
      </c>
      <c r="F435" s="242" t="s">
        <v>3074</v>
      </c>
      <c r="G435" s="243" t="s">
        <v>405</v>
      </c>
      <c r="H435" s="244">
        <v>19.899999999999999</v>
      </c>
      <c r="I435" s="245"/>
      <c r="J435" s="246">
        <f t="shared" si="95"/>
        <v>0</v>
      </c>
      <c r="K435" s="247"/>
      <c r="L435" s="40"/>
      <c r="M435" s="248" t="s">
        <v>1</v>
      </c>
      <c r="N435" s="249" t="s">
        <v>42</v>
      </c>
      <c r="O435" s="78"/>
      <c r="P435" s="250">
        <f t="shared" si="96"/>
        <v>0</v>
      </c>
      <c r="Q435" s="250">
        <v>0</v>
      </c>
      <c r="R435" s="250">
        <f t="shared" si="97"/>
        <v>0</v>
      </c>
      <c r="S435" s="250">
        <v>0</v>
      </c>
      <c r="T435" s="251">
        <f t="shared" si="98"/>
        <v>0</v>
      </c>
      <c r="U435" s="37"/>
      <c r="V435" s="37"/>
      <c r="W435" s="37"/>
      <c r="X435" s="37"/>
      <c r="Y435" s="37"/>
      <c r="Z435" s="37"/>
      <c r="AA435" s="37"/>
      <c r="AB435" s="37"/>
      <c r="AC435" s="37"/>
      <c r="AD435" s="37"/>
      <c r="AE435" s="37"/>
      <c r="AR435" s="252" t="s">
        <v>731</v>
      </c>
      <c r="AT435" s="252" t="s">
        <v>393</v>
      </c>
      <c r="AU435" s="252" t="s">
        <v>99</v>
      </c>
      <c r="AY435" s="19" t="s">
        <v>387</v>
      </c>
      <c r="BE435" s="127">
        <f t="shared" si="99"/>
        <v>0</v>
      </c>
      <c r="BF435" s="127">
        <f t="shared" si="100"/>
        <v>0</v>
      </c>
      <c r="BG435" s="127">
        <f t="shared" si="101"/>
        <v>0</v>
      </c>
      <c r="BH435" s="127">
        <f t="shared" si="102"/>
        <v>0</v>
      </c>
      <c r="BI435" s="127">
        <f t="shared" si="103"/>
        <v>0</v>
      </c>
      <c r="BJ435" s="19" t="s">
        <v>92</v>
      </c>
      <c r="BK435" s="127">
        <f t="shared" si="104"/>
        <v>0</v>
      </c>
      <c r="BL435" s="19" t="s">
        <v>731</v>
      </c>
      <c r="BM435" s="252" t="s">
        <v>3131</v>
      </c>
    </row>
    <row r="436" spans="1:65" s="2" customFormat="1" ht="16.5" customHeight="1">
      <c r="A436" s="37"/>
      <c r="B436" s="38"/>
      <c r="C436" s="240" t="s">
        <v>1086</v>
      </c>
      <c r="D436" s="240" t="s">
        <v>393</v>
      </c>
      <c r="E436" s="241" t="s">
        <v>3132</v>
      </c>
      <c r="F436" s="242" t="s">
        <v>3077</v>
      </c>
      <c r="G436" s="243" t="s">
        <v>405</v>
      </c>
      <c r="H436" s="244">
        <v>19.899999999999999</v>
      </c>
      <c r="I436" s="245"/>
      <c r="J436" s="246">
        <f t="shared" si="95"/>
        <v>0</v>
      </c>
      <c r="K436" s="247"/>
      <c r="L436" s="40"/>
      <c r="M436" s="248" t="s">
        <v>1</v>
      </c>
      <c r="N436" s="249" t="s">
        <v>42</v>
      </c>
      <c r="O436" s="78"/>
      <c r="P436" s="250">
        <f t="shared" si="96"/>
        <v>0</v>
      </c>
      <c r="Q436" s="250">
        <v>0</v>
      </c>
      <c r="R436" s="250">
        <f t="shared" si="97"/>
        <v>0</v>
      </c>
      <c r="S436" s="250">
        <v>0</v>
      </c>
      <c r="T436" s="251">
        <f t="shared" si="98"/>
        <v>0</v>
      </c>
      <c r="U436" s="37"/>
      <c r="V436" s="37"/>
      <c r="W436" s="37"/>
      <c r="X436" s="37"/>
      <c r="Y436" s="37"/>
      <c r="Z436" s="37"/>
      <c r="AA436" s="37"/>
      <c r="AB436" s="37"/>
      <c r="AC436" s="37"/>
      <c r="AD436" s="37"/>
      <c r="AE436" s="37"/>
      <c r="AR436" s="252" t="s">
        <v>731</v>
      </c>
      <c r="AT436" s="252" t="s">
        <v>393</v>
      </c>
      <c r="AU436" s="252" t="s">
        <v>99</v>
      </c>
      <c r="AY436" s="19" t="s">
        <v>387</v>
      </c>
      <c r="BE436" s="127">
        <f t="shared" si="99"/>
        <v>0</v>
      </c>
      <c r="BF436" s="127">
        <f t="shared" si="100"/>
        <v>0</v>
      </c>
      <c r="BG436" s="127">
        <f t="shared" si="101"/>
        <v>0</v>
      </c>
      <c r="BH436" s="127">
        <f t="shared" si="102"/>
        <v>0</v>
      </c>
      <c r="BI436" s="127">
        <f t="shared" si="103"/>
        <v>0</v>
      </c>
      <c r="BJ436" s="19" t="s">
        <v>92</v>
      </c>
      <c r="BK436" s="127">
        <f t="shared" si="104"/>
        <v>0</v>
      </c>
      <c r="BL436" s="19" t="s">
        <v>731</v>
      </c>
      <c r="BM436" s="252" t="s">
        <v>3133</v>
      </c>
    </row>
    <row r="437" spans="1:65" s="2" customFormat="1" ht="21.75" customHeight="1">
      <c r="A437" s="37"/>
      <c r="B437" s="38"/>
      <c r="C437" s="240" t="s">
        <v>1089</v>
      </c>
      <c r="D437" s="240" t="s">
        <v>393</v>
      </c>
      <c r="E437" s="241" t="s">
        <v>3134</v>
      </c>
      <c r="F437" s="242" t="s">
        <v>2801</v>
      </c>
      <c r="G437" s="243" t="s">
        <v>405</v>
      </c>
      <c r="H437" s="244">
        <v>17.2</v>
      </c>
      <c r="I437" s="245"/>
      <c r="J437" s="246">
        <f t="shared" si="95"/>
        <v>0</v>
      </c>
      <c r="K437" s="247"/>
      <c r="L437" s="40"/>
      <c r="M437" s="248" t="s">
        <v>1</v>
      </c>
      <c r="N437" s="249" t="s">
        <v>42</v>
      </c>
      <c r="O437" s="78"/>
      <c r="P437" s="250">
        <f t="shared" si="96"/>
        <v>0</v>
      </c>
      <c r="Q437" s="250">
        <v>0</v>
      </c>
      <c r="R437" s="250">
        <f t="shared" si="97"/>
        <v>0</v>
      </c>
      <c r="S437" s="250">
        <v>0</v>
      </c>
      <c r="T437" s="251">
        <f t="shared" si="98"/>
        <v>0</v>
      </c>
      <c r="U437" s="37"/>
      <c r="V437" s="37"/>
      <c r="W437" s="37"/>
      <c r="X437" s="37"/>
      <c r="Y437" s="37"/>
      <c r="Z437" s="37"/>
      <c r="AA437" s="37"/>
      <c r="AB437" s="37"/>
      <c r="AC437" s="37"/>
      <c r="AD437" s="37"/>
      <c r="AE437" s="37"/>
      <c r="AR437" s="252" t="s">
        <v>731</v>
      </c>
      <c r="AT437" s="252" t="s">
        <v>393</v>
      </c>
      <c r="AU437" s="252" t="s">
        <v>99</v>
      </c>
      <c r="AY437" s="19" t="s">
        <v>387</v>
      </c>
      <c r="BE437" s="127">
        <f t="shared" si="99"/>
        <v>0</v>
      </c>
      <c r="BF437" s="127">
        <f t="shared" si="100"/>
        <v>0</v>
      </c>
      <c r="BG437" s="127">
        <f t="shared" si="101"/>
        <v>0</v>
      </c>
      <c r="BH437" s="127">
        <f t="shared" si="102"/>
        <v>0</v>
      </c>
      <c r="BI437" s="127">
        <f t="shared" si="103"/>
        <v>0</v>
      </c>
      <c r="BJ437" s="19" t="s">
        <v>92</v>
      </c>
      <c r="BK437" s="127">
        <f t="shared" si="104"/>
        <v>0</v>
      </c>
      <c r="BL437" s="19" t="s">
        <v>731</v>
      </c>
      <c r="BM437" s="252" t="s">
        <v>3135</v>
      </c>
    </row>
    <row r="438" spans="1:65" s="12" customFormat="1" ht="20.85" customHeight="1">
      <c r="B438" s="212"/>
      <c r="C438" s="213"/>
      <c r="D438" s="214" t="s">
        <v>75</v>
      </c>
      <c r="E438" s="225" t="s">
        <v>2803</v>
      </c>
      <c r="F438" s="225" t="s">
        <v>137</v>
      </c>
      <c r="G438" s="213"/>
      <c r="H438" s="213"/>
      <c r="I438" s="216"/>
      <c r="J438" s="226">
        <f>BK438</f>
        <v>0</v>
      </c>
      <c r="K438" s="213"/>
      <c r="L438" s="217"/>
      <c r="M438" s="218"/>
      <c r="N438" s="219"/>
      <c r="O438" s="219"/>
      <c r="P438" s="220">
        <f>SUM(P439:P443)</f>
        <v>0</v>
      </c>
      <c r="Q438" s="219"/>
      <c r="R438" s="220">
        <f>SUM(R439:R443)</f>
        <v>0</v>
      </c>
      <c r="S438" s="219"/>
      <c r="T438" s="221">
        <f>SUM(T439:T443)</f>
        <v>0</v>
      </c>
      <c r="AR438" s="222" t="s">
        <v>84</v>
      </c>
      <c r="AT438" s="223" t="s">
        <v>75</v>
      </c>
      <c r="AU438" s="223" t="s">
        <v>92</v>
      </c>
      <c r="AY438" s="222" t="s">
        <v>387</v>
      </c>
      <c r="BK438" s="224">
        <f>SUM(BK439:BK443)</f>
        <v>0</v>
      </c>
    </row>
    <row r="439" spans="1:65" s="2" customFormat="1" ht="24.15" customHeight="1">
      <c r="A439" s="37"/>
      <c r="B439" s="38"/>
      <c r="C439" s="240" t="s">
        <v>1091</v>
      </c>
      <c r="D439" s="240" t="s">
        <v>393</v>
      </c>
      <c r="E439" s="241" t="s">
        <v>3136</v>
      </c>
      <c r="F439" s="242" t="s">
        <v>2805</v>
      </c>
      <c r="G439" s="243" t="s">
        <v>2806</v>
      </c>
      <c r="H439" s="244">
        <v>2</v>
      </c>
      <c r="I439" s="245"/>
      <c r="J439" s="246">
        <f>ROUND(I439*H439,2)</f>
        <v>0</v>
      </c>
      <c r="K439" s="247"/>
      <c r="L439" s="40"/>
      <c r="M439" s="248" t="s">
        <v>1</v>
      </c>
      <c r="N439" s="249" t="s">
        <v>42</v>
      </c>
      <c r="O439" s="78"/>
      <c r="P439" s="250">
        <f>O439*H439</f>
        <v>0</v>
      </c>
      <c r="Q439" s="250">
        <v>0</v>
      </c>
      <c r="R439" s="250">
        <f>Q439*H439</f>
        <v>0</v>
      </c>
      <c r="S439" s="250">
        <v>0</v>
      </c>
      <c r="T439" s="251">
        <f>S439*H439</f>
        <v>0</v>
      </c>
      <c r="U439" s="37"/>
      <c r="V439" s="37"/>
      <c r="W439" s="37"/>
      <c r="X439" s="37"/>
      <c r="Y439" s="37"/>
      <c r="Z439" s="37"/>
      <c r="AA439" s="37"/>
      <c r="AB439" s="37"/>
      <c r="AC439" s="37"/>
      <c r="AD439" s="37"/>
      <c r="AE439" s="37"/>
      <c r="AR439" s="252" t="s">
        <v>731</v>
      </c>
      <c r="AT439" s="252" t="s">
        <v>393</v>
      </c>
      <c r="AU439" s="252" t="s">
        <v>99</v>
      </c>
      <c r="AY439" s="19" t="s">
        <v>387</v>
      </c>
      <c r="BE439" s="127">
        <f>IF(N439="základná",J439,0)</f>
        <v>0</v>
      </c>
      <c r="BF439" s="127">
        <f>IF(N439="znížená",J439,0)</f>
        <v>0</v>
      </c>
      <c r="BG439" s="127">
        <f>IF(N439="zákl. prenesená",J439,0)</f>
        <v>0</v>
      </c>
      <c r="BH439" s="127">
        <f>IF(N439="zníž. prenesená",J439,0)</f>
        <v>0</v>
      </c>
      <c r="BI439" s="127">
        <f>IF(N439="nulová",J439,0)</f>
        <v>0</v>
      </c>
      <c r="BJ439" s="19" t="s">
        <v>92</v>
      </c>
      <c r="BK439" s="127">
        <f>ROUND(I439*H439,2)</f>
        <v>0</v>
      </c>
      <c r="BL439" s="19" t="s">
        <v>731</v>
      </c>
      <c r="BM439" s="252" t="s">
        <v>3137</v>
      </c>
    </row>
    <row r="440" spans="1:65" s="2" customFormat="1" ht="16.5" customHeight="1">
      <c r="A440" s="37"/>
      <c r="B440" s="38"/>
      <c r="C440" s="240" t="s">
        <v>1094</v>
      </c>
      <c r="D440" s="240" t="s">
        <v>393</v>
      </c>
      <c r="E440" s="241" t="s">
        <v>3138</v>
      </c>
      <c r="F440" s="242" t="s">
        <v>2809</v>
      </c>
      <c r="G440" s="243" t="s">
        <v>2806</v>
      </c>
      <c r="H440" s="244">
        <v>1</v>
      </c>
      <c r="I440" s="245"/>
      <c r="J440" s="246">
        <f>ROUND(I440*H440,2)</f>
        <v>0</v>
      </c>
      <c r="K440" s="247"/>
      <c r="L440" s="40"/>
      <c r="M440" s="248" t="s">
        <v>1</v>
      </c>
      <c r="N440" s="249" t="s">
        <v>42</v>
      </c>
      <c r="O440" s="78"/>
      <c r="P440" s="250">
        <f>O440*H440</f>
        <v>0</v>
      </c>
      <c r="Q440" s="250">
        <v>0</v>
      </c>
      <c r="R440" s="250">
        <f>Q440*H440</f>
        <v>0</v>
      </c>
      <c r="S440" s="250">
        <v>0</v>
      </c>
      <c r="T440" s="251">
        <f>S440*H440</f>
        <v>0</v>
      </c>
      <c r="U440" s="37"/>
      <c r="V440" s="37"/>
      <c r="W440" s="37"/>
      <c r="X440" s="37"/>
      <c r="Y440" s="37"/>
      <c r="Z440" s="37"/>
      <c r="AA440" s="37"/>
      <c r="AB440" s="37"/>
      <c r="AC440" s="37"/>
      <c r="AD440" s="37"/>
      <c r="AE440" s="37"/>
      <c r="AR440" s="252" t="s">
        <v>731</v>
      </c>
      <c r="AT440" s="252" t="s">
        <v>393</v>
      </c>
      <c r="AU440" s="252" t="s">
        <v>99</v>
      </c>
      <c r="AY440" s="19" t="s">
        <v>387</v>
      </c>
      <c r="BE440" s="127">
        <f>IF(N440="základná",J440,0)</f>
        <v>0</v>
      </c>
      <c r="BF440" s="127">
        <f>IF(N440="znížená",J440,0)</f>
        <v>0</v>
      </c>
      <c r="BG440" s="127">
        <f>IF(N440="zákl. prenesená",J440,0)</f>
        <v>0</v>
      </c>
      <c r="BH440" s="127">
        <f>IF(N440="zníž. prenesená",J440,0)</f>
        <v>0</v>
      </c>
      <c r="BI440" s="127">
        <f>IF(N440="nulová",J440,0)</f>
        <v>0</v>
      </c>
      <c r="BJ440" s="19" t="s">
        <v>92</v>
      </c>
      <c r="BK440" s="127">
        <f>ROUND(I440*H440,2)</f>
        <v>0</v>
      </c>
      <c r="BL440" s="19" t="s">
        <v>731</v>
      </c>
      <c r="BM440" s="252" t="s">
        <v>3139</v>
      </c>
    </row>
    <row r="441" spans="1:65" s="2" customFormat="1" ht="16.5" customHeight="1">
      <c r="A441" s="37"/>
      <c r="B441" s="38"/>
      <c r="C441" s="240" t="s">
        <v>1096</v>
      </c>
      <c r="D441" s="240" t="s">
        <v>393</v>
      </c>
      <c r="E441" s="241" t="s">
        <v>3140</v>
      </c>
      <c r="F441" s="242" t="s">
        <v>2812</v>
      </c>
      <c r="G441" s="243" t="s">
        <v>2806</v>
      </c>
      <c r="H441" s="244">
        <v>1</v>
      </c>
      <c r="I441" s="245"/>
      <c r="J441" s="246">
        <f>ROUND(I441*H441,2)</f>
        <v>0</v>
      </c>
      <c r="K441" s="247"/>
      <c r="L441" s="40"/>
      <c r="M441" s="248" t="s">
        <v>1</v>
      </c>
      <c r="N441" s="249" t="s">
        <v>42</v>
      </c>
      <c r="O441" s="78"/>
      <c r="P441" s="250">
        <f>O441*H441</f>
        <v>0</v>
      </c>
      <c r="Q441" s="250">
        <v>0</v>
      </c>
      <c r="R441" s="250">
        <f>Q441*H441</f>
        <v>0</v>
      </c>
      <c r="S441" s="250">
        <v>0</v>
      </c>
      <c r="T441" s="251">
        <f>S441*H441</f>
        <v>0</v>
      </c>
      <c r="U441" s="37"/>
      <c r="V441" s="37"/>
      <c r="W441" s="37"/>
      <c r="X441" s="37"/>
      <c r="Y441" s="37"/>
      <c r="Z441" s="37"/>
      <c r="AA441" s="37"/>
      <c r="AB441" s="37"/>
      <c r="AC441" s="37"/>
      <c r="AD441" s="37"/>
      <c r="AE441" s="37"/>
      <c r="AR441" s="252" t="s">
        <v>731</v>
      </c>
      <c r="AT441" s="252" t="s">
        <v>393</v>
      </c>
      <c r="AU441" s="252" t="s">
        <v>99</v>
      </c>
      <c r="AY441" s="19" t="s">
        <v>387</v>
      </c>
      <c r="BE441" s="127">
        <f>IF(N441="základná",J441,0)</f>
        <v>0</v>
      </c>
      <c r="BF441" s="127">
        <f>IF(N441="znížená",J441,0)</f>
        <v>0</v>
      </c>
      <c r="BG441" s="127">
        <f>IF(N441="zákl. prenesená",J441,0)</f>
        <v>0</v>
      </c>
      <c r="BH441" s="127">
        <f>IF(N441="zníž. prenesená",J441,0)</f>
        <v>0</v>
      </c>
      <c r="BI441" s="127">
        <f>IF(N441="nulová",J441,0)</f>
        <v>0</v>
      </c>
      <c r="BJ441" s="19" t="s">
        <v>92</v>
      </c>
      <c r="BK441" s="127">
        <f>ROUND(I441*H441,2)</f>
        <v>0</v>
      </c>
      <c r="BL441" s="19" t="s">
        <v>731</v>
      </c>
      <c r="BM441" s="252" t="s">
        <v>3141</v>
      </c>
    </row>
    <row r="442" spans="1:65" s="2" customFormat="1" ht="16.5" customHeight="1">
      <c r="A442" s="37"/>
      <c r="B442" s="38"/>
      <c r="C442" s="240" t="s">
        <v>1099</v>
      </c>
      <c r="D442" s="240" t="s">
        <v>393</v>
      </c>
      <c r="E442" s="241" t="s">
        <v>3142</v>
      </c>
      <c r="F442" s="242" t="s">
        <v>2815</v>
      </c>
      <c r="G442" s="243" t="s">
        <v>716</v>
      </c>
      <c r="H442" s="311"/>
      <c r="I442" s="245"/>
      <c r="J442" s="246">
        <f>ROUND(I442*H442,2)</f>
        <v>0</v>
      </c>
      <c r="K442" s="247"/>
      <c r="L442" s="40"/>
      <c r="M442" s="248" t="s">
        <v>1</v>
      </c>
      <c r="N442" s="249" t="s">
        <v>42</v>
      </c>
      <c r="O442" s="78"/>
      <c r="P442" s="250">
        <f>O442*H442</f>
        <v>0</v>
      </c>
      <c r="Q442" s="250">
        <v>0</v>
      </c>
      <c r="R442" s="250">
        <f>Q442*H442</f>
        <v>0</v>
      </c>
      <c r="S442" s="250">
        <v>0</v>
      </c>
      <c r="T442" s="251">
        <f>S442*H442</f>
        <v>0</v>
      </c>
      <c r="U442" s="37"/>
      <c r="V442" s="37"/>
      <c r="W442" s="37"/>
      <c r="X442" s="37"/>
      <c r="Y442" s="37"/>
      <c r="Z442" s="37"/>
      <c r="AA442" s="37"/>
      <c r="AB442" s="37"/>
      <c r="AC442" s="37"/>
      <c r="AD442" s="37"/>
      <c r="AE442" s="37"/>
      <c r="AR442" s="252" t="s">
        <v>731</v>
      </c>
      <c r="AT442" s="252" t="s">
        <v>393</v>
      </c>
      <c r="AU442" s="252" t="s">
        <v>99</v>
      </c>
      <c r="AY442" s="19" t="s">
        <v>387</v>
      </c>
      <c r="BE442" s="127">
        <f>IF(N442="základná",J442,0)</f>
        <v>0</v>
      </c>
      <c r="BF442" s="127">
        <f>IF(N442="znížená",J442,0)</f>
        <v>0</v>
      </c>
      <c r="BG442" s="127">
        <f>IF(N442="zákl. prenesená",J442,0)</f>
        <v>0</v>
      </c>
      <c r="BH442" s="127">
        <f>IF(N442="zníž. prenesená",J442,0)</f>
        <v>0</v>
      </c>
      <c r="BI442" s="127">
        <f>IF(N442="nulová",J442,0)</f>
        <v>0</v>
      </c>
      <c r="BJ442" s="19" t="s">
        <v>92</v>
      </c>
      <c r="BK442" s="127">
        <f>ROUND(I442*H442,2)</f>
        <v>0</v>
      </c>
      <c r="BL442" s="19" t="s">
        <v>731</v>
      </c>
      <c r="BM442" s="252" t="s">
        <v>3143</v>
      </c>
    </row>
    <row r="443" spans="1:65" s="2" customFormat="1" ht="16.5" customHeight="1">
      <c r="A443" s="37"/>
      <c r="B443" s="38"/>
      <c r="C443" s="240" t="s">
        <v>1101</v>
      </c>
      <c r="D443" s="240" t="s">
        <v>393</v>
      </c>
      <c r="E443" s="241" t="s">
        <v>3144</v>
      </c>
      <c r="F443" s="242" t="s">
        <v>2818</v>
      </c>
      <c r="G443" s="243" t="s">
        <v>716</v>
      </c>
      <c r="H443" s="311"/>
      <c r="I443" s="245"/>
      <c r="J443" s="246">
        <f>ROUND(I443*H443,2)</f>
        <v>0</v>
      </c>
      <c r="K443" s="247"/>
      <c r="L443" s="40"/>
      <c r="M443" s="248" t="s">
        <v>1</v>
      </c>
      <c r="N443" s="249" t="s">
        <v>42</v>
      </c>
      <c r="O443" s="78"/>
      <c r="P443" s="250">
        <f>O443*H443</f>
        <v>0</v>
      </c>
      <c r="Q443" s="250">
        <v>0</v>
      </c>
      <c r="R443" s="250">
        <f>Q443*H443</f>
        <v>0</v>
      </c>
      <c r="S443" s="250">
        <v>0</v>
      </c>
      <c r="T443" s="251">
        <f>S443*H443</f>
        <v>0</v>
      </c>
      <c r="U443" s="37"/>
      <c r="V443" s="37"/>
      <c r="W443" s="37"/>
      <c r="X443" s="37"/>
      <c r="Y443" s="37"/>
      <c r="Z443" s="37"/>
      <c r="AA443" s="37"/>
      <c r="AB443" s="37"/>
      <c r="AC443" s="37"/>
      <c r="AD443" s="37"/>
      <c r="AE443" s="37"/>
      <c r="AR443" s="252" t="s">
        <v>731</v>
      </c>
      <c r="AT443" s="252" t="s">
        <v>393</v>
      </c>
      <c r="AU443" s="252" t="s">
        <v>99</v>
      </c>
      <c r="AY443" s="19" t="s">
        <v>387</v>
      </c>
      <c r="BE443" s="127">
        <f>IF(N443="základná",J443,0)</f>
        <v>0</v>
      </c>
      <c r="BF443" s="127">
        <f>IF(N443="znížená",J443,0)</f>
        <v>0</v>
      </c>
      <c r="BG443" s="127">
        <f>IF(N443="zákl. prenesená",J443,0)</f>
        <v>0</v>
      </c>
      <c r="BH443" s="127">
        <f>IF(N443="zníž. prenesená",J443,0)</f>
        <v>0</v>
      </c>
      <c r="BI443" s="127">
        <f>IF(N443="nulová",J443,0)</f>
        <v>0</v>
      </c>
      <c r="BJ443" s="19" t="s">
        <v>92</v>
      </c>
      <c r="BK443" s="127">
        <f>ROUND(I443*H443,2)</f>
        <v>0</v>
      </c>
      <c r="BL443" s="19" t="s">
        <v>731</v>
      </c>
      <c r="BM443" s="252" t="s">
        <v>3145</v>
      </c>
    </row>
    <row r="444" spans="1:65" s="12" customFormat="1" ht="20.85" customHeight="1">
      <c r="B444" s="212"/>
      <c r="C444" s="213"/>
      <c r="D444" s="214" t="s">
        <v>75</v>
      </c>
      <c r="E444" s="225" t="s">
        <v>367</v>
      </c>
      <c r="F444" s="225" t="s">
        <v>821</v>
      </c>
      <c r="G444" s="213"/>
      <c r="H444" s="213"/>
      <c r="I444" s="216"/>
      <c r="J444" s="226">
        <f>BK444</f>
        <v>0</v>
      </c>
      <c r="K444" s="213"/>
      <c r="L444" s="217"/>
      <c r="M444" s="218"/>
      <c r="N444" s="219"/>
      <c r="O444" s="219"/>
      <c r="P444" s="220">
        <f>P445</f>
        <v>0</v>
      </c>
      <c r="Q444" s="219"/>
      <c r="R444" s="220">
        <f>R445</f>
        <v>0</v>
      </c>
      <c r="S444" s="219"/>
      <c r="T444" s="221">
        <f>T445</f>
        <v>0</v>
      </c>
      <c r="AR444" s="222" t="s">
        <v>429</v>
      </c>
      <c r="AT444" s="223" t="s">
        <v>75</v>
      </c>
      <c r="AU444" s="223" t="s">
        <v>92</v>
      </c>
      <c r="AY444" s="222" t="s">
        <v>387</v>
      </c>
      <c r="BK444" s="224">
        <f>BK445</f>
        <v>0</v>
      </c>
    </row>
    <row r="445" spans="1:65" s="2" customFormat="1" ht="16.5" customHeight="1">
      <c r="A445" s="37"/>
      <c r="B445" s="38"/>
      <c r="C445" s="240" t="s">
        <v>1103</v>
      </c>
      <c r="D445" s="240" t="s">
        <v>393</v>
      </c>
      <c r="E445" s="241" t="s">
        <v>2820</v>
      </c>
      <c r="F445" s="242" t="s">
        <v>2821</v>
      </c>
      <c r="G445" s="243" t="s">
        <v>716</v>
      </c>
      <c r="H445" s="311"/>
      <c r="I445" s="245"/>
      <c r="J445" s="246">
        <f>ROUND(I445*H445,2)</f>
        <v>0</v>
      </c>
      <c r="K445" s="247"/>
      <c r="L445" s="40"/>
      <c r="M445" s="248" t="s">
        <v>1</v>
      </c>
      <c r="N445" s="249" t="s">
        <v>42</v>
      </c>
      <c r="O445" s="78"/>
      <c r="P445" s="250">
        <f>O445*H445</f>
        <v>0</v>
      </c>
      <c r="Q445" s="250">
        <v>0</v>
      </c>
      <c r="R445" s="250">
        <f>Q445*H445</f>
        <v>0</v>
      </c>
      <c r="S445" s="250">
        <v>0</v>
      </c>
      <c r="T445" s="251">
        <f>S445*H445</f>
        <v>0</v>
      </c>
      <c r="U445" s="37"/>
      <c r="V445" s="37"/>
      <c r="W445" s="37"/>
      <c r="X445" s="37"/>
      <c r="Y445" s="37"/>
      <c r="Z445" s="37"/>
      <c r="AA445" s="37"/>
      <c r="AB445" s="37"/>
      <c r="AC445" s="37"/>
      <c r="AD445" s="37"/>
      <c r="AE445" s="37"/>
      <c r="AR445" s="252" t="s">
        <v>825</v>
      </c>
      <c r="AT445" s="252" t="s">
        <v>393</v>
      </c>
      <c r="AU445" s="252" t="s">
        <v>99</v>
      </c>
      <c r="AY445" s="19" t="s">
        <v>387</v>
      </c>
      <c r="BE445" s="127">
        <f>IF(N445="základná",J445,0)</f>
        <v>0</v>
      </c>
      <c r="BF445" s="127">
        <f>IF(N445="znížená",J445,0)</f>
        <v>0</v>
      </c>
      <c r="BG445" s="127">
        <f>IF(N445="zákl. prenesená",J445,0)</f>
        <v>0</v>
      </c>
      <c r="BH445" s="127">
        <f>IF(N445="zníž. prenesená",J445,0)</f>
        <v>0</v>
      </c>
      <c r="BI445" s="127">
        <f>IF(N445="nulová",J445,0)</f>
        <v>0</v>
      </c>
      <c r="BJ445" s="19" t="s">
        <v>92</v>
      </c>
      <c r="BK445" s="127">
        <f>ROUND(I445*H445,2)</f>
        <v>0</v>
      </c>
      <c r="BL445" s="19" t="s">
        <v>825</v>
      </c>
      <c r="BM445" s="252" t="s">
        <v>3146</v>
      </c>
    </row>
    <row r="446" spans="1:65" s="12" customFormat="1" ht="22.8" customHeight="1">
      <c r="B446" s="212"/>
      <c r="C446" s="213"/>
      <c r="D446" s="214" t="s">
        <v>75</v>
      </c>
      <c r="E446" s="225" t="s">
        <v>3147</v>
      </c>
      <c r="F446" s="225" t="s">
        <v>3148</v>
      </c>
      <c r="G446" s="213"/>
      <c r="H446" s="213"/>
      <c r="I446" s="216"/>
      <c r="J446" s="226">
        <f>BK446</f>
        <v>0</v>
      </c>
      <c r="K446" s="213"/>
      <c r="L446" s="217"/>
      <c r="M446" s="218"/>
      <c r="N446" s="219"/>
      <c r="O446" s="219"/>
      <c r="P446" s="220">
        <f>P447+P456+P474+P478+P496+P506+P512</f>
        <v>0</v>
      </c>
      <c r="Q446" s="219"/>
      <c r="R446" s="220">
        <f>R447+R456+R474+R478+R496+R506+R512</f>
        <v>0</v>
      </c>
      <c r="S446" s="219"/>
      <c r="T446" s="221">
        <f>T447+T456+T474+T478+T496+T506+T512</f>
        <v>0</v>
      </c>
      <c r="AR446" s="222" t="s">
        <v>84</v>
      </c>
      <c r="AT446" s="223" t="s">
        <v>75</v>
      </c>
      <c r="AU446" s="223" t="s">
        <v>84</v>
      </c>
      <c r="AY446" s="222" t="s">
        <v>387</v>
      </c>
      <c r="BK446" s="224">
        <f>BK447+BK456+BK474+BK478+BK496+BK506+BK512</f>
        <v>0</v>
      </c>
    </row>
    <row r="447" spans="1:65" s="12" customFormat="1" ht="20.85" customHeight="1">
      <c r="B447" s="212"/>
      <c r="C447" s="213"/>
      <c r="D447" s="214" t="s">
        <v>75</v>
      </c>
      <c r="E447" s="225" t="s">
        <v>2756</v>
      </c>
      <c r="F447" s="225" t="s">
        <v>2757</v>
      </c>
      <c r="G447" s="213"/>
      <c r="H447" s="213"/>
      <c r="I447" s="216"/>
      <c r="J447" s="226">
        <f>BK447</f>
        <v>0</v>
      </c>
      <c r="K447" s="213"/>
      <c r="L447" s="217"/>
      <c r="M447" s="218"/>
      <c r="N447" s="219"/>
      <c r="O447" s="219"/>
      <c r="P447" s="220">
        <f>SUM(P448:P455)</f>
        <v>0</v>
      </c>
      <c r="Q447" s="219"/>
      <c r="R447" s="220">
        <f>SUM(R448:R455)</f>
        <v>0</v>
      </c>
      <c r="S447" s="219"/>
      <c r="T447" s="221">
        <f>SUM(T448:T455)</f>
        <v>0</v>
      </c>
      <c r="AR447" s="222" t="s">
        <v>99</v>
      </c>
      <c r="AT447" s="223" t="s">
        <v>75</v>
      </c>
      <c r="AU447" s="223" t="s">
        <v>92</v>
      </c>
      <c r="AY447" s="222" t="s">
        <v>387</v>
      </c>
      <c r="BK447" s="224">
        <f>SUM(BK448:BK455)</f>
        <v>0</v>
      </c>
    </row>
    <row r="448" spans="1:65" s="2" customFormat="1" ht="24.15" customHeight="1">
      <c r="A448" s="37"/>
      <c r="B448" s="38"/>
      <c r="C448" s="240" t="s">
        <v>308</v>
      </c>
      <c r="D448" s="240" t="s">
        <v>393</v>
      </c>
      <c r="E448" s="241" t="s">
        <v>3149</v>
      </c>
      <c r="F448" s="242" t="s">
        <v>3150</v>
      </c>
      <c r="G448" s="243" t="s">
        <v>396</v>
      </c>
      <c r="H448" s="244">
        <v>3.2</v>
      </c>
      <c r="I448" s="245"/>
      <c r="J448" s="246">
        <f t="shared" ref="J448:J455" si="105">ROUND(I448*H448,2)</f>
        <v>0</v>
      </c>
      <c r="K448" s="247"/>
      <c r="L448" s="40"/>
      <c r="M448" s="248" t="s">
        <v>1</v>
      </c>
      <c r="N448" s="249" t="s">
        <v>42</v>
      </c>
      <c r="O448" s="78"/>
      <c r="P448" s="250">
        <f t="shared" ref="P448:P455" si="106">O448*H448</f>
        <v>0</v>
      </c>
      <c r="Q448" s="250">
        <v>0</v>
      </c>
      <c r="R448" s="250">
        <f t="shared" ref="R448:R455" si="107">Q448*H448</f>
        <v>0</v>
      </c>
      <c r="S448" s="250">
        <v>0</v>
      </c>
      <c r="T448" s="251">
        <f t="shared" ref="T448:T455" si="108">S448*H448</f>
        <v>0</v>
      </c>
      <c r="U448" s="37"/>
      <c r="V448" s="37"/>
      <c r="W448" s="37"/>
      <c r="X448" s="37"/>
      <c r="Y448" s="37"/>
      <c r="Z448" s="37"/>
      <c r="AA448" s="37"/>
      <c r="AB448" s="37"/>
      <c r="AC448" s="37"/>
      <c r="AD448" s="37"/>
      <c r="AE448" s="37"/>
      <c r="AR448" s="252" t="s">
        <v>731</v>
      </c>
      <c r="AT448" s="252" t="s">
        <v>393</v>
      </c>
      <c r="AU448" s="252" t="s">
        <v>99</v>
      </c>
      <c r="AY448" s="19" t="s">
        <v>387</v>
      </c>
      <c r="BE448" s="127">
        <f t="shared" ref="BE448:BE455" si="109">IF(N448="základná",J448,0)</f>
        <v>0</v>
      </c>
      <c r="BF448" s="127">
        <f t="shared" ref="BF448:BF455" si="110">IF(N448="znížená",J448,0)</f>
        <v>0</v>
      </c>
      <c r="BG448" s="127">
        <f t="shared" ref="BG448:BG455" si="111">IF(N448="zákl. prenesená",J448,0)</f>
        <v>0</v>
      </c>
      <c r="BH448" s="127">
        <f t="shared" ref="BH448:BH455" si="112">IF(N448="zníž. prenesená",J448,0)</f>
        <v>0</v>
      </c>
      <c r="BI448" s="127">
        <f t="shared" ref="BI448:BI455" si="113">IF(N448="nulová",J448,0)</f>
        <v>0</v>
      </c>
      <c r="BJ448" s="19" t="s">
        <v>92</v>
      </c>
      <c r="BK448" s="127">
        <f t="shared" ref="BK448:BK455" si="114">ROUND(I448*H448,2)</f>
        <v>0</v>
      </c>
      <c r="BL448" s="19" t="s">
        <v>731</v>
      </c>
      <c r="BM448" s="252" t="s">
        <v>3151</v>
      </c>
    </row>
    <row r="449" spans="1:65" s="2" customFormat="1" ht="24.15" customHeight="1">
      <c r="A449" s="37"/>
      <c r="B449" s="38"/>
      <c r="C449" s="240" t="s">
        <v>1106</v>
      </c>
      <c r="D449" s="240" t="s">
        <v>393</v>
      </c>
      <c r="E449" s="241" t="s">
        <v>3152</v>
      </c>
      <c r="F449" s="242" t="s">
        <v>3153</v>
      </c>
      <c r="G449" s="243" t="s">
        <v>396</v>
      </c>
      <c r="H449" s="244">
        <v>49.1</v>
      </c>
      <c r="I449" s="245"/>
      <c r="J449" s="246">
        <f t="shared" si="105"/>
        <v>0</v>
      </c>
      <c r="K449" s="247"/>
      <c r="L449" s="40"/>
      <c r="M449" s="248" t="s">
        <v>1</v>
      </c>
      <c r="N449" s="249" t="s">
        <v>42</v>
      </c>
      <c r="O449" s="78"/>
      <c r="P449" s="250">
        <f t="shared" si="106"/>
        <v>0</v>
      </c>
      <c r="Q449" s="250">
        <v>0</v>
      </c>
      <c r="R449" s="250">
        <f t="shared" si="107"/>
        <v>0</v>
      </c>
      <c r="S449" s="250">
        <v>0</v>
      </c>
      <c r="T449" s="251">
        <f t="shared" si="108"/>
        <v>0</v>
      </c>
      <c r="U449" s="37"/>
      <c r="V449" s="37"/>
      <c r="W449" s="37"/>
      <c r="X449" s="37"/>
      <c r="Y449" s="37"/>
      <c r="Z449" s="37"/>
      <c r="AA449" s="37"/>
      <c r="AB449" s="37"/>
      <c r="AC449" s="37"/>
      <c r="AD449" s="37"/>
      <c r="AE449" s="37"/>
      <c r="AR449" s="252" t="s">
        <v>731</v>
      </c>
      <c r="AT449" s="252" t="s">
        <v>393</v>
      </c>
      <c r="AU449" s="252" t="s">
        <v>99</v>
      </c>
      <c r="AY449" s="19" t="s">
        <v>387</v>
      </c>
      <c r="BE449" s="127">
        <f t="shared" si="109"/>
        <v>0</v>
      </c>
      <c r="BF449" s="127">
        <f t="shared" si="110"/>
        <v>0</v>
      </c>
      <c r="BG449" s="127">
        <f t="shared" si="111"/>
        <v>0</v>
      </c>
      <c r="BH449" s="127">
        <f t="shared" si="112"/>
        <v>0</v>
      </c>
      <c r="BI449" s="127">
        <f t="shared" si="113"/>
        <v>0</v>
      </c>
      <c r="BJ449" s="19" t="s">
        <v>92</v>
      </c>
      <c r="BK449" s="127">
        <f t="shared" si="114"/>
        <v>0</v>
      </c>
      <c r="BL449" s="19" t="s">
        <v>731</v>
      </c>
      <c r="BM449" s="252" t="s">
        <v>3154</v>
      </c>
    </row>
    <row r="450" spans="1:65" s="2" customFormat="1" ht="24.15" customHeight="1">
      <c r="A450" s="37"/>
      <c r="B450" s="38"/>
      <c r="C450" s="240" t="s">
        <v>1111</v>
      </c>
      <c r="D450" s="240" t="s">
        <v>393</v>
      </c>
      <c r="E450" s="241" t="s">
        <v>3155</v>
      </c>
      <c r="F450" s="242" t="s">
        <v>3156</v>
      </c>
      <c r="G450" s="243" t="s">
        <v>396</v>
      </c>
      <c r="H450" s="244">
        <v>8.1</v>
      </c>
      <c r="I450" s="245"/>
      <c r="J450" s="246">
        <f t="shared" si="105"/>
        <v>0</v>
      </c>
      <c r="K450" s="247"/>
      <c r="L450" s="40"/>
      <c r="M450" s="248" t="s">
        <v>1</v>
      </c>
      <c r="N450" s="249" t="s">
        <v>42</v>
      </c>
      <c r="O450" s="78"/>
      <c r="P450" s="250">
        <f t="shared" si="106"/>
        <v>0</v>
      </c>
      <c r="Q450" s="250">
        <v>0</v>
      </c>
      <c r="R450" s="250">
        <f t="shared" si="107"/>
        <v>0</v>
      </c>
      <c r="S450" s="250">
        <v>0</v>
      </c>
      <c r="T450" s="251">
        <f t="shared" si="108"/>
        <v>0</v>
      </c>
      <c r="U450" s="37"/>
      <c r="V450" s="37"/>
      <c r="W450" s="37"/>
      <c r="X450" s="37"/>
      <c r="Y450" s="37"/>
      <c r="Z450" s="37"/>
      <c r="AA450" s="37"/>
      <c r="AB450" s="37"/>
      <c r="AC450" s="37"/>
      <c r="AD450" s="37"/>
      <c r="AE450" s="37"/>
      <c r="AR450" s="252" t="s">
        <v>731</v>
      </c>
      <c r="AT450" s="252" t="s">
        <v>393</v>
      </c>
      <c r="AU450" s="252" t="s">
        <v>99</v>
      </c>
      <c r="AY450" s="19" t="s">
        <v>387</v>
      </c>
      <c r="BE450" s="127">
        <f t="shared" si="109"/>
        <v>0</v>
      </c>
      <c r="BF450" s="127">
        <f t="shared" si="110"/>
        <v>0</v>
      </c>
      <c r="BG450" s="127">
        <f t="shared" si="111"/>
        <v>0</v>
      </c>
      <c r="BH450" s="127">
        <f t="shared" si="112"/>
        <v>0</v>
      </c>
      <c r="BI450" s="127">
        <f t="shared" si="113"/>
        <v>0</v>
      </c>
      <c r="BJ450" s="19" t="s">
        <v>92</v>
      </c>
      <c r="BK450" s="127">
        <f t="shared" si="114"/>
        <v>0</v>
      </c>
      <c r="BL450" s="19" t="s">
        <v>731</v>
      </c>
      <c r="BM450" s="252" t="s">
        <v>3157</v>
      </c>
    </row>
    <row r="451" spans="1:65" s="2" customFormat="1" ht="24.15" customHeight="1">
      <c r="A451" s="37"/>
      <c r="B451" s="38"/>
      <c r="C451" s="240" t="s">
        <v>1115</v>
      </c>
      <c r="D451" s="240" t="s">
        <v>393</v>
      </c>
      <c r="E451" s="241" t="s">
        <v>3158</v>
      </c>
      <c r="F451" s="242" t="s">
        <v>3159</v>
      </c>
      <c r="G451" s="243" t="s">
        <v>396</v>
      </c>
      <c r="H451" s="244">
        <v>16.2</v>
      </c>
      <c r="I451" s="245"/>
      <c r="J451" s="246">
        <f t="shared" si="105"/>
        <v>0</v>
      </c>
      <c r="K451" s="247"/>
      <c r="L451" s="40"/>
      <c r="M451" s="248" t="s">
        <v>1</v>
      </c>
      <c r="N451" s="249" t="s">
        <v>42</v>
      </c>
      <c r="O451" s="78"/>
      <c r="P451" s="250">
        <f t="shared" si="106"/>
        <v>0</v>
      </c>
      <c r="Q451" s="250">
        <v>0</v>
      </c>
      <c r="R451" s="250">
        <f t="shared" si="107"/>
        <v>0</v>
      </c>
      <c r="S451" s="250">
        <v>0</v>
      </c>
      <c r="T451" s="251">
        <f t="shared" si="108"/>
        <v>0</v>
      </c>
      <c r="U451" s="37"/>
      <c r="V451" s="37"/>
      <c r="W451" s="37"/>
      <c r="X451" s="37"/>
      <c r="Y451" s="37"/>
      <c r="Z451" s="37"/>
      <c r="AA451" s="37"/>
      <c r="AB451" s="37"/>
      <c r="AC451" s="37"/>
      <c r="AD451" s="37"/>
      <c r="AE451" s="37"/>
      <c r="AR451" s="252" t="s">
        <v>731</v>
      </c>
      <c r="AT451" s="252" t="s">
        <v>393</v>
      </c>
      <c r="AU451" s="252" t="s">
        <v>99</v>
      </c>
      <c r="AY451" s="19" t="s">
        <v>387</v>
      </c>
      <c r="BE451" s="127">
        <f t="shared" si="109"/>
        <v>0</v>
      </c>
      <c r="BF451" s="127">
        <f t="shared" si="110"/>
        <v>0</v>
      </c>
      <c r="BG451" s="127">
        <f t="shared" si="111"/>
        <v>0</v>
      </c>
      <c r="BH451" s="127">
        <f t="shared" si="112"/>
        <v>0</v>
      </c>
      <c r="BI451" s="127">
        <f t="shared" si="113"/>
        <v>0</v>
      </c>
      <c r="BJ451" s="19" t="s">
        <v>92</v>
      </c>
      <c r="BK451" s="127">
        <f t="shared" si="114"/>
        <v>0</v>
      </c>
      <c r="BL451" s="19" t="s">
        <v>731</v>
      </c>
      <c r="BM451" s="252" t="s">
        <v>3160</v>
      </c>
    </row>
    <row r="452" spans="1:65" s="2" customFormat="1" ht="24.15" customHeight="1">
      <c r="A452" s="37"/>
      <c r="B452" s="38"/>
      <c r="C452" s="240" t="s">
        <v>1119</v>
      </c>
      <c r="D452" s="240" t="s">
        <v>393</v>
      </c>
      <c r="E452" s="241" t="s">
        <v>3161</v>
      </c>
      <c r="F452" s="242" t="s">
        <v>3162</v>
      </c>
      <c r="G452" s="243" t="s">
        <v>396</v>
      </c>
      <c r="H452" s="244">
        <v>33.1</v>
      </c>
      <c r="I452" s="245"/>
      <c r="J452" s="246">
        <f t="shared" si="105"/>
        <v>0</v>
      </c>
      <c r="K452" s="247"/>
      <c r="L452" s="40"/>
      <c r="M452" s="248" t="s">
        <v>1</v>
      </c>
      <c r="N452" s="249" t="s">
        <v>42</v>
      </c>
      <c r="O452" s="78"/>
      <c r="P452" s="250">
        <f t="shared" si="106"/>
        <v>0</v>
      </c>
      <c r="Q452" s="250">
        <v>0</v>
      </c>
      <c r="R452" s="250">
        <f t="shared" si="107"/>
        <v>0</v>
      </c>
      <c r="S452" s="250">
        <v>0</v>
      </c>
      <c r="T452" s="251">
        <f t="shared" si="108"/>
        <v>0</v>
      </c>
      <c r="U452" s="37"/>
      <c r="V452" s="37"/>
      <c r="W452" s="37"/>
      <c r="X452" s="37"/>
      <c r="Y452" s="37"/>
      <c r="Z452" s="37"/>
      <c r="AA452" s="37"/>
      <c r="AB452" s="37"/>
      <c r="AC452" s="37"/>
      <c r="AD452" s="37"/>
      <c r="AE452" s="37"/>
      <c r="AR452" s="252" t="s">
        <v>731</v>
      </c>
      <c r="AT452" s="252" t="s">
        <v>393</v>
      </c>
      <c r="AU452" s="252" t="s">
        <v>99</v>
      </c>
      <c r="AY452" s="19" t="s">
        <v>387</v>
      </c>
      <c r="BE452" s="127">
        <f t="shared" si="109"/>
        <v>0</v>
      </c>
      <c r="BF452" s="127">
        <f t="shared" si="110"/>
        <v>0</v>
      </c>
      <c r="BG452" s="127">
        <f t="shared" si="111"/>
        <v>0</v>
      </c>
      <c r="BH452" s="127">
        <f t="shared" si="112"/>
        <v>0</v>
      </c>
      <c r="BI452" s="127">
        <f t="shared" si="113"/>
        <v>0</v>
      </c>
      <c r="BJ452" s="19" t="s">
        <v>92</v>
      </c>
      <c r="BK452" s="127">
        <f t="shared" si="114"/>
        <v>0</v>
      </c>
      <c r="BL452" s="19" t="s">
        <v>731</v>
      </c>
      <c r="BM452" s="252" t="s">
        <v>3163</v>
      </c>
    </row>
    <row r="453" spans="1:65" s="2" customFormat="1" ht="16.5" customHeight="1">
      <c r="A453" s="37"/>
      <c r="B453" s="38"/>
      <c r="C453" s="240" t="s">
        <v>1122</v>
      </c>
      <c r="D453" s="240" t="s">
        <v>393</v>
      </c>
      <c r="E453" s="241" t="s">
        <v>3164</v>
      </c>
      <c r="F453" s="242" t="s">
        <v>3074</v>
      </c>
      <c r="G453" s="243" t="s">
        <v>405</v>
      </c>
      <c r="H453" s="244">
        <v>34.6</v>
      </c>
      <c r="I453" s="245"/>
      <c r="J453" s="246">
        <f t="shared" si="105"/>
        <v>0</v>
      </c>
      <c r="K453" s="247"/>
      <c r="L453" s="40"/>
      <c r="M453" s="248" t="s">
        <v>1</v>
      </c>
      <c r="N453" s="249" t="s">
        <v>42</v>
      </c>
      <c r="O453" s="78"/>
      <c r="P453" s="250">
        <f t="shared" si="106"/>
        <v>0</v>
      </c>
      <c r="Q453" s="250">
        <v>0</v>
      </c>
      <c r="R453" s="250">
        <f t="shared" si="107"/>
        <v>0</v>
      </c>
      <c r="S453" s="250">
        <v>0</v>
      </c>
      <c r="T453" s="251">
        <f t="shared" si="108"/>
        <v>0</v>
      </c>
      <c r="U453" s="37"/>
      <c r="V453" s="37"/>
      <c r="W453" s="37"/>
      <c r="X453" s="37"/>
      <c r="Y453" s="37"/>
      <c r="Z453" s="37"/>
      <c r="AA453" s="37"/>
      <c r="AB453" s="37"/>
      <c r="AC453" s="37"/>
      <c r="AD453" s="37"/>
      <c r="AE453" s="37"/>
      <c r="AR453" s="252" t="s">
        <v>731</v>
      </c>
      <c r="AT453" s="252" t="s">
        <v>393</v>
      </c>
      <c r="AU453" s="252" t="s">
        <v>99</v>
      </c>
      <c r="AY453" s="19" t="s">
        <v>387</v>
      </c>
      <c r="BE453" s="127">
        <f t="shared" si="109"/>
        <v>0</v>
      </c>
      <c r="BF453" s="127">
        <f t="shared" si="110"/>
        <v>0</v>
      </c>
      <c r="BG453" s="127">
        <f t="shared" si="111"/>
        <v>0</v>
      </c>
      <c r="BH453" s="127">
        <f t="shared" si="112"/>
        <v>0</v>
      </c>
      <c r="BI453" s="127">
        <f t="shared" si="113"/>
        <v>0</v>
      </c>
      <c r="BJ453" s="19" t="s">
        <v>92</v>
      </c>
      <c r="BK453" s="127">
        <f t="shared" si="114"/>
        <v>0</v>
      </c>
      <c r="BL453" s="19" t="s">
        <v>731</v>
      </c>
      <c r="BM453" s="252" t="s">
        <v>3165</v>
      </c>
    </row>
    <row r="454" spans="1:65" s="2" customFormat="1" ht="16.5" customHeight="1">
      <c r="A454" s="37"/>
      <c r="B454" s="38"/>
      <c r="C454" s="240" t="s">
        <v>1124</v>
      </c>
      <c r="D454" s="240" t="s">
        <v>393</v>
      </c>
      <c r="E454" s="241" t="s">
        <v>3166</v>
      </c>
      <c r="F454" s="242" t="s">
        <v>3077</v>
      </c>
      <c r="G454" s="243" t="s">
        <v>405</v>
      </c>
      <c r="H454" s="244">
        <v>34.6</v>
      </c>
      <c r="I454" s="245"/>
      <c r="J454" s="246">
        <f t="shared" si="105"/>
        <v>0</v>
      </c>
      <c r="K454" s="247"/>
      <c r="L454" s="40"/>
      <c r="M454" s="248" t="s">
        <v>1</v>
      </c>
      <c r="N454" s="249" t="s">
        <v>42</v>
      </c>
      <c r="O454" s="78"/>
      <c r="P454" s="250">
        <f t="shared" si="106"/>
        <v>0</v>
      </c>
      <c r="Q454" s="250">
        <v>0</v>
      </c>
      <c r="R454" s="250">
        <f t="shared" si="107"/>
        <v>0</v>
      </c>
      <c r="S454" s="250">
        <v>0</v>
      </c>
      <c r="T454" s="251">
        <f t="shared" si="108"/>
        <v>0</v>
      </c>
      <c r="U454" s="37"/>
      <c r="V454" s="37"/>
      <c r="W454" s="37"/>
      <c r="X454" s="37"/>
      <c r="Y454" s="37"/>
      <c r="Z454" s="37"/>
      <c r="AA454" s="37"/>
      <c r="AB454" s="37"/>
      <c r="AC454" s="37"/>
      <c r="AD454" s="37"/>
      <c r="AE454" s="37"/>
      <c r="AR454" s="252" t="s">
        <v>731</v>
      </c>
      <c r="AT454" s="252" t="s">
        <v>393</v>
      </c>
      <c r="AU454" s="252" t="s">
        <v>99</v>
      </c>
      <c r="AY454" s="19" t="s">
        <v>387</v>
      </c>
      <c r="BE454" s="127">
        <f t="shared" si="109"/>
        <v>0</v>
      </c>
      <c r="BF454" s="127">
        <f t="shared" si="110"/>
        <v>0</v>
      </c>
      <c r="BG454" s="127">
        <f t="shared" si="111"/>
        <v>0</v>
      </c>
      <c r="BH454" s="127">
        <f t="shared" si="112"/>
        <v>0</v>
      </c>
      <c r="BI454" s="127">
        <f t="shared" si="113"/>
        <v>0</v>
      </c>
      <c r="BJ454" s="19" t="s">
        <v>92</v>
      </c>
      <c r="BK454" s="127">
        <f t="shared" si="114"/>
        <v>0</v>
      </c>
      <c r="BL454" s="19" t="s">
        <v>731</v>
      </c>
      <c r="BM454" s="252" t="s">
        <v>3167</v>
      </c>
    </row>
    <row r="455" spans="1:65" s="2" customFormat="1" ht="16.5" customHeight="1">
      <c r="A455" s="37"/>
      <c r="B455" s="38"/>
      <c r="C455" s="240" t="s">
        <v>1127</v>
      </c>
      <c r="D455" s="240" t="s">
        <v>393</v>
      </c>
      <c r="E455" s="241" t="s">
        <v>3168</v>
      </c>
      <c r="F455" s="242" t="s">
        <v>3169</v>
      </c>
      <c r="G455" s="243" t="s">
        <v>436</v>
      </c>
      <c r="H455" s="244">
        <v>1</v>
      </c>
      <c r="I455" s="245"/>
      <c r="J455" s="246">
        <f t="shared" si="105"/>
        <v>0</v>
      </c>
      <c r="K455" s="247"/>
      <c r="L455" s="40"/>
      <c r="M455" s="248" t="s">
        <v>1</v>
      </c>
      <c r="N455" s="249" t="s">
        <v>42</v>
      </c>
      <c r="O455" s="78"/>
      <c r="P455" s="250">
        <f t="shared" si="106"/>
        <v>0</v>
      </c>
      <c r="Q455" s="250">
        <v>0</v>
      </c>
      <c r="R455" s="250">
        <f t="shared" si="107"/>
        <v>0</v>
      </c>
      <c r="S455" s="250">
        <v>0</v>
      </c>
      <c r="T455" s="251">
        <f t="shared" si="108"/>
        <v>0</v>
      </c>
      <c r="U455" s="37"/>
      <c r="V455" s="37"/>
      <c r="W455" s="37"/>
      <c r="X455" s="37"/>
      <c r="Y455" s="37"/>
      <c r="Z455" s="37"/>
      <c r="AA455" s="37"/>
      <c r="AB455" s="37"/>
      <c r="AC455" s="37"/>
      <c r="AD455" s="37"/>
      <c r="AE455" s="37"/>
      <c r="AR455" s="252" t="s">
        <v>731</v>
      </c>
      <c r="AT455" s="252" t="s">
        <v>393</v>
      </c>
      <c r="AU455" s="252" t="s">
        <v>99</v>
      </c>
      <c r="AY455" s="19" t="s">
        <v>387</v>
      </c>
      <c r="BE455" s="127">
        <f t="shared" si="109"/>
        <v>0</v>
      </c>
      <c r="BF455" s="127">
        <f t="shared" si="110"/>
        <v>0</v>
      </c>
      <c r="BG455" s="127">
        <f t="shared" si="111"/>
        <v>0</v>
      </c>
      <c r="BH455" s="127">
        <f t="shared" si="112"/>
        <v>0</v>
      </c>
      <c r="BI455" s="127">
        <f t="shared" si="113"/>
        <v>0</v>
      </c>
      <c r="BJ455" s="19" t="s">
        <v>92</v>
      </c>
      <c r="BK455" s="127">
        <f t="shared" si="114"/>
        <v>0</v>
      </c>
      <c r="BL455" s="19" t="s">
        <v>731</v>
      </c>
      <c r="BM455" s="252" t="s">
        <v>3170</v>
      </c>
    </row>
    <row r="456" spans="1:65" s="12" customFormat="1" ht="20.85" customHeight="1">
      <c r="B456" s="212"/>
      <c r="C456" s="213"/>
      <c r="D456" s="214" t="s">
        <v>75</v>
      </c>
      <c r="E456" s="225" t="s">
        <v>2761</v>
      </c>
      <c r="F456" s="225" t="s">
        <v>2762</v>
      </c>
      <c r="G456" s="213"/>
      <c r="H456" s="213"/>
      <c r="I456" s="216"/>
      <c r="J456" s="226">
        <f>BK456</f>
        <v>0</v>
      </c>
      <c r="K456" s="213"/>
      <c r="L456" s="217"/>
      <c r="M456" s="218"/>
      <c r="N456" s="219"/>
      <c r="O456" s="219"/>
      <c r="P456" s="220">
        <f>SUM(P457:P473)</f>
        <v>0</v>
      </c>
      <c r="Q456" s="219"/>
      <c r="R456" s="220">
        <f>SUM(R457:R473)</f>
        <v>0</v>
      </c>
      <c r="S456" s="219"/>
      <c r="T456" s="221">
        <f>SUM(T457:T473)</f>
        <v>0</v>
      </c>
      <c r="AR456" s="222" t="s">
        <v>99</v>
      </c>
      <c r="AT456" s="223" t="s">
        <v>75</v>
      </c>
      <c r="AU456" s="223" t="s">
        <v>92</v>
      </c>
      <c r="AY456" s="222" t="s">
        <v>387</v>
      </c>
      <c r="BK456" s="224">
        <f>SUM(BK457:BK473)</f>
        <v>0</v>
      </c>
    </row>
    <row r="457" spans="1:65" s="2" customFormat="1" ht="16.5" customHeight="1">
      <c r="A457" s="37"/>
      <c r="B457" s="38"/>
      <c r="C457" s="240" t="s">
        <v>211</v>
      </c>
      <c r="D457" s="240" t="s">
        <v>393</v>
      </c>
      <c r="E457" s="241" t="s">
        <v>3171</v>
      </c>
      <c r="F457" s="242" t="s">
        <v>3172</v>
      </c>
      <c r="G457" s="243" t="s">
        <v>436</v>
      </c>
      <c r="H457" s="244">
        <v>1</v>
      </c>
      <c r="I457" s="245"/>
      <c r="J457" s="246">
        <f t="shared" ref="J457:J473" si="115">ROUND(I457*H457,2)</f>
        <v>0</v>
      </c>
      <c r="K457" s="247"/>
      <c r="L457" s="40"/>
      <c r="M457" s="248" t="s">
        <v>1</v>
      </c>
      <c r="N457" s="249" t="s">
        <v>42</v>
      </c>
      <c r="O457" s="78"/>
      <c r="P457" s="250">
        <f t="shared" ref="P457:P473" si="116">O457*H457</f>
        <v>0</v>
      </c>
      <c r="Q457" s="250">
        <v>0</v>
      </c>
      <c r="R457" s="250">
        <f t="shared" ref="R457:R473" si="117">Q457*H457</f>
        <v>0</v>
      </c>
      <c r="S457" s="250">
        <v>0</v>
      </c>
      <c r="T457" s="251">
        <f t="shared" ref="T457:T473" si="118">S457*H457</f>
        <v>0</v>
      </c>
      <c r="U457" s="37"/>
      <c r="V457" s="37"/>
      <c r="W457" s="37"/>
      <c r="X457" s="37"/>
      <c r="Y457" s="37"/>
      <c r="Z457" s="37"/>
      <c r="AA457" s="37"/>
      <c r="AB457" s="37"/>
      <c r="AC457" s="37"/>
      <c r="AD457" s="37"/>
      <c r="AE457" s="37"/>
      <c r="AR457" s="252" t="s">
        <v>731</v>
      </c>
      <c r="AT457" s="252" t="s">
        <v>393</v>
      </c>
      <c r="AU457" s="252" t="s">
        <v>99</v>
      </c>
      <c r="AY457" s="19" t="s">
        <v>387</v>
      </c>
      <c r="BE457" s="127">
        <f t="shared" ref="BE457:BE473" si="119">IF(N457="základná",J457,0)</f>
        <v>0</v>
      </c>
      <c r="BF457" s="127">
        <f t="shared" ref="BF457:BF473" si="120">IF(N457="znížená",J457,0)</f>
        <v>0</v>
      </c>
      <c r="BG457" s="127">
        <f t="shared" ref="BG457:BG473" si="121">IF(N457="zákl. prenesená",J457,0)</f>
        <v>0</v>
      </c>
      <c r="BH457" s="127">
        <f t="shared" ref="BH457:BH473" si="122">IF(N457="zníž. prenesená",J457,0)</f>
        <v>0</v>
      </c>
      <c r="BI457" s="127">
        <f t="shared" ref="BI457:BI473" si="123">IF(N457="nulová",J457,0)</f>
        <v>0</v>
      </c>
      <c r="BJ457" s="19" t="s">
        <v>92</v>
      </c>
      <c r="BK457" s="127">
        <f t="shared" ref="BK457:BK473" si="124">ROUND(I457*H457,2)</f>
        <v>0</v>
      </c>
      <c r="BL457" s="19" t="s">
        <v>731</v>
      </c>
      <c r="BM457" s="252" t="s">
        <v>3173</v>
      </c>
    </row>
    <row r="458" spans="1:65" s="2" customFormat="1" ht="16.5" customHeight="1">
      <c r="A458" s="37"/>
      <c r="B458" s="38"/>
      <c r="C458" s="240" t="s">
        <v>1132</v>
      </c>
      <c r="D458" s="240" t="s">
        <v>393</v>
      </c>
      <c r="E458" s="241" t="s">
        <v>3174</v>
      </c>
      <c r="F458" s="242" t="s">
        <v>3175</v>
      </c>
      <c r="G458" s="243" t="s">
        <v>436</v>
      </c>
      <c r="H458" s="244">
        <v>1</v>
      </c>
      <c r="I458" s="245"/>
      <c r="J458" s="246">
        <f t="shared" si="115"/>
        <v>0</v>
      </c>
      <c r="K458" s="247"/>
      <c r="L458" s="40"/>
      <c r="M458" s="248" t="s">
        <v>1</v>
      </c>
      <c r="N458" s="249" t="s">
        <v>42</v>
      </c>
      <c r="O458" s="78"/>
      <c r="P458" s="250">
        <f t="shared" si="116"/>
        <v>0</v>
      </c>
      <c r="Q458" s="250">
        <v>0</v>
      </c>
      <c r="R458" s="250">
        <f t="shared" si="117"/>
        <v>0</v>
      </c>
      <c r="S458" s="250">
        <v>0</v>
      </c>
      <c r="T458" s="251">
        <f t="shared" si="118"/>
        <v>0</v>
      </c>
      <c r="U458" s="37"/>
      <c r="V458" s="37"/>
      <c r="W458" s="37"/>
      <c r="X458" s="37"/>
      <c r="Y458" s="37"/>
      <c r="Z458" s="37"/>
      <c r="AA458" s="37"/>
      <c r="AB458" s="37"/>
      <c r="AC458" s="37"/>
      <c r="AD458" s="37"/>
      <c r="AE458" s="37"/>
      <c r="AR458" s="252" t="s">
        <v>731</v>
      </c>
      <c r="AT458" s="252" t="s">
        <v>393</v>
      </c>
      <c r="AU458" s="252" t="s">
        <v>99</v>
      </c>
      <c r="AY458" s="19" t="s">
        <v>387</v>
      </c>
      <c r="BE458" s="127">
        <f t="shared" si="119"/>
        <v>0</v>
      </c>
      <c r="BF458" s="127">
        <f t="shared" si="120"/>
        <v>0</v>
      </c>
      <c r="BG458" s="127">
        <f t="shared" si="121"/>
        <v>0</v>
      </c>
      <c r="BH458" s="127">
        <f t="shared" si="122"/>
        <v>0</v>
      </c>
      <c r="BI458" s="127">
        <f t="shared" si="123"/>
        <v>0</v>
      </c>
      <c r="BJ458" s="19" t="s">
        <v>92</v>
      </c>
      <c r="BK458" s="127">
        <f t="shared" si="124"/>
        <v>0</v>
      </c>
      <c r="BL458" s="19" t="s">
        <v>731</v>
      </c>
      <c r="BM458" s="252" t="s">
        <v>3176</v>
      </c>
    </row>
    <row r="459" spans="1:65" s="2" customFormat="1" ht="24.15" customHeight="1">
      <c r="A459" s="37"/>
      <c r="B459" s="38"/>
      <c r="C459" s="240" t="s">
        <v>1134</v>
      </c>
      <c r="D459" s="240" t="s">
        <v>393</v>
      </c>
      <c r="E459" s="241" t="s">
        <v>3177</v>
      </c>
      <c r="F459" s="242" t="s">
        <v>3178</v>
      </c>
      <c r="G459" s="243" t="s">
        <v>436</v>
      </c>
      <c r="H459" s="244">
        <v>1</v>
      </c>
      <c r="I459" s="245"/>
      <c r="J459" s="246">
        <f t="shared" si="115"/>
        <v>0</v>
      </c>
      <c r="K459" s="247"/>
      <c r="L459" s="40"/>
      <c r="M459" s="248" t="s">
        <v>1</v>
      </c>
      <c r="N459" s="249" t="s">
        <v>42</v>
      </c>
      <c r="O459" s="78"/>
      <c r="P459" s="250">
        <f t="shared" si="116"/>
        <v>0</v>
      </c>
      <c r="Q459" s="250">
        <v>0</v>
      </c>
      <c r="R459" s="250">
        <f t="shared" si="117"/>
        <v>0</v>
      </c>
      <c r="S459" s="250">
        <v>0</v>
      </c>
      <c r="T459" s="251">
        <f t="shared" si="118"/>
        <v>0</v>
      </c>
      <c r="U459" s="37"/>
      <c r="V459" s="37"/>
      <c r="W459" s="37"/>
      <c r="X459" s="37"/>
      <c r="Y459" s="37"/>
      <c r="Z459" s="37"/>
      <c r="AA459" s="37"/>
      <c r="AB459" s="37"/>
      <c r="AC459" s="37"/>
      <c r="AD459" s="37"/>
      <c r="AE459" s="37"/>
      <c r="AR459" s="252" t="s">
        <v>731</v>
      </c>
      <c r="AT459" s="252" t="s">
        <v>393</v>
      </c>
      <c r="AU459" s="252" t="s">
        <v>99</v>
      </c>
      <c r="AY459" s="19" t="s">
        <v>387</v>
      </c>
      <c r="BE459" s="127">
        <f t="shared" si="119"/>
        <v>0</v>
      </c>
      <c r="BF459" s="127">
        <f t="shared" si="120"/>
        <v>0</v>
      </c>
      <c r="BG459" s="127">
        <f t="shared" si="121"/>
        <v>0</v>
      </c>
      <c r="BH459" s="127">
        <f t="shared" si="122"/>
        <v>0</v>
      </c>
      <c r="BI459" s="127">
        <f t="shared" si="123"/>
        <v>0</v>
      </c>
      <c r="BJ459" s="19" t="s">
        <v>92</v>
      </c>
      <c r="BK459" s="127">
        <f t="shared" si="124"/>
        <v>0</v>
      </c>
      <c r="BL459" s="19" t="s">
        <v>731</v>
      </c>
      <c r="BM459" s="252" t="s">
        <v>3179</v>
      </c>
    </row>
    <row r="460" spans="1:65" s="2" customFormat="1" ht="16.5" customHeight="1">
      <c r="A460" s="37"/>
      <c r="B460" s="38"/>
      <c r="C460" s="240" t="s">
        <v>1137</v>
      </c>
      <c r="D460" s="240" t="s">
        <v>393</v>
      </c>
      <c r="E460" s="241" t="s">
        <v>3180</v>
      </c>
      <c r="F460" s="242" t="s">
        <v>3181</v>
      </c>
      <c r="G460" s="243" t="s">
        <v>436</v>
      </c>
      <c r="H460" s="244">
        <v>2</v>
      </c>
      <c r="I460" s="245"/>
      <c r="J460" s="246">
        <f t="shared" si="115"/>
        <v>0</v>
      </c>
      <c r="K460" s="247"/>
      <c r="L460" s="40"/>
      <c r="M460" s="248" t="s">
        <v>1</v>
      </c>
      <c r="N460" s="249" t="s">
        <v>42</v>
      </c>
      <c r="O460" s="78"/>
      <c r="P460" s="250">
        <f t="shared" si="116"/>
        <v>0</v>
      </c>
      <c r="Q460" s="250">
        <v>0</v>
      </c>
      <c r="R460" s="250">
        <f t="shared" si="117"/>
        <v>0</v>
      </c>
      <c r="S460" s="250">
        <v>0</v>
      </c>
      <c r="T460" s="251">
        <f t="shared" si="118"/>
        <v>0</v>
      </c>
      <c r="U460" s="37"/>
      <c r="V460" s="37"/>
      <c r="W460" s="37"/>
      <c r="X460" s="37"/>
      <c r="Y460" s="37"/>
      <c r="Z460" s="37"/>
      <c r="AA460" s="37"/>
      <c r="AB460" s="37"/>
      <c r="AC460" s="37"/>
      <c r="AD460" s="37"/>
      <c r="AE460" s="37"/>
      <c r="AR460" s="252" t="s">
        <v>731</v>
      </c>
      <c r="AT460" s="252" t="s">
        <v>393</v>
      </c>
      <c r="AU460" s="252" t="s">
        <v>99</v>
      </c>
      <c r="AY460" s="19" t="s">
        <v>387</v>
      </c>
      <c r="BE460" s="127">
        <f t="shared" si="119"/>
        <v>0</v>
      </c>
      <c r="BF460" s="127">
        <f t="shared" si="120"/>
        <v>0</v>
      </c>
      <c r="BG460" s="127">
        <f t="shared" si="121"/>
        <v>0</v>
      </c>
      <c r="BH460" s="127">
        <f t="shared" si="122"/>
        <v>0</v>
      </c>
      <c r="BI460" s="127">
        <f t="shared" si="123"/>
        <v>0</v>
      </c>
      <c r="BJ460" s="19" t="s">
        <v>92</v>
      </c>
      <c r="BK460" s="127">
        <f t="shared" si="124"/>
        <v>0</v>
      </c>
      <c r="BL460" s="19" t="s">
        <v>731</v>
      </c>
      <c r="BM460" s="252" t="s">
        <v>3182</v>
      </c>
    </row>
    <row r="461" spans="1:65" s="2" customFormat="1" ht="16.5" customHeight="1">
      <c r="A461" s="37"/>
      <c r="B461" s="38"/>
      <c r="C461" s="240" t="s">
        <v>1139</v>
      </c>
      <c r="D461" s="240" t="s">
        <v>393</v>
      </c>
      <c r="E461" s="241" t="s">
        <v>3183</v>
      </c>
      <c r="F461" s="242" t="s">
        <v>3184</v>
      </c>
      <c r="G461" s="243" t="s">
        <v>436</v>
      </c>
      <c r="H461" s="244">
        <v>2</v>
      </c>
      <c r="I461" s="245"/>
      <c r="J461" s="246">
        <f t="shared" si="115"/>
        <v>0</v>
      </c>
      <c r="K461" s="247"/>
      <c r="L461" s="40"/>
      <c r="M461" s="248" t="s">
        <v>1</v>
      </c>
      <c r="N461" s="249" t="s">
        <v>42</v>
      </c>
      <c r="O461" s="78"/>
      <c r="P461" s="250">
        <f t="shared" si="116"/>
        <v>0</v>
      </c>
      <c r="Q461" s="250">
        <v>0</v>
      </c>
      <c r="R461" s="250">
        <f t="shared" si="117"/>
        <v>0</v>
      </c>
      <c r="S461" s="250">
        <v>0</v>
      </c>
      <c r="T461" s="251">
        <f t="shared" si="118"/>
        <v>0</v>
      </c>
      <c r="U461" s="37"/>
      <c r="V461" s="37"/>
      <c r="W461" s="37"/>
      <c r="X461" s="37"/>
      <c r="Y461" s="37"/>
      <c r="Z461" s="37"/>
      <c r="AA461" s="37"/>
      <c r="AB461" s="37"/>
      <c r="AC461" s="37"/>
      <c r="AD461" s="37"/>
      <c r="AE461" s="37"/>
      <c r="AR461" s="252" t="s">
        <v>731</v>
      </c>
      <c r="AT461" s="252" t="s">
        <v>393</v>
      </c>
      <c r="AU461" s="252" t="s">
        <v>99</v>
      </c>
      <c r="AY461" s="19" t="s">
        <v>387</v>
      </c>
      <c r="BE461" s="127">
        <f t="shared" si="119"/>
        <v>0</v>
      </c>
      <c r="BF461" s="127">
        <f t="shared" si="120"/>
        <v>0</v>
      </c>
      <c r="BG461" s="127">
        <f t="shared" si="121"/>
        <v>0</v>
      </c>
      <c r="BH461" s="127">
        <f t="shared" si="122"/>
        <v>0</v>
      </c>
      <c r="BI461" s="127">
        <f t="shared" si="123"/>
        <v>0</v>
      </c>
      <c r="BJ461" s="19" t="s">
        <v>92</v>
      </c>
      <c r="BK461" s="127">
        <f t="shared" si="124"/>
        <v>0</v>
      </c>
      <c r="BL461" s="19" t="s">
        <v>731</v>
      </c>
      <c r="BM461" s="252" t="s">
        <v>3185</v>
      </c>
    </row>
    <row r="462" spans="1:65" s="2" customFormat="1" ht="16.5" customHeight="1">
      <c r="A462" s="37"/>
      <c r="B462" s="38"/>
      <c r="C462" s="240" t="s">
        <v>1144</v>
      </c>
      <c r="D462" s="240" t="s">
        <v>393</v>
      </c>
      <c r="E462" s="241" t="s">
        <v>3186</v>
      </c>
      <c r="F462" s="242" t="s">
        <v>3187</v>
      </c>
      <c r="G462" s="243" t="s">
        <v>436</v>
      </c>
      <c r="H462" s="244">
        <v>2</v>
      </c>
      <c r="I462" s="245"/>
      <c r="J462" s="246">
        <f t="shared" si="115"/>
        <v>0</v>
      </c>
      <c r="K462" s="247"/>
      <c r="L462" s="40"/>
      <c r="M462" s="248" t="s">
        <v>1</v>
      </c>
      <c r="N462" s="249" t="s">
        <v>42</v>
      </c>
      <c r="O462" s="78"/>
      <c r="P462" s="250">
        <f t="shared" si="116"/>
        <v>0</v>
      </c>
      <c r="Q462" s="250">
        <v>0</v>
      </c>
      <c r="R462" s="250">
        <f t="shared" si="117"/>
        <v>0</v>
      </c>
      <c r="S462" s="250">
        <v>0</v>
      </c>
      <c r="T462" s="251">
        <f t="shared" si="118"/>
        <v>0</v>
      </c>
      <c r="U462" s="37"/>
      <c r="V462" s="37"/>
      <c r="W462" s="37"/>
      <c r="X462" s="37"/>
      <c r="Y462" s="37"/>
      <c r="Z462" s="37"/>
      <c r="AA462" s="37"/>
      <c r="AB462" s="37"/>
      <c r="AC462" s="37"/>
      <c r="AD462" s="37"/>
      <c r="AE462" s="37"/>
      <c r="AR462" s="252" t="s">
        <v>731</v>
      </c>
      <c r="AT462" s="252" t="s">
        <v>393</v>
      </c>
      <c r="AU462" s="252" t="s">
        <v>99</v>
      </c>
      <c r="AY462" s="19" t="s">
        <v>387</v>
      </c>
      <c r="BE462" s="127">
        <f t="shared" si="119"/>
        <v>0</v>
      </c>
      <c r="BF462" s="127">
        <f t="shared" si="120"/>
        <v>0</v>
      </c>
      <c r="BG462" s="127">
        <f t="shared" si="121"/>
        <v>0</v>
      </c>
      <c r="BH462" s="127">
        <f t="shared" si="122"/>
        <v>0</v>
      </c>
      <c r="BI462" s="127">
        <f t="shared" si="123"/>
        <v>0</v>
      </c>
      <c r="BJ462" s="19" t="s">
        <v>92</v>
      </c>
      <c r="BK462" s="127">
        <f t="shared" si="124"/>
        <v>0</v>
      </c>
      <c r="BL462" s="19" t="s">
        <v>731</v>
      </c>
      <c r="BM462" s="252" t="s">
        <v>3188</v>
      </c>
    </row>
    <row r="463" spans="1:65" s="2" customFormat="1" ht="16.5" customHeight="1">
      <c r="A463" s="37"/>
      <c r="B463" s="38"/>
      <c r="C463" s="240" t="s">
        <v>1146</v>
      </c>
      <c r="D463" s="240" t="s">
        <v>393</v>
      </c>
      <c r="E463" s="241" t="s">
        <v>3189</v>
      </c>
      <c r="F463" s="242" t="s">
        <v>3190</v>
      </c>
      <c r="G463" s="243" t="s">
        <v>436</v>
      </c>
      <c r="H463" s="244">
        <v>2</v>
      </c>
      <c r="I463" s="245"/>
      <c r="J463" s="246">
        <f t="shared" si="115"/>
        <v>0</v>
      </c>
      <c r="K463" s="247"/>
      <c r="L463" s="40"/>
      <c r="M463" s="248" t="s">
        <v>1</v>
      </c>
      <c r="N463" s="249" t="s">
        <v>42</v>
      </c>
      <c r="O463" s="78"/>
      <c r="P463" s="250">
        <f t="shared" si="116"/>
        <v>0</v>
      </c>
      <c r="Q463" s="250">
        <v>0</v>
      </c>
      <c r="R463" s="250">
        <f t="shared" si="117"/>
        <v>0</v>
      </c>
      <c r="S463" s="250">
        <v>0</v>
      </c>
      <c r="T463" s="251">
        <f t="shared" si="118"/>
        <v>0</v>
      </c>
      <c r="U463" s="37"/>
      <c r="V463" s="37"/>
      <c r="W463" s="37"/>
      <c r="X463" s="37"/>
      <c r="Y463" s="37"/>
      <c r="Z463" s="37"/>
      <c r="AA463" s="37"/>
      <c r="AB463" s="37"/>
      <c r="AC463" s="37"/>
      <c r="AD463" s="37"/>
      <c r="AE463" s="37"/>
      <c r="AR463" s="252" t="s">
        <v>731</v>
      </c>
      <c r="AT463" s="252" t="s">
        <v>393</v>
      </c>
      <c r="AU463" s="252" t="s">
        <v>99</v>
      </c>
      <c r="AY463" s="19" t="s">
        <v>387</v>
      </c>
      <c r="BE463" s="127">
        <f t="shared" si="119"/>
        <v>0</v>
      </c>
      <c r="BF463" s="127">
        <f t="shared" si="120"/>
        <v>0</v>
      </c>
      <c r="BG463" s="127">
        <f t="shared" si="121"/>
        <v>0</v>
      </c>
      <c r="BH463" s="127">
        <f t="shared" si="122"/>
        <v>0</v>
      </c>
      <c r="BI463" s="127">
        <f t="shared" si="123"/>
        <v>0</v>
      </c>
      <c r="BJ463" s="19" t="s">
        <v>92</v>
      </c>
      <c r="BK463" s="127">
        <f t="shared" si="124"/>
        <v>0</v>
      </c>
      <c r="BL463" s="19" t="s">
        <v>731</v>
      </c>
      <c r="BM463" s="252" t="s">
        <v>3191</v>
      </c>
    </row>
    <row r="464" spans="1:65" s="2" customFormat="1" ht="16.5" customHeight="1">
      <c r="A464" s="37"/>
      <c r="B464" s="38"/>
      <c r="C464" s="240" t="s">
        <v>1148</v>
      </c>
      <c r="D464" s="240" t="s">
        <v>393</v>
      </c>
      <c r="E464" s="241" t="s">
        <v>3192</v>
      </c>
      <c r="F464" s="242" t="s">
        <v>3080</v>
      </c>
      <c r="G464" s="243" t="s">
        <v>436</v>
      </c>
      <c r="H464" s="244">
        <v>1</v>
      </c>
      <c r="I464" s="245"/>
      <c r="J464" s="246">
        <f t="shared" si="115"/>
        <v>0</v>
      </c>
      <c r="K464" s="247"/>
      <c r="L464" s="40"/>
      <c r="M464" s="248" t="s">
        <v>1</v>
      </c>
      <c r="N464" s="249" t="s">
        <v>42</v>
      </c>
      <c r="O464" s="78"/>
      <c r="P464" s="250">
        <f t="shared" si="116"/>
        <v>0</v>
      </c>
      <c r="Q464" s="250">
        <v>0</v>
      </c>
      <c r="R464" s="250">
        <f t="shared" si="117"/>
        <v>0</v>
      </c>
      <c r="S464" s="250">
        <v>0</v>
      </c>
      <c r="T464" s="251">
        <f t="shared" si="118"/>
        <v>0</v>
      </c>
      <c r="U464" s="37"/>
      <c r="V464" s="37"/>
      <c r="W464" s="37"/>
      <c r="X464" s="37"/>
      <c r="Y464" s="37"/>
      <c r="Z464" s="37"/>
      <c r="AA464" s="37"/>
      <c r="AB464" s="37"/>
      <c r="AC464" s="37"/>
      <c r="AD464" s="37"/>
      <c r="AE464" s="37"/>
      <c r="AR464" s="252" t="s">
        <v>731</v>
      </c>
      <c r="AT464" s="252" t="s">
        <v>393</v>
      </c>
      <c r="AU464" s="252" t="s">
        <v>99</v>
      </c>
      <c r="AY464" s="19" t="s">
        <v>387</v>
      </c>
      <c r="BE464" s="127">
        <f t="shared" si="119"/>
        <v>0</v>
      </c>
      <c r="BF464" s="127">
        <f t="shared" si="120"/>
        <v>0</v>
      </c>
      <c r="BG464" s="127">
        <f t="shared" si="121"/>
        <v>0</v>
      </c>
      <c r="BH464" s="127">
        <f t="shared" si="122"/>
        <v>0</v>
      </c>
      <c r="BI464" s="127">
        <f t="shared" si="123"/>
        <v>0</v>
      </c>
      <c r="BJ464" s="19" t="s">
        <v>92</v>
      </c>
      <c r="BK464" s="127">
        <f t="shared" si="124"/>
        <v>0</v>
      </c>
      <c r="BL464" s="19" t="s">
        <v>731</v>
      </c>
      <c r="BM464" s="252" t="s">
        <v>3193</v>
      </c>
    </row>
    <row r="465" spans="1:65" s="2" customFormat="1" ht="16.5" customHeight="1">
      <c r="A465" s="37"/>
      <c r="B465" s="38"/>
      <c r="C465" s="240" t="s">
        <v>1153</v>
      </c>
      <c r="D465" s="240" t="s">
        <v>393</v>
      </c>
      <c r="E465" s="241" t="s">
        <v>3194</v>
      </c>
      <c r="F465" s="242" t="s">
        <v>2767</v>
      </c>
      <c r="G465" s="243" t="s">
        <v>436</v>
      </c>
      <c r="H465" s="244">
        <v>2</v>
      </c>
      <c r="I465" s="245"/>
      <c r="J465" s="246">
        <f t="shared" si="115"/>
        <v>0</v>
      </c>
      <c r="K465" s="247"/>
      <c r="L465" s="40"/>
      <c r="M465" s="248" t="s">
        <v>1</v>
      </c>
      <c r="N465" s="249" t="s">
        <v>42</v>
      </c>
      <c r="O465" s="78"/>
      <c r="P465" s="250">
        <f t="shared" si="116"/>
        <v>0</v>
      </c>
      <c r="Q465" s="250">
        <v>0</v>
      </c>
      <c r="R465" s="250">
        <f t="shared" si="117"/>
        <v>0</v>
      </c>
      <c r="S465" s="250">
        <v>0</v>
      </c>
      <c r="T465" s="251">
        <f t="shared" si="118"/>
        <v>0</v>
      </c>
      <c r="U465" s="37"/>
      <c r="V465" s="37"/>
      <c r="W465" s="37"/>
      <c r="X465" s="37"/>
      <c r="Y465" s="37"/>
      <c r="Z465" s="37"/>
      <c r="AA465" s="37"/>
      <c r="AB465" s="37"/>
      <c r="AC465" s="37"/>
      <c r="AD465" s="37"/>
      <c r="AE465" s="37"/>
      <c r="AR465" s="252" t="s">
        <v>731</v>
      </c>
      <c r="AT465" s="252" t="s">
        <v>393</v>
      </c>
      <c r="AU465" s="252" t="s">
        <v>99</v>
      </c>
      <c r="AY465" s="19" t="s">
        <v>387</v>
      </c>
      <c r="BE465" s="127">
        <f t="shared" si="119"/>
        <v>0</v>
      </c>
      <c r="BF465" s="127">
        <f t="shared" si="120"/>
        <v>0</v>
      </c>
      <c r="BG465" s="127">
        <f t="shared" si="121"/>
        <v>0</v>
      </c>
      <c r="BH465" s="127">
        <f t="shared" si="122"/>
        <v>0</v>
      </c>
      <c r="BI465" s="127">
        <f t="shared" si="123"/>
        <v>0</v>
      </c>
      <c r="BJ465" s="19" t="s">
        <v>92</v>
      </c>
      <c r="BK465" s="127">
        <f t="shared" si="124"/>
        <v>0</v>
      </c>
      <c r="BL465" s="19" t="s">
        <v>731</v>
      </c>
      <c r="BM465" s="252" t="s">
        <v>3195</v>
      </c>
    </row>
    <row r="466" spans="1:65" s="2" customFormat="1" ht="16.5" customHeight="1">
      <c r="A466" s="37"/>
      <c r="B466" s="38"/>
      <c r="C466" s="240" t="s">
        <v>1155</v>
      </c>
      <c r="D466" s="240" t="s">
        <v>393</v>
      </c>
      <c r="E466" s="241" t="s">
        <v>3196</v>
      </c>
      <c r="F466" s="242" t="s">
        <v>3085</v>
      </c>
      <c r="G466" s="243" t="s">
        <v>436</v>
      </c>
      <c r="H466" s="244">
        <v>1</v>
      </c>
      <c r="I466" s="245"/>
      <c r="J466" s="246">
        <f t="shared" si="115"/>
        <v>0</v>
      </c>
      <c r="K466" s="247"/>
      <c r="L466" s="40"/>
      <c r="M466" s="248" t="s">
        <v>1</v>
      </c>
      <c r="N466" s="249" t="s">
        <v>42</v>
      </c>
      <c r="O466" s="78"/>
      <c r="P466" s="250">
        <f t="shared" si="116"/>
        <v>0</v>
      </c>
      <c r="Q466" s="250">
        <v>0</v>
      </c>
      <c r="R466" s="250">
        <f t="shared" si="117"/>
        <v>0</v>
      </c>
      <c r="S466" s="250">
        <v>0</v>
      </c>
      <c r="T466" s="251">
        <f t="shared" si="118"/>
        <v>0</v>
      </c>
      <c r="U466" s="37"/>
      <c r="V466" s="37"/>
      <c r="W466" s="37"/>
      <c r="X466" s="37"/>
      <c r="Y466" s="37"/>
      <c r="Z466" s="37"/>
      <c r="AA466" s="37"/>
      <c r="AB466" s="37"/>
      <c r="AC466" s="37"/>
      <c r="AD466" s="37"/>
      <c r="AE466" s="37"/>
      <c r="AR466" s="252" t="s">
        <v>731</v>
      </c>
      <c r="AT466" s="252" t="s">
        <v>393</v>
      </c>
      <c r="AU466" s="252" t="s">
        <v>99</v>
      </c>
      <c r="AY466" s="19" t="s">
        <v>387</v>
      </c>
      <c r="BE466" s="127">
        <f t="shared" si="119"/>
        <v>0</v>
      </c>
      <c r="BF466" s="127">
        <f t="shared" si="120"/>
        <v>0</v>
      </c>
      <c r="BG466" s="127">
        <f t="shared" si="121"/>
        <v>0</v>
      </c>
      <c r="BH466" s="127">
        <f t="shared" si="122"/>
        <v>0</v>
      </c>
      <c r="BI466" s="127">
        <f t="shared" si="123"/>
        <v>0</v>
      </c>
      <c r="BJ466" s="19" t="s">
        <v>92</v>
      </c>
      <c r="BK466" s="127">
        <f t="shared" si="124"/>
        <v>0</v>
      </c>
      <c r="BL466" s="19" t="s">
        <v>731</v>
      </c>
      <c r="BM466" s="252" t="s">
        <v>3197</v>
      </c>
    </row>
    <row r="467" spans="1:65" s="2" customFormat="1" ht="24.15" customHeight="1">
      <c r="A467" s="37"/>
      <c r="B467" s="38"/>
      <c r="C467" s="240" t="s">
        <v>1158</v>
      </c>
      <c r="D467" s="240" t="s">
        <v>393</v>
      </c>
      <c r="E467" s="241" t="s">
        <v>3198</v>
      </c>
      <c r="F467" s="242" t="s">
        <v>3199</v>
      </c>
      <c r="G467" s="243" t="s">
        <v>396</v>
      </c>
      <c r="H467" s="244">
        <v>5.0999999999999996</v>
      </c>
      <c r="I467" s="245"/>
      <c r="J467" s="246">
        <f t="shared" si="115"/>
        <v>0</v>
      </c>
      <c r="K467" s="247"/>
      <c r="L467" s="40"/>
      <c r="M467" s="248" t="s">
        <v>1</v>
      </c>
      <c r="N467" s="249" t="s">
        <v>42</v>
      </c>
      <c r="O467" s="78"/>
      <c r="P467" s="250">
        <f t="shared" si="116"/>
        <v>0</v>
      </c>
      <c r="Q467" s="250">
        <v>0</v>
      </c>
      <c r="R467" s="250">
        <f t="shared" si="117"/>
        <v>0</v>
      </c>
      <c r="S467" s="250">
        <v>0</v>
      </c>
      <c r="T467" s="251">
        <f t="shared" si="118"/>
        <v>0</v>
      </c>
      <c r="U467" s="37"/>
      <c r="V467" s="37"/>
      <c r="W467" s="37"/>
      <c r="X467" s="37"/>
      <c r="Y467" s="37"/>
      <c r="Z467" s="37"/>
      <c r="AA467" s="37"/>
      <c r="AB467" s="37"/>
      <c r="AC467" s="37"/>
      <c r="AD467" s="37"/>
      <c r="AE467" s="37"/>
      <c r="AR467" s="252" t="s">
        <v>731</v>
      </c>
      <c r="AT467" s="252" t="s">
        <v>393</v>
      </c>
      <c r="AU467" s="252" t="s">
        <v>99</v>
      </c>
      <c r="AY467" s="19" t="s">
        <v>387</v>
      </c>
      <c r="BE467" s="127">
        <f t="shared" si="119"/>
        <v>0</v>
      </c>
      <c r="BF467" s="127">
        <f t="shared" si="120"/>
        <v>0</v>
      </c>
      <c r="BG467" s="127">
        <f t="shared" si="121"/>
        <v>0</v>
      </c>
      <c r="BH467" s="127">
        <f t="shared" si="122"/>
        <v>0</v>
      </c>
      <c r="BI467" s="127">
        <f t="shared" si="123"/>
        <v>0</v>
      </c>
      <c r="BJ467" s="19" t="s">
        <v>92</v>
      </c>
      <c r="BK467" s="127">
        <f t="shared" si="124"/>
        <v>0</v>
      </c>
      <c r="BL467" s="19" t="s">
        <v>731</v>
      </c>
      <c r="BM467" s="252" t="s">
        <v>3200</v>
      </c>
    </row>
    <row r="468" spans="1:65" s="2" customFormat="1" ht="24.15" customHeight="1">
      <c r="A468" s="37"/>
      <c r="B468" s="38"/>
      <c r="C468" s="240" t="s">
        <v>1160</v>
      </c>
      <c r="D468" s="240" t="s">
        <v>393</v>
      </c>
      <c r="E468" s="241" t="s">
        <v>3201</v>
      </c>
      <c r="F468" s="242" t="s">
        <v>2903</v>
      </c>
      <c r="G468" s="243" t="s">
        <v>396</v>
      </c>
      <c r="H468" s="244">
        <v>10.3</v>
      </c>
      <c r="I468" s="245"/>
      <c r="J468" s="246">
        <f t="shared" si="115"/>
        <v>0</v>
      </c>
      <c r="K468" s="247"/>
      <c r="L468" s="40"/>
      <c r="M468" s="248" t="s">
        <v>1</v>
      </c>
      <c r="N468" s="249" t="s">
        <v>42</v>
      </c>
      <c r="O468" s="78"/>
      <c r="P468" s="250">
        <f t="shared" si="116"/>
        <v>0</v>
      </c>
      <c r="Q468" s="250">
        <v>0</v>
      </c>
      <c r="R468" s="250">
        <f t="shared" si="117"/>
        <v>0</v>
      </c>
      <c r="S468" s="250">
        <v>0</v>
      </c>
      <c r="T468" s="251">
        <f t="shared" si="118"/>
        <v>0</v>
      </c>
      <c r="U468" s="37"/>
      <c r="V468" s="37"/>
      <c r="W468" s="37"/>
      <c r="X468" s="37"/>
      <c r="Y468" s="37"/>
      <c r="Z468" s="37"/>
      <c r="AA468" s="37"/>
      <c r="AB468" s="37"/>
      <c r="AC468" s="37"/>
      <c r="AD468" s="37"/>
      <c r="AE468" s="37"/>
      <c r="AR468" s="252" t="s">
        <v>731</v>
      </c>
      <c r="AT468" s="252" t="s">
        <v>393</v>
      </c>
      <c r="AU468" s="252" t="s">
        <v>99</v>
      </c>
      <c r="AY468" s="19" t="s">
        <v>387</v>
      </c>
      <c r="BE468" s="127">
        <f t="shared" si="119"/>
        <v>0</v>
      </c>
      <c r="BF468" s="127">
        <f t="shared" si="120"/>
        <v>0</v>
      </c>
      <c r="BG468" s="127">
        <f t="shared" si="121"/>
        <v>0</v>
      </c>
      <c r="BH468" s="127">
        <f t="shared" si="122"/>
        <v>0</v>
      </c>
      <c r="BI468" s="127">
        <f t="shared" si="123"/>
        <v>0</v>
      </c>
      <c r="BJ468" s="19" t="s">
        <v>92</v>
      </c>
      <c r="BK468" s="127">
        <f t="shared" si="124"/>
        <v>0</v>
      </c>
      <c r="BL468" s="19" t="s">
        <v>731</v>
      </c>
      <c r="BM468" s="252" t="s">
        <v>3202</v>
      </c>
    </row>
    <row r="469" spans="1:65" s="2" customFormat="1" ht="21.75" customHeight="1">
      <c r="A469" s="37"/>
      <c r="B469" s="38"/>
      <c r="C469" s="240" t="s">
        <v>1163</v>
      </c>
      <c r="D469" s="240" t="s">
        <v>393</v>
      </c>
      <c r="E469" s="241" t="s">
        <v>3203</v>
      </c>
      <c r="F469" s="242" t="s">
        <v>3204</v>
      </c>
      <c r="G469" s="243" t="s">
        <v>396</v>
      </c>
      <c r="H469" s="244">
        <v>15.2</v>
      </c>
      <c r="I469" s="245"/>
      <c r="J469" s="246">
        <f t="shared" si="115"/>
        <v>0</v>
      </c>
      <c r="K469" s="247"/>
      <c r="L469" s="40"/>
      <c r="M469" s="248" t="s">
        <v>1</v>
      </c>
      <c r="N469" s="249" t="s">
        <v>42</v>
      </c>
      <c r="O469" s="78"/>
      <c r="P469" s="250">
        <f t="shared" si="116"/>
        <v>0</v>
      </c>
      <c r="Q469" s="250">
        <v>0</v>
      </c>
      <c r="R469" s="250">
        <f t="shared" si="117"/>
        <v>0</v>
      </c>
      <c r="S469" s="250">
        <v>0</v>
      </c>
      <c r="T469" s="251">
        <f t="shared" si="118"/>
        <v>0</v>
      </c>
      <c r="U469" s="37"/>
      <c r="V469" s="37"/>
      <c r="W469" s="37"/>
      <c r="X469" s="37"/>
      <c r="Y469" s="37"/>
      <c r="Z469" s="37"/>
      <c r="AA469" s="37"/>
      <c r="AB469" s="37"/>
      <c r="AC469" s="37"/>
      <c r="AD469" s="37"/>
      <c r="AE469" s="37"/>
      <c r="AR469" s="252" t="s">
        <v>731</v>
      </c>
      <c r="AT469" s="252" t="s">
        <v>393</v>
      </c>
      <c r="AU469" s="252" t="s">
        <v>99</v>
      </c>
      <c r="AY469" s="19" t="s">
        <v>387</v>
      </c>
      <c r="BE469" s="127">
        <f t="shared" si="119"/>
        <v>0</v>
      </c>
      <c r="BF469" s="127">
        <f t="shared" si="120"/>
        <v>0</v>
      </c>
      <c r="BG469" s="127">
        <f t="shared" si="121"/>
        <v>0</v>
      </c>
      <c r="BH469" s="127">
        <f t="shared" si="122"/>
        <v>0</v>
      </c>
      <c r="BI469" s="127">
        <f t="shared" si="123"/>
        <v>0</v>
      </c>
      <c r="BJ469" s="19" t="s">
        <v>92</v>
      </c>
      <c r="BK469" s="127">
        <f t="shared" si="124"/>
        <v>0</v>
      </c>
      <c r="BL469" s="19" t="s">
        <v>731</v>
      </c>
      <c r="BM469" s="252" t="s">
        <v>3205</v>
      </c>
    </row>
    <row r="470" spans="1:65" s="2" customFormat="1" ht="21.75" customHeight="1">
      <c r="A470" s="37"/>
      <c r="B470" s="38"/>
      <c r="C470" s="240" t="s">
        <v>1166</v>
      </c>
      <c r="D470" s="240" t="s">
        <v>393</v>
      </c>
      <c r="E470" s="241" t="s">
        <v>3206</v>
      </c>
      <c r="F470" s="242" t="s">
        <v>3207</v>
      </c>
      <c r="G470" s="243" t="s">
        <v>396</v>
      </c>
      <c r="H470" s="244">
        <v>5.0999999999999996</v>
      </c>
      <c r="I470" s="245"/>
      <c r="J470" s="246">
        <f t="shared" si="115"/>
        <v>0</v>
      </c>
      <c r="K470" s="247"/>
      <c r="L470" s="40"/>
      <c r="M470" s="248" t="s">
        <v>1</v>
      </c>
      <c r="N470" s="249" t="s">
        <v>42</v>
      </c>
      <c r="O470" s="78"/>
      <c r="P470" s="250">
        <f t="shared" si="116"/>
        <v>0</v>
      </c>
      <c r="Q470" s="250">
        <v>0</v>
      </c>
      <c r="R470" s="250">
        <f t="shared" si="117"/>
        <v>0</v>
      </c>
      <c r="S470" s="250">
        <v>0</v>
      </c>
      <c r="T470" s="251">
        <f t="shared" si="118"/>
        <v>0</v>
      </c>
      <c r="U470" s="37"/>
      <c r="V470" s="37"/>
      <c r="W470" s="37"/>
      <c r="X470" s="37"/>
      <c r="Y470" s="37"/>
      <c r="Z470" s="37"/>
      <c r="AA470" s="37"/>
      <c r="AB470" s="37"/>
      <c r="AC470" s="37"/>
      <c r="AD470" s="37"/>
      <c r="AE470" s="37"/>
      <c r="AR470" s="252" t="s">
        <v>731</v>
      </c>
      <c r="AT470" s="252" t="s">
        <v>393</v>
      </c>
      <c r="AU470" s="252" t="s">
        <v>99</v>
      </c>
      <c r="AY470" s="19" t="s">
        <v>387</v>
      </c>
      <c r="BE470" s="127">
        <f t="shared" si="119"/>
        <v>0</v>
      </c>
      <c r="BF470" s="127">
        <f t="shared" si="120"/>
        <v>0</v>
      </c>
      <c r="BG470" s="127">
        <f t="shared" si="121"/>
        <v>0</v>
      </c>
      <c r="BH470" s="127">
        <f t="shared" si="122"/>
        <v>0</v>
      </c>
      <c r="BI470" s="127">
        <f t="shared" si="123"/>
        <v>0</v>
      </c>
      <c r="BJ470" s="19" t="s">
        <v>92</v>
      </c>
      <c r="BK470" s="127">
        <f t="shared" si="124"/>
        <v>0</v>
      </c>
      <c r="BL470" s="19" t="s">
        <v>731</v>
      </c>
      <c r="BM470" s="252" t="s">
        <v>3208</v>
      </c>
    </row>
    <row r="471" spans="1:65" s="2" customFormat="1" ht="16.5" customHeight="1">
      <c r="A471" s="37"/>
      <c r="B471" s="38"/>
      <c r="C471" s="240" t="s">
        <v>1169</v>
      </c>
      <c r="D471" s="240" t="s">
        <v>393</v>
      </c>
      <c r="E471" s="241" t="s">
        <v>3209</v>
      </c>
      <c r="F471" s="242" t="s">
        <v>3210</v>
      </c>
      <c r="G471" s="243" t="s">
        <v>436</v>
      </c>
      <c r="H471" s="244">
        <v>2</v>
      </c>
      <c r="I471" s="245"/>
      <c r="J471" s="246">
        <f t="shared" si="115"/>
        <v>0</v>
      </c>
      <c r="K471" s="247"/>
      <c r="L471" s="40"/>
      <c r="M471" s="248" t="s">
        <v>1</v>
      </c>
      <c r="N471" s="249" t="s">
        <v>42</v>
      </c>
      <c r="O471" s="78"/>
      <c r="P471" s="250">
        <f t="shared" si="116"/>
        <v>0</v>
      </c>
      <c r="Q471" s="250">
        <v>0</v>
      </c>
      <c r="R471" s="250">
        <f t="shared" si="117"/>
        <v>0</v>
      </c>
      <c r="S471" s="250">
        <v>0</v>
      </c>
      <c r="T471" s="251">
        <f t="shared" si="118"/>
        <v>0</v>
      </c>
      <c r="U471" s="37"/>
      <c r="V471" s="37"/>
      <c r="W471" s="37"/>
      <c r="X471" s="37"/>
      <c r="Y471" s="37"/>
      <c r="Z471" s="37"/>
      <c r="AA471" s="37"/>
      <c r="AB471" s="37"/>
      <c r="AC471" s="37"/>
      <c r="AD471" s="37"/>
      <c r="AE471" s="37"/>
      <c r="AR471" s="252" t="s">
        <v>731</v>
      </c>
      <c r="AT471" s="252" t="s">
        <v>393</v>
      </c>
      <c r="AU471" s="252" t="s">
        <v>99</v>
      </c>
      <c r="AY471" s="19" t="s">
        <v>387</v>
      </c>
      <c r="BE471" s="127">
        <f t="shared" si="119"/>
        <v>0</v>
      </c>
      <c r="BF471" s="127">
        <f t="shared" si="120"/>
        <v>0</v>
      </c>
      <c r="BG471" s="127">
        <f t="shared" si="121"/>
        <v>0</v>
      </c>
      <c r="BH471" s="127">
        <f t="shared" si="122"/>
        <v>0</v>
      </c>
      <c r="BI471" s="127">
        <f t="shared" si="123"/>
        <v>0</v>
      </c>
      <c r="BJ471" s="19" t="s">
        <v>92</v>
      </c>
      <c r="BK471" s="127">
        <f t="shared" si="124"/>
        <v>0</v>
      </c>
      <c r="BL471" s="19" t="s">
        <v>731</v>
      </c>
      <c r="BM471" s="252" t="s">
        <v>3211</v>
      </c>
    </row>
    <row r="472" spans="1:65" s="2" customFormat="1" ht="16.5" customHeight="1">
      <c r="A472" s="37"/>
      <c r="B472" s="38"/>
      <c r="C472" s="240" t="s">
        <v>1172</v>
      </c>
      <c r="D472" s="240" t="s">
        <v>393</v>
      </c>
      <c r="E472" s="241" t="s">
        <v>3212</v>
      </c>
      <c r="F472" s="242" t="s">
        <v>2913</v>
      </c>
      <c r="G472" s="243" t="s">
        <v>436</v>
      </c>
      <c r="H472" s="244">
        <v>2</v>
      </c>
      <c r="I472" s="245"/>
      <c r="J472" s="246">
        <f t="shared" si="115"/>
        <v>0</v>
      </c>
      <c r="K472" s="247"/>
      <c r="L472" s="40"/>
      <c r="M472" s="248" t="s">
        <v>1</v>
      </c>
      <c r="N472" s="249" t="s">
        <v>42</v>
      </c>
      <c r="O472" s="78"/>
      <c r="P472" s="250">
        <f t="shared" si="116"/>
        <v>0</v>
      </c>
      <c r="Q472" s="250">
        <v>0</v>
      </c>
      <c r="R472" s="250">
        <f t="shared" si="117"/>
        <v>0</v>
      </c>
      <c r="S472" s="250">
        <v>0</v>
      </c>
      <c r="T472" s="251">
        <f t="shared" si="118"/>
        <v>0</v>
      </c>
      <c r="U472" s="37"/>
      <c r="V472" s="37"/>
      <c r="W472" s="37"/>
      <c r="X472" s="37"/>
      <c r="Y472" s="37"/>
      <c r="Z472" s="37"/>
      <c r="AA472" s="37"/>
      <c r="AB472" s="37"/>
      <c r="AC472" s="37"/>
      <c r="AD472" s="37"/>
      <c r="AE472" s="37"/>
      <c r="AR472" s="252" t="s">
        <v>731</v>
      </c>
      <c r="AT472" s="252" t="s">
        <v>393</v>
      </c>
      <c r="AU472" s="252" t="s">
        <v>99</v>
      </c>
      <c r="AY472" s="19" t="s">
        <v>387</v>
      </c>
      <c r="BE472" s="127">
        <f t="shared" si="119"/>
        <v>0</v>
      </c>
      <c r="BF472" s="127">
        <f t="shared" si="120"/>
        <v>0</v>
      </c>
      <c r="BG472" s="127">
        <f t="shared" si="121"/>
        <v>0</v>
      </c>
      <c r="BH472" s="127">
        <f t="shared" si="122"/>
        <v>0</v>
      </c>
      <c r="BI472" s="127">
        <f t="shared" si="123"/>
        <v>0</v>
      </c>
      <c r="BJ472" s="19" t="s">
        <v>92</v>
      </c>
      <c r="BK472" s="127">
        <f t="shared" si="124"/>
        <v>0</v>
      </c>
      <c r="BL472" s="19" t="s">
        <v>731</v>
      </c>
      <c r="BM472" s="252" t="s">
        <v>3213</v>
      </c>
    </row>
    <row r="473" spans="1:65" s="2" customFormat="1" ht="16.5" customHeight="1">
      <c r="A473" s="37"/>
      <c r="B473" s="38"/>
      <c r="C473" s="240" t="s">
        <v>1175</v>
      </c>
      <c r="D473" s="240" t="s">
        <v>393</v>
      </c>
      <c r="E473" s="241" t="s">
        <v>3214</v>
      </c>
      <c r="F473" s="242" t="s">
        <v>3215</v>
      </c>
      <c r="G473" s="243" t="s">
        <v>436</v>
      </c>
      <c r="H473" s="244">
        <v>2</v>
      </c>
      <c r="I473" s="245"/>
      <c r="J473" s="246">
        <f t="shared" si="115"/>
        <v>0</v>
      </c>
      <c r="K473" s="247"/>
      <c r="L473" s="40"/>
      <c r="M473" s="248" t="s">
        <v>1</v>
      </c>
      <c r="N473" s="249" t="s">
        <v>42</v>
      </c>
      <c r="O473" s="78"/>
      <c r="P473" s="250">
        <f t="shared" si="116"/>
        <v>0</v>
      </c>
      <c r="Q473" s="250">
        <v>0</v>
      </c>
      <c r="R473" s="250">
        <f t="shared" si="117"/>
        <v>0</v>
      </c>
      <c r="S473" s="250">
        <v>0</v>
      </c>
      <c r="T473" s="251">
        <f t="shared" si="118"/>
        <v>0</v>
      </c>
      <c r="U473" s="37"/>
      <c r="V473" s="37"/>
      <c r="W473" s="37"/>
      <c r="X473" s="37"/>
      <c r="Y473" s="37"/>
      <c r="Z473" s="37"/>
      <c r="AA473" s="37"/>
      <c r="AB473" s="37"/>
      <c r="AC473" s="37"/>
      <c r="AD473" s="37"/>
      <c r="AE473" s="37"/>
      <c r="AR473" s="252" t="s">
        <v>731</v>
      </c>
      <c r="AT473" s="252" t="s">
        <v>393</v>
      </c>
      <c r="AU473" s="252" t="s">
        <v>99</v>
      </c>
      <c r="AY473" s="19" t="s">
        <v>387</v>
      </c>
      <c r="BE473" s="127">
        <f t="shared" si="119"/>
        <v>0</v>
      </c>
      <c r="BF473" s="127">
        <f t="shared" si="120"/>
        <v>0</v>
      </c>
      <c r="BG473" s="127">
        <f t="shared" si="121"/>
        <v>0</v>
      </c>
      <c r="BH473" s="127">
        <f t="shared" si="122"/>
        <v>0</v>
      </c>
      <c r="BI473" s="127">
        <f t="shared" si="123"/>
        <v>0</v>
      </c>
      <c r="BJ473" s="19" t="s">
        <v>92</v>
      </c>
      <c r="BK473" s="127">
        <f t="shared" si="124"/>
        <v>0</v>
      </c>
      <c r="BL473" s="19" t="s">
        <v>731</v>
      </c>
      <c r="BM473" s="252" t="s">
        <v>3216</v>
      </c>
    </row>
    <row r="474" spans="1:65" s="12" customFormat="1" ht="20.85" customHeight="1">
      <c r="B474" s="212"/>
      <c r="C474" s="213"/>
      <c r="D474" s="214" t="s">
        <v>75</v>
      </c>
      <c r="E474" s="225" t="s">
        <v>3096</v>
      </c>
      <c r="F474" s="225" t="s">
        <v>3097</v>
      </c>
      <c r="G474" s="213"/>
      <c r="H474" s="213"/>
      <c r="I474" s="216"/>
      <c r="J474" s="226">
        <f>BK474</f>
        <v>0</v>
      </c>
      <c r="K474" s="213"/>
      <c r="L474" s="217"/>
      <c r="M474" s="218"/>
      <c r="N474" s="219"/>
      <c r="O474" s="219"/>
      <c r="P474" s="220">
        <f>SUM(P475:P477)</f>
        <v>0</v>
      </c>
      <c r="Q474" s="219"/>
      <c r="R474" s="220">
        <f>SUM(R475:R477)</f>
        <v>0</v>
      </c>
      <c r="S474" s="219"/>
      <c r="T474" s="221">
        <f>SUM(T475:T477)</f>
        <v>0</v>
      </c>
      <c r="AR474" s="222" t="s">
        <v>84</v>
      </c>
      <c r="AT474" s="223" t="s">
        <v>75</v>
      </c>
      <c r="AU474" s="223" t="s">
        <v>92</v>
      </c>
      <c r="AY474" s="222" t="s">
        <v>387</v>
      </c>
      <c r="BK474" s="224">
        <f>SUM(BK475:BK477)</f>
        <v>0</v>
      </c>
    </row>
    <row r="475" spans="1:65" s="2" customFormat="1" ht="24.15" customHeight="1">
      <c r="A475" s="37"/>
      <c r="B475" s="38"/>
      <c r="C475" s="240" t="s">
        <v>1180</v>
      </c>
      <c r="D475" s="240" t="s">
        <v>393</v>
      </c>
      <c r="E475" s="241" t="s">
        <v>3217</v>
      </c>
      <c r="F475" s="242" t="s">
        <v>3218</v>
      </c>
      <c r="G475" s="243" t="s">
        <v>396</v>
      </c>
      <c r="H475" s="244">
        <v>51.2</v>
      </c>
      <c r="I475" s="245"/>
      <c r="J475" s="246">
        <f>ROUND(I475*H475,2)</f>
        <v>0</v>
      </c>
      <c r="K475" s="247"/>
      <c r="L475" s="40"/>
      <c r="M475" s="248" t="s">
        <v>1</v>
      </c>
      <c r="N475" s="249" t="s">
        <v>42</v>
      </c>
      <c r="O475" s="78"/>
      <c r="P475" s="250">
        <f>O475*H475</f>
        <v>0</v>
      </c>
      <c r="Q475" s="250">
        <v>0</v>
      </c>
      <c r="R475" s="250">
        <f>Q475*H475</f>
        <v>0</v>
      </c>
      <c r="S475" s="250">
        <v>0</v>
      </c>
      <c r="T475" s="251">
        <f>S475*H475</f>
        <v>0</v>
      </c>
      <c r="U475" s="37"/>
      <c r="V475" s="37"/>
      <c r="W475" s="37"/>
      <c r="X475" s="37"/>
      <c r="Y475" s="37"/>
      <c r="Z475" s="37"/>
      <c r="AA475" s="37"/>
      <c r="AB475" s="37"/>
      <c r="AC475" s="37"/>
      <c r="AD475" s="37"/>
      <c r="AE475" s="37"/>
      <c r="AR475" s="252" t="s">
        <v>731</v>
      </c>
      <c r="AT475" s="252" t="s">
        <v>393</v>
      </c>
      <c r="AU475" s="252" t="s">
        <v>99</v>
      </c>
      <c r="AY475" s="19" t="s">
        <v>387</v>
      </c>
      <c r="BE475" s="127">
        <f>IF(N475="základná",J475,0)</f>
        <v>0</v>
      </c>
      <c r="BF475" s="127">
        <f>IF(N475="znížená",J475,0)</f>
        <v>0</v>
      </c>
      <c r="BG475" s="127">
        <f>IF(N475="zákl. prenesená",J475,0)</f>
        <v>0</v>
      </c>
      <c r="BH475" s="127">
        <f>IF(N475="zníž. prenesená",J475,0)</f>
        <v>0</v>
      </c>
      <c r="BI475" s="127">
        <f>IF(N475="nulová",J475,0)</f>
        <v>0</v>
      </c>
      <c r="BJ475" s="19" t="s">
        <v>92</v>
      </c>
      <c r="BK475" s="127">
        <f>ROUND(I475*H475,2)</f>
        <v>0</v>
      </c>
      <c r="BL475" s="19" t="s">
        <v>731</v>
      </c>
      <c r="BM475" s="252" t="s">
        <v>3219</v>
      </c>
    </row>
    <row r="476" spans="1:65" s="2" customFormat="1" ht="16.5" customHeight="1">
      <c r="A476" s="37"/>
      <c r="B476" s="38"/>
      <c r="C476" s="240" t="s">
        <v>1185</v>
      </c>
      <c r="D476" s="240" t="s">
        <v>393</v>
      </c>
      <c r="E476" s="241" t="s">
        <v>3220</v>
      </c>
      <c r="F476" s="242" t="s">
        <v>3215</v>
      </c>
      <c r="G476" s="243" t="s">
        <v>436</v>
      </c>
      <c r="H476" s="244">
        <v>8</v>
      </c>
      <c r="I476" s="245"/>
      <c r="J476" s="246">
        <f>ROUND(I476*H476,2)</f>
        <v>0</v>
      </c>
      <c r="K476" s="247"/>
      <c r="L476" s="40"/>
      <c r="M476" s="248" t="s">
        <v>1</v>
      </c>
      <c r="N476" s="249" t="s">
        <v>42</v>
      </c>
      <c r="O476" s="78"/>
      <c r="P476" s="250">
        <f>O476*H476</f>
        <v>0</v>
      </c>
      <c r="Q476" s="250">
        <v>0</v>
      </c>
      <c r="R476" s="250">
        <f>Q476*H476</f>
        <v>0</v>
      </c>
      <c r="S476" s="250">
        <v>0</v>
      </c>
      <c r="T476" s="251">
        <f>S476*H476</f>
        <v>0</v>
      </c>
      <c r="U476" s="37"/>
      <c r="V476" s="37"/>
      <c r="W476" s="37"/>
      <c r="X476" s="37"/>
      <c r="Y476" s="37"/>
      <c r="Z476" s="37"/>
      <c r="AA476" s="37"/>
      <c r="AB476" s="37"/>
      <c r="AC476" s="37"/>
      <c r="AD476" s="37"/>
      <c r="AE476" s="37"/>
      <c r="AR476" s="252" t="s">
        <v>731</v>
      </c>
      <c r="AT476" s="252" t="s">
        <v>393</v>
      </c>
      <c r="AU476" s="252" t="s">
        <v>99</v>
      </c>
      <c r="AY476" s="19" t="s">
        <v>387</v>
      </c>
      <c r="BE476" s="127">
        <f>IF(N476="základná",J476,0)</f>
        <v>0</v>
      </c>
      <c r="BF476" s="127">
        <f>IF(N476="znížená",J476,0)</f>
        <v>0</v>
      </c>
      <c r="BG476" s="127">
        <f>IF(N476="zákl. prenesená",J476,0)</f>
        <v>0</v>
      </c>
      <c r="BH476" s="127">
        <f>IF(N476="zníž. prenesená",J476,0)</f>
        <v>0</v>
      </c>
      <c r="BI476" s="127">
        <f>IF(N476="nulová",J476,0)</f>
        <v>0</v>
      </c>
      <c r="BJ476" s="19" t="s">
        <v>92</v>
      </c>
      <c r="BK476" s="127">
        <f>ROUND(I476*H476,2)</f>
        <v>0</v>
      </c>
      <c r="BL476" s="19" t="s">
        <v>731</v>
      </c>
      <c r="BM476" s="252" t="s">
        <v>3221</v>
      </c>
    </row>
    <row r="477" spans="1:65" s="2" customFormat="1" ht="16.5" customHeight="1">
      <c r="A477" s="37"/>
      <c r="B477" s="38"/>
      <c r="C477" s="240" t="s">
        <v>1189</v>
      </c>
      <c r="D477" s="240" t="s">
        <v>393</v>
      </c>
      <c r="E477" s="241" t="s">
        <v>3222</v>
      </c>
      <c r="F477" s="242" t="s">
        <v>3074</v>
      </c>
      <c r="G477" s="243" t="s">
        <v>405</v>
      </c>
      <c r="H477" s="244">
        <v>103.7</v>
      </c>
      <c r="I477" s="245"/>
      <c r="J477" s="246">
        <f>ROUND(I477*H477,2)</f>
        <v>0</v>
      </c>
      <c r="K477" s="247"/>
      <c r="L477" s="40"/>
      <c r="M477" s="248" t="s">
        <v>1</v>
      </c>
      <c r="N477" s="249" t="s">
        <v>42</v>
      </c>
      <c r="O477" s="78"/>
      <c r="P477" s="250">
        <f>O477*H477</f>
        <v>0</v>
      </c>
      <c r="Q477" s="250">
        <v>0</v>
      </c>
      <c r="R477" s="250">
        <f>Q477*H477</f>
        <v>0</v>
      </c>
      <c r="S477" s="250">
        <v>0</v>
      </c>
      <c r="T477" s="251">
        <f>S477*H477</f>
        <v>0</v>
      </c>
      <c r="U477" s="37"/>
      <c r="V477" s="37"/>
      <c r="W477" s="37"/>
      <c r="X477" s="37"/>
      <c r="Y477" s="37"/>
      <c r="Z477" s="37"/>
      <c r="AA477" s="37"/>
      <c r="AB477" s="37"/>
      <c r="AC477" s="37"/>
      <c r="AD477" s="37"/>
      <c r="AE477" s="37"/>
      <c r="AR477" s="252" t="s">
        <v>731</v>
      </c>
      <c r="AT477" s="252" t="s">
        <v>393</v>
      </c>
      <c r="AU477" s="252" t="s">
        <v>99</v>
      </c>
      <c r="AY477" s="19" t="s">
        <v>387</v>
      </c>
      <c r="BE477" s="127">
        <f>IF(N477="základná",J477,0)</f>
        <v>0</v>
      </c>
      <c r="BF477" s="127">
        <f>IF(N477="znížená",J477,0)</f>
        <v>0</v>
      </c>
      <c r="BG477" s="127">
        <f>IF(N477="zákl. prenesená",J477,0)</f>
        <v>0</v>
      </c>
      <c r="BH477" s="127">
        <f>IF(N477="zníž. prenesená",J477,0)</f>
        <v>0</v>
      </c>
      <c r="BI477" s="127">
        <f>IF(N477="nulová",J477,0)</f>
        <v>0</v>
      </c>
      <c r="BJ477" s="19" t="s">
        <v>92</v>
      </c>
      <c r="BK477" s="127">
        <f>ROUND(I477*H477,2)</f>
        <v>0</v>
      </c>
      <c r="BL477" s="19" t="s">
        <v>731</v>
      </c>
      <c r="BM477" s="252" t="s">
        <v>3223</v>
      </c>
    </row>
    <row r="478" spans="1:65" s="12" customFormat="1" ht="20.85" customHeight="1">
      <c r="B478" s="212"/>
      <c r="C478" s="213"/>
      <c r="D478" s="214" t="s">
        <v>75</v>
      </c>
      <c r="E478" s="225" t="s">
        <v>2781</v>
      </c>
      <c r="F478" s="225" t="s">
        <v>2782</v>
      </c>
      <c r="G478" s="213"/>
      <c r="H478" s="213"/>
      <c r="I478" s="216"/>
      <c r="J478" s="226">
        <f>BK478</f>
        <v>0</v>
      </c>
      <c r="K478" s="213"/>
      <c r="L478" s="217"/>
      <c r="M478" s="218"/>
      <c r="N478" s="219"/>
      <c r="O478" s="219"/>
      <c r="P478" s="220">
        <f>SUM(P479:P495)</f>
        <v>0</v>
      </c>
      <c r="Q478" s="219"/>
      <c r="R478" s="220">
        <f>SUM(R479:R495)</f>
        <v>0</v>
      </c>
      <c r="S478" s="219"/>
      <c r="T478" s="221">
        <f>SUM(T479:T495)</f>
        <v>0</v>
      </c>
      <c r="AR478" s="222" t="s">
        <v>84</v>
      </c>
      <c r="AT478" s="223" t="s">
        <v>75</v>
      </c>
      <c r="AU478" s="223" t="s">
        <v>92</v>
      </c>
      <c r="AY478" s="222" t="s">
        <v>387</v>
      </c>
      <c r="BK478" s="224">
        <f>SUM(BK479:BK495)</f>
        <v>0</v>
      </c>
    </row>
    <row r="479" spans="1:65" s="2" customFormat="1" ht="16.5" customHeight="1">
      <c r="A479" s="37"/>
      <c r="B479" s="38"/>
      <c r="C479" s="240" t="s">
        <v>1193</v>
      </c>
      <c r="D479" s="240" t="s">
        <v>393</v>
      </c>
      <c r="E479" s="241" t="s">
        <v>3224</v>
      </c>
      <c r="F479" s="242" t="s">
        <v>3172</v>
      </c>
      <c r="G479" s="243" t="s">
        <v>436</v>
      </c>
      <c r="H479" s="244">
        <v>1</v>
      </c>
      <c r="I479" s="245"/>
      <c r="J479" s="246">
        <f t="shared" ref="J479:J495" si="125">ROUND(I479*H479,2)</f>
        <v>0</v>
      </c>
      <c r="K479" s="247"/>
      <c r="L479" s="40"/>
      <c r="M479" s="248" t="s">
        <v>1</v>
      </c>
      <c r="N479" s="249" t="s">
        <v>42</v>
      </c>
      <c r="O479" s="78"/>
      <c r="P479" s="250">
        <f t="shared" ref="P479:P495" si="126">O479*H479</f>
        <v>0</v>
      </c>
      <c r="Q479" s="250">
        <v>0</v>
      </c>
      <c r="R479" s="250">
        <f t="shared" ref="R479:R495" si="127">Q479*H479</f>
        <v>0</v>
      </c>
      <c r="S479" s="250">
        <v>0</v>
      </c>
      <c r="T479" s="251">
        <f t="shared" ref="T479:T495" si="128">S479*H479</f>
        <v>0</v>
      </c>
      <c r="U479" s="37"/>
      <c r="V479" s="37"/>
      <c r="W479" s="37"/>
      <c r="X479" s="37"/>
      <c r="Y479" s="37"/>
      <c r="Z479" s="37"/>
      <c r="AA479" s="37"/>
      <c r="AB479" s="37"/>
      <c r="AC479" s="37"/>
      <c r="AD479" s="37"/>
      <c r="AE479" s="37"/>
      <c r="AR479" s="252" t="s">
        <v>731</v>
      </c>
      <c r="AT479" s="252" t="s">
        <v>393</v>
      </c>
      <c r="AU479" s="252" t="s">
        <v>99</v>
      </c>
      <c r="AY479" s="19" t="s">
        <v>387</v>
      </c>
      <c r="BE479" s="127">
        <f t="shared" ref="BE479:BE495" si="129">IF(N479="základná",J479,0)</f>
        <v>0</v>
      </c>
      <c r="BF479" s="127">
        <f t="shared" ref="BF479:BF495" si="130">IF(N479="znížená",J479,0)</f>
        <v>0</v>
      </c>
      <c r="BG479" s="127">
        <f t="shared" ref="BG479:BG495" si="131">IF(N479="zákl. prenesená",J479,0)</f>
        <v>0</v>
      </c>
      <c r="BH479" s="127">
        <f t="shared" ref="BH479:BH495" si="132">IF(N479="zníž. prenesená",J479,0)</f>
        <v>0</v>
      </c>
      <c r="BI479" s="127">
        <f t="shared" ref="BI479:BI495" si="133">IF(N479="nulová",J479,0)</f>
        <v>0</v>
      </c>
      <c r="BJ479" s="19" t="s">
        <v>92</v>
      </c>
      <c r="BK479" s="127">
        <f t="shared" ref="BK479:BK495" si="134">ROUND(I479*H479,2)</f>
        <v>0</v>
      </c>
      <c r="BL479" s="19" t="s">
        <v>731</v>
      </c>
      <c r="BM479" s="252" t="s">
        <v>3225</v>
      </c>
    </row>
    <row r="480" spans="1:65" s="2" customFormat="1" ht="16.5" customHeight="1">
      <c r="A480" s="37"/>
      <c r="B480" s="38"/>
      <c r="C480" s="240" t="s">
        <v>1195</v>
      </c>
      <c r="D480" s="240" t="s">
        <v>393</v>
      </c>
      <c r="E480" s="241" t="s">
        <v>3226</v>
      </c>
      <c r="F480" s="242" t="s">
        <v>3175</v>
      </c>
      <c r="G480" s="243" t="s">
        <v>436</v>
      </c>
      <c r="H480" s="244">
        <v>1</v>
      </c>
      <c r="I480" s="245"/>
      <c r="J480" s="246">
        <f t="shared" si="125"/>
        <v>0</v>
      </c>
      <c r="K480" s="247"/>
      <c r="L480" s="40"/>
      <c r="M480" s="248" t="s">
        <v>1</v>
      </c>
      <c r="N480" s="249" t="s">
        <v>42</v>
      </c>
      <c r="O480" s="78"/>
      <c r="P480" s="250">
        <f t="shared" si="126"/>
        <v>0</v>
      </c>
      <c r="Q480" s="250">
        <v>0</v>
      </c>
      <c r="R480" s="250">
        <f t="shared" si="127"/>
        <v>0</v>
      </c>
      <c r="S480" s="250">
        <v>0</v>
      </c>
      <c r="T480" s="251">
        <f t="shared" si="128"/>
        <v>0</v>
      </c>
      <c r="U480" s="37"/>
      <c r="V480" s="37"/>
      <c r="W480" s="37"/>
      <c r="X480" s="37"/>
      <c r="Y480" s="37"/>
      <c r="Z480" s="37"/>
      <c r="AA480" s="37"/>
      <c r="AB480" s="37"/>
      <c r="AC480" s="37"/>
      <c r="AD480" s="37"/>
      <c r="AE480" s="37"/>
      <c r="AR480" s="252" t="s">
        <v>731</v>
      </c>
      <c r="AT480" s="252" t="s">
        <v>393</v>
      </c>
      <c r="AU480" s="252" t="s">
        <v>99</v>
      </c>
      <c r="AY480" s="19" t="s">
        <v>387</v>
      </c>
      <c r="BE480" s="127">
        <f t="shared" si="129"/>
        <v>0</v>
      </c>
      <c r="BF480" s="127">
        <f t="shared" si="130"/>
        <v>0</v>
      </c>
      <c r="BG480" s="127">
        <f t="shared" si="131"/>
        <v>0</v>
      </c>
      <c r="BH480" s="127">
        <f t="shared" si="132"/>
        <v>0</v>
      </c>
      <c r="BI480" s="127">
        <f t="shared" si="133"/>
        <v>0</v>
      </c>
      <c r="BJ480" s="19" t="s">
        <v>92</v>
      </c>
      <c r="BK480" s="127">
        <f t="shared" si="134"/>
        <v>0</v>
      </c>
      <c r="BL480" s="19" t="s">
        <v>731</v>
      </c>
      <c r="BM480" s="252" t="s">
        <v>3227</v>
      </c>
    </row>
    <row r="481" spans="1:65" s="2" customFormat="1" ht="24.15" customHeight="1">
      <c r="A481" s="37"/>
      <c r="B481" s="38"/>
      <c r="C481" s="240" t="s">
        <v>1197</v>
      </c>
      <c r="D481" s="240" t="s">
        <v>393</v>
      </c>
      <c r="E481" s="241" t="s">
        <v>3228</v>
      </c>
      <c r="F481" s="242" t="s">
        <v>3178</v>
      </c>
      <c r="G481" s="243" t="s">
        <v>436</v>
      </c>
      <c r="H481" s="244">
        <v>1</v>
      </c>
      <c r="I481" s="245"/>
      <c r="J481" s="246">
        <f t="shared" si="125"/>
        <v>0</v>
      </c>
      <c r="K481" s="247"/>
      <c r="L481" s="40"/>
      <c r="M481" s="248" t="s">
        <v>1</v>
      </c>
      <c r="N481" s="249" t="s">
        <v>42</v>
      </c>
      <c r="O481" s="78"/>
      <c r="P481" s="250">
        <f t="shared" si="126"/>
        <v>0</v>
      </c>
      <c r="Q481" s="250">
        <v>0</v>
      </c>
      <c r="R481" s="250">
        <f t="shared" si="127"/>
        <v>0</v>
      </c>
      <c r="S481" s="250">
        <v>0</v>
      </c>
      <c r="T481" s="251">
        <f t="shared" si="128"/>
        <v>0</v>
      </c>
      <c r="U481" s="37"/>
      <c r="V481" s="37"/>
      <c r="W481" s="37"/>
      <c r="X481" s="37"/>
      <c r="Y481" s="37"/>
      <c r="Z481" s="37"/>
      <c r="AA481" s="37"/>
      <c r="AB481" s="37"/>
      <c r="AC481" s="37"/>
      <c r="AD481" s="37"/>
      <c r="AE481" s="37"/>
      <c r="AR481" s="252" t="s">
        <v>731</v>
      </c>
      <c r="AT481" s="252" t="s">
        <v>393</v>
      </c>
      <c r="AU481" s="252" t="s">
        <v>99</v>
      </c>
      <c r="AY481" s="19" t="s">
        <v>387</v>
      </c>
      <c r="BE481" s="127">
        <f t="shared" si="129"/>
        <v>0</v>
      </c>
      <c r="BF481" s="127">
        <f t="shared" si="130"/>
        <v>0</v>
      </c>
      <c r="BG481" s="127">
        <f t="shared" si="131"/>
        <v>0</v>
      </c>
      <c r="BH481" s="127">
        <f t="shared" si="132"/>
        <v>0</v>
      </c>
      <c r="BI481" s="127">
        <f t="shared" si="133"/>
        <v>0</v>
      </c>
      <c r="BJ481" s="19" t="s">
        <v>92</v>
      </c>
      <c r="BK481" s="127">
        <f t="shared" si="134"/>
        <v>0</v>
      </c>
      <c r="BL481" s="19" t="s">
        <v>731</v>
      </c>
      <c r="BM481" s="252" t="s">
        <v>3229</v>
      </c>
    </row>
    <row r="482" spans="1:65" s="2" customFormat="1" ht="16.5" customHeight="1">
      <c r="A482" s="37"/>
      <c r="B482" s="38"/>
      <c r="C482" s="240" t="s">
        <v>1200</v>
      </c>
      <c r="D482" s="240" t="s">
        <v>393</v>
      </c>
      <c r="E482" s="241" t="s">
        <v>3230</v>
      </c>
      <c r="F482" s="242" t="s">
        <v>3181</v>
      </c>
      <c r="G482" s="243" t="s">
        <v>436</v>
      </c>
      <c r="H482" s="244">
        <v>2</v>
      </c>
      <c r="I482" s="245"/>
      <c r="J482" s="246">
        <f t="shared" si="125"/>
        <v>0</v>
      </c>
      <c r="K482" s="247"/>
      <c r="L482" s="40"/>
      <c r="M482" s="248" t="s">
        <v>1</v>
      </c>
      <c r="N482" s="249" t="s">
        <v>42</v>
      </c>
      <c r="O482" s="78"/>
      <c r="P482" s="250">
        <f t="shared" si="126"/>
        <v>0</v>
      </c>
      <c r="Q482" s="250">
        <v>0</v>
      </c>
      <c r="R482" s="250">
        <f t="shared" si="127"/>
        <v>0</v>
      </c>
      <c r="S482" s="250">
        <v>0</v>
      </c>
      <c r="T482" s="251">
        <f t="shared" si="128"/>
        <v>0</v>
      </c>
      <c r="U482" s="37"/>
      <c r="V482" s="37"/>
      <c r="W482" s="37"/>
      <c r="X482" s="37"/>
      <c r="Y482" s="37"/>
      <c r="Z482" s="37"/>
      <c r="AA482" s="37"/>
      <c r="AB482" s="37"/>
      <c r="AC482" s="37"/>
      <c r="AD482" s="37"/>
      <c r="AE482" s="37"/>
      <c r="AR482" s="252" t="s">
        <v>731</v>
      </c>
      <c r="AT482" s="252" t="s">
        <v>393</v>
      </c>
      <c r="AU482" s="252" t="s">
        <v>99</v>
      </c>
      <c r="AY482" s="19" t="s">
        <v>387</v>
      </c>
      <c r="BE482" s="127">
        <f t="shared" si="129"/>
        <v>0</v>
      </c>
      <c r="BF482" s="127">
        <f t="shared" si="130"/>
        <v>0</v>
      </c>
      <c r="BG482" s="127">
        <f t="shared" si="131"/>
        <v>0</v>
      </c>
      <c r="BH482" s="127">
        <f t="shared" si="132"/>
        <v>0</v>
      </c>
      <c r="BI482" s="127">
        <f t="shared" si="133"/>
        <v>0</v>
      </c>
      <c r="BJ482" s="19" t="s">
        <v>92</v>
      </c>
      <c r="BK482" s="127">
        <f t="shared" si="134"/>
        <v>0</v>
      </c>
      <c r="BL482" s="19" t="s">
        <v>731</v>
      </c>
      <c r="BM482" s="252" t="s">
        <v>3231</v>
      </c>
    </row>
    <row r="483" spans="1:65" s="2" customFormat="1" ht="16.5" customHeight="1">
      <c r="A483" s="37"/>
      <c r="B483" s="38"/>
      <c r="C483" s="240" t="s">
        <v>1203</v>
      </c>
      <c r="D483" s="240" t="s">
        <v>393</v>
      </c>
      <c r="E483" s="241" t="s">
        <v>3232</v>
      </c>
      <c r="F483" s="242" t="s">
        <v>3184</v>
      </c>
      <c r="G483" s="243" t="s">
        <v>436</v>
      </c>
      <c r="H483" s="244">
        <v>2</v>
      </c>
      <c r="I483" s="245"/>
      <c r="J483" s="246">
        <f t="shared" si="125"/>
        <v>0</v>
      </c>
      <c r="K483" s="247"/>
      <c r="L483" s="40"/>
      <c r="M483" s="248" t="s">
        <v>1</v>
      </c>
      <c r="N483" s="249" t="s">
        <v>42</v>
      </c>
      <c r="O483" s="78"/>
      <c r="P483" s="250">
        <f t="shared" si="126"/>
        <v>0</v>
      </c>
      <c r="Q483" s="250">
        <v>0</v>
      </c>
      <c r="R483" s="250">
        <f t="shared" si="127"/>
        <v>0</v>
      </c>
      <c r="S483" s="250">
        <v>0</v>
      </c>
      <c r="T483" s="251">
        <f t="shared" si="128"/>
        <v>0</v>
      </c>
      <c r="U483" s="37"/>
      <c r="V483" s="37"/>
      <c r="W483" s="37"/>
      <c r="X483" s="37"/>
      <c r="Y483" s="37"/>
      <c r="Z483" s="37"/>
      <c r="AA483" s="37"/>
      <c r="AB483" s="37"/>
      <c r="AC483" s="37"/>
      <c r="AD483" s="37"/>
      <c r="AE483" s="37"/>
      <c r="AR483" s="252" t="s">
        <v>731</v>
      </c>
      <c r="AT483" s="252" t="s">
        <v>393</v>
      </c>
      <c r="AU483" s="252" t="s">
        <v>99</v>
      </c>
      <c r="AY483" s="19" t="s">
        <v>387</v>
      </c>
      <c r="BE483" s="127">
        <f t="shared" si="129"/>
        <v>0</v>
      </c>
      <c r="BF483" s="127">
        <f t="shared" si="130"/>
        <v>0</v>
      </c>
      <c r="BG483" s="127">
        <f t="shared" si="131"/>
        <v>0</v>
      </c>
      <c r="BH483" s="127">
        <f t="shared" si="132"/>
        <v>0</v>
      </c>
      <c r="BI483" s="127">
        <f t="shared" si="133"/>
        <v>0</v>
      </c>
      <c r="BJ483" s="19" t="s">
        <v>92</v>
      </c>
      <c r="BK483" s="127">
        <f t="shared" si="134"/>
        <v>0</v>
      </c>
      <c r="BL483" s="19" t="s">
        <v>731</v>
      </c>
      <c r="BM483" s="252" t="s">
        <v>3233</v>
      </c>
    </row>
    <row r="484" spans="1:65" s="2" customFormat="1" ht="16.5" customHeight="1">
      <c r="A484" s="37"/>
      <c r="B484" s="38"/>
      <c r="C484" s="240" t="s">
        <v>1207</v>
      </c>
      <c r="D484" s="240" t="s">
        <v>393</v>
      </c>
      <c r="E484" s="241" t="s">
        <v>3234</v>
      </c>
      <c r="F484" s="242" t="s">
        <v>3187</v>
      </c>
      <c r="G484" s="243" t="s">
        <v>436</v>
      </c>
      <c r="H484" s="244">
        <v>2</v>
      </c>
      <c r="I484" s="245"/>
      <c r="J484" s="246">
        <f t="shared" si="125"/>
        <v>0</v>
      </c>
      <c r="K484" s="247"/>
      <c r="L484" s="40"/>
      <c r="M484" s="248" t="s">
        <v>1</v>
      </c>
      <c r="N484" s="249" t="s">
        <v>42</v>
      </c>
      <c r="O484" s="78"/>
      <c r="P484" s="250">
        <f t="shared" si="126"/>
        <v>0</v>
      </c>
      <c r="Q484" s="250">
        <v>0</v>
      </c>
      <c r="R484" s="250">
        <f t="shared" si="127"/>
        <v>0</v>
      </c>
      <c r="S484" s="250">
        <v>0</v>
      </c>
      <c r="T484" s="251">
        <f t="shared" si="128"/>
        <v>0</v>
      </c>
      <c r="U484" s="37"/>
      <c r="V484" s="37"/>
      <c r="W484" s="37"/>
      <c r="X484" s="37"/>
      <c r="Y484" s="37"/>
      <c r="Z484" s="37"/>
      <c r="AA484" s="37"/>
      <c r="AB484" s="37"/>
      <c r="AC484" s="37"/>
      <c r="AD484" s="37"/>
      <c r="AE484" s="37"/>
      <c r="AR484" s="252" t="s">
        <v>731</v>
      </c>
      <c r="AT484" s="252" t="s">
        <v>393</v>
      </c>
      <c r="AU484" s="252" t="s">
        <v>99</v>
      </c>
      <c r="AY484" s="19" t="s">
        <v>387</v>
      </c>
      <c r="BE484" s="127">
        <f t="shared" si="129"/>
        <v>0</v>
      </c>
      <c r="BF484" s="127">
        <f t="shared" si="130"/>
        <v>0</v>
      </c>
      <c r="BG484" s="127">
        <f t="shared" si="131"/>
        <v>0</v>
      </c>
      <c r="BH484" s="127">
        <f t="shared" si="132"/>
        <v>0</v>
      </c>
      <c r="BI484" s="127">
        <f t="shared" si="133"/>
        <v>0</v>
      </c>
      <c r="BJ484" s="19" t="s">
        <v>92</v>
      </c>
      <c r="BK484" s="127">
        <f t="shared" si="134"/>
        <v>0</v>
      </c>
      <c r="BL484" s="19" t="s">
        <v>731</v>
      </c>
      <c r="BM484" s="252" t="s">
        <v>3235</v>
      </c>
    </row>
    <row r="485" spans="1:65" s="2" customFormat="1" ht="16.5" customHeight="1">
      <c r="A485" s="37"/>
      <c r="B485" s="38"/>
      <c r="C485" s="240" t="s">
        <v>1211</v>
      </c>
      <c r="D485" s="240" t="s">
        <v>393</v>
      </c>
      <c r="E485" s="241" t="s">
        <v>3236</v>
      </c>
      <c r="F485" s="242" t="s">
        <v>3190</v>
      </c>
      <c r="G485" s="243" t="s">
        <v>436</v>
      </c>
      <c r="H485" s="244">
        <v>2</v>
      </c>
      <c r="I485" s="245"/>
      <c r="J485" s="246">
        <f t="shared" si="125"/>
        <v>0</v>
      </c>
      <c r="K485" s="247"/>
      <c r="L485" s="40"/>
      <c r="M485" s="248" t="s">
        <v>1</v>
      </c>
      <c r="N485" s="249" t="s">
        <v>42</v>
      </c>
      <c r="O485" s="78"/>
      <c r="P485" s="250">
        <f t="shared" si="126"/>
        <v>0</v>
      </c>
      <c r="Q485" s="250">
        <v>0</v>
      </c>
      <c r="R485" s="250">
        <f t="shared" si="127"/>
        <v>0</v>
      </c>
      <c r="S485" s="250">
        <v>0</v>
      </c>
      <c r="T485" s="251">
        <f t="shared" si="128"/>
        <v>0</v>
      </c>
      <c r="U485" s="37"/>
      <c r="V485" s="37"/>
      <c r="W485" s="37"/>
      <c r="X485" s="37"/>
      <c r="Y485" s="37"/>
      <c r="Z485" s="37"/>
      <c r="AA485" s="37"/>
      <c r="AB485" s="37"/>
      <c r="AC485" s="37"/>
      <c r="AD485" s="37"/>
      <c r="AE485" s="37"/>
      <c r="AR485" s="252" t="s">
        <v>731</v>
      </c>
      <c r="AT485" s="252" t="s">
        <v>393</v>
      </c>
      <c r="AU485" s="252" t="s">
        <v>99</v>
      </c>
      <c r="AY485" s="19" t="s">
        <v>387</v>
      </c>
      <c r="BE485" s="127">
        <f t="shared" si="129"/>
        <v>0</v>
      </c>
      <c r="BF485" s="127">
        <f t="shared" si="130"/>
        <v>0</v>
      </c>
      <c r="BG485" s="127">
        <f t="shared" si="131"/>
        <v>0</v>
      </c>
      <c r="BH485" s="127">
        <f t="shared" si="132"/>
        <v>0</v>
      </c>
      <c r="BI485" s="127">
        <f t="shared" si="133"/>
        <v>0</v>
      </c>
      <c r="BJ485" s="19" t="s">
        <v>92</v>
      </c>
      <c r="BK485" s="127">
        <f t="shared" si="134"/>
        <v>0</v>
      </c>
      <c r="BL485" s="19" t="s">
        <v>731</v>
      </c>
      <c r="BM485" s="252" t="s">
        <v>3237</v>
      </c>
    </row>
    <row r="486" spans="1:65" s="2" customFormat="1" ht="16.5" customHeight="1">
      <c r="A486" s="37"/>
      <c r="B486" s="38"/>
      <c r="C486" s="240" t="s">
        <v>1217</v>
      </c>
      <c r="D486" s="240" t="s">
        <v>393</v>
      </c>
      <c r="E486" s="241" t="s">
        <v>3238</v>
      </c>
      <c r="F486" s="242" t="s">
        <v>3080</v>
      </c>
      <c r="G486" s="243" t="s">
        <v>436</v>
      </c>
      <c r="H486" s="244">
        <v>1</v>
      </c>
      <c r="I486" s="245"/>
      <c r="J486" s="246">
        <f t="shared" si="125"/>
        <v>0</v>
      </c>
      <c r="K486" s="247"/>
      <c r="L486" s="40"/>
      <c r="M486" s="248" t="s">
        <v>1</v>
      </c>
      <c r="N486" s="249" t="s">
        <v>42</v>
      </c>
      <c r="O486" s="78"/>
      <c r="P486" s="250">
        <f t="shared" si="126"/>
        <v>0</v>
      </c>
      <c r="Q486" s="250">
        <v>0</v>
      </c>
      <c r="R486" s="250">
        <f t="shared" si="127"/>
        <v>0</v>
      </c>
      <c r="S486" s="250">
        <v>0</v>
      </c>
      <c r="T486" s="251">
        <f t="shared" si="128"/>
        <v>0</v>
      </c>
      <c r="U486" s="37"/>
      <c r="V486" s="37"/>
      <c r="W486" s="37"/>
      <c r="X486" s="37"/>
      <c r="Y486" s="37"/>
      <c r="Z486" s="37"/>
      <c r="AA486" s="37"/>
      <c r="AB486" s="37"/>
      <c r="AC486" s="37"/>
      <c r="AD486" s="37"/>
      <c r="AE486" s="37"/>
      <c r="AR486" s="252" t="s">
        <v>731</v>
      </c>
      <c r="AT486" s="252" t="s">
        <v>393</v>
      </c>
      <c r="AU486" s="252" t="s">
        <v>99</v>
      </c>
      <c r="AY486" s="19" t="s">
        <v>387</v>
      </c>
      <c r="BE486" s="127">
        <f t="shared" si="129"/>
        <v>0</v>
      </c>
      <c r="BF486" s="127">
        <f t="shared" si="130"/>
        <v>0</v>
      </c>
      <c r="BG486" s="127">
        <f t="shared" si="131"/>
        <v>0</v>
      </c>
      <c r="BH486" s="127">
        <f t="shared" si="132"/>
        <v>0</v>
      </c>
      <c r="BI486" s="127">
        <f t="shared" si="133"/>
        <v>0</v>
      </c>
      <c r="BJ486" s="19" t="s">
        <v>92</v>
      </c>
      <c r="BK486" s="127">
        <f t="shared" si="134"/>
        <v>0</v>
      </c>
      <c r="BL486" s="19" t="s">
        <v>731</v>
      </c>
      <c r="BM486" s="252" t="s">
        <v>3239</v>
      </c>
    </row>
    <row r="487" spans="1:65" s="2" customFormat="1" ht="16.5" customHeight="1">
      <c r="A487" s="37"/>
      <c r="B487" s="38"/>
      <c r="C487" s="240" t="s">
        <v>1219</v>
      </c>
      <c r="D487" s="240" t="s">
        <v>393</v>
      </c>
      <c r="E487" s="241" t="s">
        <v>3240</v>
      </c>
      <c r="F487" s="242" t="s">
        <v>2767</v>
      </c>
      <c r="G487" s="243" t="s">
        <v>436</v>
      </c>
      <c r="H487" s="244">
        <v>2</v>
      </c>
      <c r="I487" s="245"/>
      <c r="J487" s="246">
        <f t="shared" si="125"/>
        <v>0</v>
      </c>
      <c r="K487" s="247"/>
      <c r="L487" s="40"/>
      <c r="M487" s="248" t="s">
        <v>1</v>
      </c>
      <c r="N487" s="249" t="s">
        <v>42</v>
      </c>
      <c r="O487" s="78"/>
      <c r="P487" s="250">
        <f t="shared" si="126"/>
        <v>0</v>
      </c>
      <c r="Q487" s="250">
        <v>0</v>
      </c>
      <c r="R487" s="250">
        <f t="shared" si="127"/>
        <v>0</v>
      </c>
      <c r="S487" s="250">
        <v>0</v>
      </c>
      <c r="T487" s="251">
        <f t="shared" si="128"/>
        <v>0</v>
      </c>
      <c r="U487" s="37"/>
      <c r="V487" s="37"/>
      <c r="W487" s="37"/>
      <c r="X487" s="37"/>
      <c r="Y487" s="37"/>
      <c r="Z487" s="37"/>
      <c r="AA487" s="37"/>
      <c r="AB487" s="37"/>
      <c r="AC487" s="37"/>
      <c r="AD487" s="37"/>
      <c r="AE487" s="37"/>
      <c r="AR487" s="252" t="s">
        <v>731</v>
      </c>
      <c r="AT487" s="252" t="s">
        <v>393</v>
      </c>
      <c r="AU487" s="252" t="s">
        <v>99</v>
      </c>
      <c r="AY487" s="19" t="s">
        <v>387</v>
      </c>
      <c r="BE487" s="127">
        <f t="shared" si="129"/>
        <v>0</v>
      </c>
      <c r="BF487" s="127">
        <f t="shared" si="130"/>
        <v>0</v>
      </c>
      <c r="BG487" s="127">
        <f t="shared" si="131"/>
        <v>0</v>
      </c>
      <c r="BH487" s="127">
        <f t="shared" si="132"/>
        <v>0</v>
      </c>
      <c r="BI487" s="127">
        <f t="shared" si="133"/>
        <v>0</v>
      </c>
      <c r="BJ487" s="19" t="s">
        <v>92</v>
      </c>
      <c r="BK487" s="127">
        <f t="shared" si="134"/>
        <v>0</v>
      </c>
      <c r="BL487" s="19" t="s">
        <v>731</v>
      </c>
      <c r="BM487" s="252" t="s">
        <v>3241</v>
      </c>
    </row>
    <row r="488" spans="1:65" s="2" customFormat="1" ht="16.5" customHeight="1">
      <c r="A488" s="37"/>
      <c r="B488" s="38"/>
      <c r="C488" s="240" t="s">
        <v>1221</v>
      </c>
      <c r="D488" s="240" t="s">
        <v>393</v>
      </c>
      <c r="E488" s="241" t="s">
        <v>3242</v>
      </c>
      <c r="F488" s="242" t="s">
        <v>3085</v>
      </c>
      <c r="G488" s="243" t="s">
        <v>436</v>
      </c>
      <c r="H488" s="244">
        <v>1</v>
      </c>
      <c r="I488" s="245"/>
      <c r="J488" s="246">
        <f t="shared" si="125"/>
        <v>0</v>
      </c>
      <c r="K488" s="247"/>
      <c r="L488" s="40"/>
      <c r="M488" s="248" t="s">
        <v>1</v>
      </c>
      <c r="N488" s="249" t="s">
        <v>42</v>
      </c>
      <c r="O488" s="78"/>
      <c r="P488" s="250">
        <f t="shared" si="126"/>
        <v>0</v>
      </c>
      <c r="Q488" s="250">
        <v>0</v>
      </c>
      <c r="R488" s="250">
        <f t="shared" si="127"/>
        <v>0</v>
      </c>
      <c r="S488" s="250">
        <v>0</v>
      </c>
      <c r="T488" s="251">
        <f t="shared" si="128"/>
        <v>0</v>
      </c>
      <c r="U488" s="37"/>
      <c r="V488" s="37"/>
      <c r="W488" s="37"/>
      <c r="X488" s="37"/>
      <c r="Y488" s="37"/>
      <c r="Z488" s="37"/>
      <c r="AA488" s="37"/>
      <c r="AB488" s="37"/>
      <c r="AC488" s="37"/>
      <c r="AD488" s="37"/>
      <c r="AE488" s="37"/>
      <c r="AR488" s="252" t="s">
        <v>731</v>
      </c>
      <c r="AT488" s="252" t="s">
        <v>393</v>
      </c>
      <c r="AU488" s="252" t="s">
        <v>99</v>
      </c>
      <c r="AY488" s="19" t="s">
        <v>387</v>
      </c>
      <c r="BE488" s="127">
        <f t="shared" si="129"/>
        <v>0</v>
      </c>
      <c r="BF488" s="127">
        <f t="shared" si="130"/>
        <v>0</v>
      </c>
      <c r="BG488" s="127">
        <f t="shared" si="131"/>
        <v>0</v>
      </c>
      <c r="BH488" s="127">
        <f t="shared" si="132"/>
        <v>0</v>
      </c>
      <c r="BI488" s="127">
        <f t="shared" si="133"/>
        <v>0</v>
      </c>
      <c r="BJ488" s="19" t="s">
        <v>92</v>
      </c>
      <c r="BK488" s="127">
        <f t="shared" si="134"/>
        <v>0</v>
      </c>
      <c r="BL488" s="19" t="s">
        <v>731</v>
      </c>
      <c r="BM488" s="252" t="s">
        <v>3243</v>
      </c>
    </row>
    <row r="489" spans="1:65" s="2" customFormat="1" ht="21.75" customHeight="1">
      <c r="A489" s="37"/>
      <c r="B489" s="38"/>
      <c r="C489" s="240" t="s">
        <v>1223</v>
      </c>
      <c r="D489" s="240" t="s">
        <v>393</v>
      </c>
      <c r="E489" s="241" t="s">
        <v>3244</v>
      </c>
      <c r="F489" s="242" t="s">
        <v>3245</v>
      </c>
      <c r="G489" s="243" t="s">
        <v>396</v>
      </c>
      <c r="H489" s="244">
        <v>5.0999999999999996</v>
      </c>
      <c r="I489" s="245"/>
      <c r="J489" s="246">
        <f t="shared" si="125"/>
        <v>0</v>
      </c>
      <c r="K489" s="247"/>
      <c r="L489" s="40"/>
      <c r="M489" s="248" t="s">
        <v>1</v>
      </c>
      <c r="N489" s="249" t="s">
        <v>42</v>
      </c>
      <c r="O489" s="78"/>
      <c r="P489" s="250">
        <f t="shared" si="126"/>
        <v>0</v>
      </c>
      <c r="Q489" s="250">
        <v>0</v>
      </c>
      <c r="R489" s="250">
        <f t="shared" si="127"/>
        <v>0</v>
      </c>
      <c r="S489" s="250">
        <v>0</v>
      </c>
      <c r="T489" s="251">
        <f t="shared" si="128"/>
        <v>0</v>
      </c>
      <c r="U489" s="37"/>
      <c r="V489" s="37"/>
      <c r="W489" s="37"/>
      <c r="X489" s="37"/>
      <c r="Y489" s="37"/>
      <c r="Z489" s="37"/>
      <c r="AA489" s="37"/>
      <c r="AB489" s="37"/>
      <c r="AC489" s="37"/>
      <c r="AD489" s="37"/>
      <c r="AE489" s="37"/>
      <c r="AR489" s="252" t="s">
        <v>731</v>
      </c>
      <c r="AT489" s="252" t="s">
        <v>393</v>
      </c>
      <c r="AU489" s="252" t="s">
        <v>99</v>
      </c>
      <c r="AY489" s="19" t="s">
        <v>387</v>
      </c>
      <c r="BE489" s="127">
        <f t="shared" si="129"/>
        <v>0</v>
      </c>
      <c r="BF489" s="127">
        <f t="shared" si="130"/>
        <v>0</v>
      </c>
      <c r="BG489" s="127">
        <f t="shared" si="131"/>
        <v>0</v>
      </c>
      <c r="BH489" s="127">
        <f t="shared" si="132"/>
        <v>0</v>
      </c>
      <c r="BI489" s="127">
        <f t="shared" si="133"/>
        <v>0</v>
      </c>
      <c r="BJ489" s="19" t="s">
        <v>92</v>
      </c>
      <c r="BK489" s="127">
        <f t="shared" si="134"/>
        <v>0</v>
      </c>
      <c r="BL489" s="19" t="s">
        <v>731</v>
      </c>
      <c r="BM489" s="252" t="s">
        <v>3246</v>
      </c>
    </row>
    <row r="490" spans="1:65" s="2" customFormat="1" ht="21.75" customHeight="1">
      <c r="A490" s="37"/>
      <c r="B490" s="38"/>
      <c r="C490" s="240" t="s">
        <v>1225</v>
      </c>
      <c r="D490" s="240" t="s">
        <v>393</v>
      </c>
      <c r="E490" s="241" t="s">
        <v>3247</v>
      </c>
      <c r="F490" s="242" t="s">
        <v>3248</v>
      </c>
      <c r="G490" s="243" t="s">
        <v>396</v>
      </c>
      <c r="H490" s="244">
        <v>10.3</v>
      </c>
      <c r="I490" s="245"/>
      <c r="J490" s="246">
        <f t="shared" si="125"/>
        <v>0</v>
      </c>
      <c r="K490" s="247"/>
      <c r="L490" s="40"/>
      <c r="M490" s="248" t="s">
        <v>1</v>
      </c>
      <c r="N490" s="249" t="s">
        <v>42</v>
      </c>
      <c r="O490" s="78"/>
      <c r="P490" s="250">
        <f t="shared" si="126"/>
        <v>0</v>
      </c>
      <c r="Q490" s="250">
        <v>0</v>
      </c>
      <c r="R490" s="250">
        <f t="shared" si="127"/>
        <v>0</v>
      </c>
      <c r="S490" s="250">
        <v>0</v>
      </c>
      <c r="T490" s="251">
        <f t="shared" si="128"/>
        <v>0</v>
      </c>
      <c r="U490" s="37"/>
      <c r="V490" s="37"/>
      <c r="W490" s="37"/>
      <c r="X490" s="37"/>
      <c r="Y490" s="37"/>
      <c r="Z490" s="37"/>
      <c r="AA490" s="37"/>
      <c r="AB490" s="37"/>
      <c r="AC490" s="37"/>
      <c r="AD490" s="37"/>
      <c r="AE490" s="37"/>
      <c r="AR490" s="252" t="s">
        <v>731</v>
      </c>
      <c r="AT490" s="252" t="s">
        <v>393</v>
      </c>
      <c r="AU490" s="252" t="s">
        <v>99</v>
      </c>
      <c r="AY490" s="19" t="s">
        <v>387</v>
      </c>
      <c r="BE490" s="127">
        <f t="shared" si="129"/>
        <v>0</v>
      </c>
      <c r="BF490" s="127">
        <f t="shared" si="130"/>
        <v>0</v>
      </c>
      <c r="BG490" s="127">
        <f t="shared" si="131"/>
        <v>0</v>
      </c>
      <c r="BH490" s="127">
        <f t="shared" si="132"/>
        <v>0</v>
      </c>
      <c r="BI490" s="127">
        <f t="shared" si="133"/>
        <v>0</v>
      </c>
      <c r="BJ490" s="19" t="s">
        <v>92</v>
      </c>
      <c r="BK490" s="127">
        <f t="shared" si="134"/>
        <v>0</v>
      </c>
      <c r="BL490" s="19" t="s">
        <v>731</v>
      </c>
      <c r="BM490" s="252" t="s">
        <v>3249</v>
      </c>
    </row>
    <row r="491" spans="1:65" s="2" customFormat="1" ht="21.75" customHeight="1">
      <c r="A491" s="37"/>
      <c r="B491" s="38"/>
      <c r="C491" s="240" t="s">
        <v>1229</v>
      </c>
      <c r="D491" s="240" t="s">
        <v>393</v>
      </c>
      <c r="E491" s="241" t="s">
        <v>3250</v>
      </c>
      <c r="F491" s="242" t="s">
        <v>3204</v>
      </c>
      <c r="G491" s="243" t="s">
        <v>396</v>
      </c>
      <c r="H491" s="244">
        <v>15.2</v>
      </c>
      <c r="I491" s="245"/>
      <c r="J491" s="246">
        <f t="shared" si="125"/>
        <v>0</v>
      </c>
      <c r="K491" s="247"/>
      <c r="L491" s="40"/>
      <c r="M491" s="248" t="s">
        <v>1</v>
      </c>
      <c r="N491" s="249" t="s">
        <v>42</v>
      </c>
      <c r="O491" s="78"/>
      <c r="P491" s="250">
        <f t="shared" si="126"/>
        <v>0</v>
      </c>
      <c r="Q491" s="250">
        <v>0</v>
      </c>
      <c r="R491" s="250">
        <f t="shared" si="127"/>
        <v>0</v>
      </c>
      <c r="S491" s="250">
        <v>0</v>
      </c>
      <c r="T491" s="251">
        <f t="shared" si="128"/>
        <v>0</v>
      </c>
      <c r="U491" s="37"/>
      <c r="V491" s="37"/>
      <c r="W491" s="37"/>
      <c r="X491" s="37"/>
      <c r="Y491" s="37"/>
      <c r="Z491" s="37"/>
      <c r="AA491" s="37"/>
      <c r="AB491" s="37"/>
      <c r="AC491" s="37"/>
      <c r="AD491" s="37"/>
      <c r="AE491" s="37"/>
      <c r="AR491" s="252" t="s">
        <v>731</v>
      </c>
      <c r="AT491" s="252" t="s">
        <v>393</v>
      </c>
      <c r="AU491" s="252" t="s">
        <v>99</v>
      </c>
      <c r="AY491" s="19" t="s">
        <v>387</v>
      </c>
      <c r="BE491" s="127">
        <f t="shared" si="129"/>
        <v>0</v>
      </c>
      <c r="BF491" s="127">
        <f t="shared" si="130"/>
        <v>0</v>
      </c>
      <c r="BG491" s="127">
        <f t="shared" si="131"/>
        <v>0</v>
      </c>
      <c r="BH491" s="127">
        <f t="shared" si="132"/>
        <v>0</v>
      </c>
      <c r="BI491" s="127">
        <f t="shared" si="133"/>
        <v>0</v>
      </c>
      <c r="BJ491" s="19" t="s">
        <v>92</v>
      </c>
      <c r="BK491" s="127">
        <f t="shared" si="134"/>
        <v>0</v>
      </c>
      <c r="BL491" s="19" t="s">
        <v>731</v>
      </c>
      <c r="BM491" s="252" t="s">
        <v>3251</v>
      </c>
    </row>
    <row r="492" spans="1:65" s="2" customFormat="1" ht="21.75" customHeight="1">
      <c r="A492" s="37"/>
      <c r="B492" s="38"/>
      <c r="C492" s="240" t="s">
        <v>1232</v>
      </c>
      <c r="D492" s="240" t="s">
        <v>393</v>
      </c>
      <c r="E492" s="241" t="s">
        <v>3252</v>
      </c>
      <c r="F492" s="242" t="s">
        <v>3207</v>
      </c>
      <c r="G492" s="243" t="s">
        <v>396</v>
      </c>
      <c r="H492" s="244">
        <v>5.0999999999999996</v>
      </c>
      <c r="I492" s="245"/>
      <c r="J492" s="246">
        <f t="shared" si="125"/>
        <v>0</v>
      </c>
      <c r="K492" s="247"/>
      <c r="L492" s="40"/>
      <c r="M492" s="248" t="s">
        <v>1</v>
      </c>
      <c r="N492" s="249" t="s">
        <v>42</v>
      </c>
      <c r="O492" s="78"/>
      <c r="P492" s="250">
        <f t="shared" si="126"/>
        <v>0</v>
      </c>
      <c r="Q492" s="250">
        <v>0</v>
      </c>
      <c r="R492" s="250">
        <f t="shared" si="127"/>
        <v>0</v>
      </c>
      <c r="S492" s="250">
        <v>0</v>
      </c>
      <c r="T492" s="251">
        <f t="shared" si="128"/>
        <v>0</v>
      </c>
      <c r="U492" s="37"/>
      <c r="V492" s="37"/>
      <c r="W492" s="37"/>
      <c r="X492" s="37"/>
      <c r="Y492" s="37"/>
      <c r="Z492" s="37"/>
      <c r="AA492" s="37"/>
      <c r="AB492" s="37"/>
      <c r="AC492" s="37"/>
      <c r="AD492" s="37"/>
      <c r="AE492" s="37"/>
      <c r="AR492" s="252" t="s">
        <v>731</v>
      </c>
      <c r="AT492" s="252" t="s">
        <v>393</v>
      </c>
      <c r="AU492" s="252" t="s">
        <v>99</v>
      </c>
      <c r="AY492" s="19" t="s">
        <v>387</v>
      </c>
      <c r="BE492" s="127">
        <f t="shared" si="129"/>
        <v>0</v>
      </c>
      <c r="BF492" s="127">
        <f t="shared" si="130"/>
        <v>0</v>
      </c>
      <c r="BG492" s="127">
        <f t="shared" si="131"/>
        <v>0</v>
      </c>
      <c r="BH492" s="127">
        <f t="shared" si="132"/>
        <v>0</v>
      </c>
      <c r="BI492" s="127">
        <f t="shared" si="133"/>
        <v>0</v>
      </c>
      <c r="BJ492" s="19" t="s">
        <v>92</v>
      </c>
      <c r="BK492" s="127">
        <f t="shared" si="134"/>
        <v>0</v>
      </c>
      <c r="BL492" s="19" t="s">
        <v>731</v>
      </c>
      <c r="BM492" s="252" t="s">
        <v>3253</v>
      </c>
    </row>
    <row r="493" spans="1:65" s="2" customFormat="1" ht="16.5" customHeight="1">
      <c r="A493" s="37"/>
      <c r="B493" s="38"/>
      <c r="C493" s="240" t="s">
        <v>1235</v>
      </c>
      <c r="D493" s="240" t="s">
        <v>393</v>
      </c>
      <c r="E493" s="241" t="s">
        <v>3254</v>
      </c>
      <c r="F493" s="242" t="s">
        <v>3210</v>
      </c>
      <c r="G493" s="243" t="s">
        <v>436</v>
      </c>
      <c r="H493" s="244">
        <v>2</v>
      </c>
      <c r="I493" s="245"/>
      <c r="J493" s="246">
        <f t="shared" si="125"/>
        <v>0</v>
      </c>
      <c r="K493" s="247"/>
      <c r="L493" s="40"/>
      <c r="M493" s="248" t="s">
        <v>1</v>
      </c>
      <c r="N493" s="249" t="s">
        <v>42</v>
      </c>
      <c r="O493" s="78"/>
      <c r="P493" s="250">
        <f t="shared" si="126"/>
        <v>0</v>
      </c>
      <c r="Q493" s="250">
        <v>0</v>
      </c>
      <c r="R493" s="250">
        <f t="shared" si="127"/>
        <v>0</v>
      </c>
      <c r="S493" s="250">
        <v>0</v>
      </c>
      <c r="T493" s="251">
        <f t="shared" si="128"/>
        <v>0</v>
      </c>
      <c r="U493" s="37"/>
      <c r="V493" s="37"/>
      <c r="W493" s="37"/>
      <c r="X493" s="37"/>
      <c r="Y493" s="37"/>
      <c r="Z493" s="37"/>
      <c r="AA493" s="37"/>
      <c r="AB493" s="37"/>
      <c r="AC493" s="37"/>
      <c r="AD493" s="37"/>
      <c r="AE493" s="37"/>
      <c r="AR493" s="252" t="s">
        <v>731</v>
      </c>
      <c r="AT493" s="252" t="s">
        <v>393</v>
      </c>
      <c r="AU493" s="252" t="s">
        <v>99</v>
      </c>
      <c r="AY493" s="19" t="s">
        <v>387</v>
      </c>
      <c r="BE493" s="127">
        <f t="shared" si="129"/>
        <v>0</v>
      </c>
      <c r="BF493" s="127">
        <f t="shared" si="130"/>
        <v>0</v>
      </c>
      <c r="BG493" s="127">
        <f t="shared" si="131"/>
        <v>0</v>
      </c>
      <c r="BH493" s="127">
        <f t="shared" si="132"/>
        <v>0</v>
      </c>
      <c r="BI493" s="127">
        <f t="shared" si="133"/>
        <v>0</v>
      </c>
      <c r="BJ493" s="19" t="s">
        <v>92</v>
      </c>
      <c r="BK493" s="127">
        <f t="shared" si="134"/>
        <v>0</v>
      </c>
      <c r="BL493" s="19" t="s">
        <v>731</v>
      </c>
      <c r="BM493" s="252" t="s">
        <v>3255</v>
      </c>
    </row>
    <row r="494" spans="1:65" s="2" customFormat="1" ht="16.5" customHeight="1">
      <c r="A494" s="37"/>
      <c r="B494" s="38"/>
      <c r="C494" s="240" t="s">
        <v>1239</v>
      </c>
      <c r="D494" s="240" t="s">
        <v>393</v>
      </c>
      <c r="E494" s="241" t="s">
        <v>3256</v>
      </c>
      <c r="F494" s="242" t="s">
        <v>2913</v>
      </c>
      <c r="G494" s="243" t="s">
        <v>436</v>
      </c>
      <c r="H494" s="244">
        <v>2</v>
      </c>
      <c r="I494" s="245"/>
      <c r="J494" s="246">
        <f t="shared" si="125"/>
        <v>0</v>
      </c>
      <c r="K494" s="247"/>
      <c r="L494" s="40"/>
      <c r="M494" s="248" t="s">
        <v>1</v>
      </c>
      <c r="N494" s="249" t="s">
        <v>42</v>
      </c>
      <c r="O494" s="78"/>
      <c r="P494" s="250">
        <f t="shared" si="126"/>
        <v>0</v>
      </c>
      <c r="Q494" s="250">
        <v>0</v>
      </c>
      <c r="R494" s="250">
        <f t="shared" si="127"/>
        <v>0</v>
      </c>
      <c r="S494" s="250">
        <v>0</v>
      </c>
      <c r="T494" s="251">
        <f t="shared" si="128"/>
        <v>0</v>
      </c>
      <c r="U494" s="37"/>
      <c r="V494" s="37"/>
      <c r="W494" s="37"/>
      <c r="X494" s="37"/>
      <c r="Y494" s="37"/>
      <c r="Z494" s="37"/>
      <c r="AA494" s="37"/>
      <c r="AB494" s="37"/>
      <c r="AC494" s="37"/>
      <c r="AD494" s="37"/>
      <c r="AE494" s="37"/>
      <c r="AR494" s="252" t="s">
        <v>731</v>
      </c>
      <c r="AT494" s="252" t="s">
        <v>393</v>
      </c>
      <c r="AU494" s="252" t="s">
        <v>99</v>
      </c>
      <c r="AY494" s="19" t="s">
        <v>387</v>
      </c>
      <c r="BE494" s="127">
        <f t="shared" si="129"/>
        <v>0</v>
      </c>
      <c r="BF494" s="127">
        <f t="shared" si="130"/>
        <v>0</v>
      </c>
      <c r="BG494" s="127">
        <f t="shared" si="131"/>
        <v>0</v>
      </c>
      <c r="BH494" s="127">
        <f t="shared" si="132"/>
        <v>0</v>
      </c>
      <c r="BI494" s="127">
        <f t="shared" si="133"/>
        <v>0</v>
      </c>
      <c r="BJ494" s="19" t="s">
        <v>92</v>
      </c>
      <c r="BK494" s="127">
        <f t="shared" si="134"/>
        <v>0</v>
      </c>
      <c r="BL494" s="19" t="s">
        <v>731</v>
      </c>
      <c r="BM494" s="252" t="s">
        <v>3257</v>
      </c>
    </row>
    <row r="495" spans="1:65" s="2" customFormat="1" ht="16.5" customHeight="1">
      <c r="A495" s="37"/>
      <c r="B495" s="38"/>
      <c r="C495" s="240" t="s">
        <v>1242</v>
      </c>
      <c r="D495" s="240" t="s">
        <v>393</v>
      </c>
      <c r="E495" s="241" t="s">
        <v>3258</v>
      </c>
      <c r="F495" s="242" t="s">
        <v>3215</v>
      </c>
      <c r="G495" s="243" t="s">
        <v>436</v>
      </c>
      <c r="H495" s="244">
        <v>2</v>
      </c>
      <c r="I495" s="245"/>
      <c r="J495" s="246">
        <f t="shared" si="125"/>
        <v>0</v>
      </c>
      <c r="K495" s="247"/>
      <c r="L495" s="40"/>
      <c r="M495" s="248" t="s">
        <v>1</v>
      </c>
      <c r="N495" s="249" t="s">
        <v>42</v>
      </c>
      <c r="O495" s="78"/>
      <c r="P495" s="250">
        <f t="shared" si="126"/>
        <v>0</v>
      </c>
      <c r="Q495" s="250">
        <v>0</v>
      </c>
      <c r="R495" s="250">
        <f t="shared" si="127"/>
        <v>0</v>
      </c>
      <c r="S495" s="250">
        <v>0</v>
      </c>
      <c r="T495" s="251">
        <f t="shared" si="128"/>
        <v>0</v>
      </c>
      <c r="U495" s="37"/>
      <c r="V495" s="37"/>
      <c r="W495" s="37"/>
      <c r="X495" s="37"/>
      <c r="Y495" s="37"/>
      <c r="Z495" s="37"/>
      <c r="AA495" s="37"/>
      <c r="AB495" s="37"/>
      <c r="AC495" s="37"/>
      <c r="AD495" s="37"/>
      <c r="AE495" s="37"/>
      <c r="AR495" s="252" t="s">
        <v>731</v>
      </c>
      <c r="AT495" s="252" t="s">
        <v>393</v>
      </c>
      <c r="AU495" s="252" t="s">
        <v>99</v>
      </c>
      <c r="AY495" s="19" t="s">
        <v>387</v>
      </c>
      <c r="BE495" s="127">
        <f t="shared" si="129"/>
        <v>0</v>
      </c>
      <c r="BF495" s="127">
        <f t="shared" si="130"/>
        <v>0</v>
      </c>
      <c r="BG495" s="127">
        <f t="shared" si="131"/>
        <v>0</v>
      </c>
      <c r="BH495" s="127">
        <f t="shared" si="132"/>
        <v>0</v>
      </c>
      <c r="BI495" s="127">
        <f t="shared" si="133"/>
        <v>0</v>
      </c>
      <c r="BJ495" s="19" t="s">
        <v>92</v>
      </c>
      <c r="BK495" s="127">
        <f t="shared" si="134"/>
        <v>0</v>
      </c>
      <c r="BL495" s="19" t="s">
        <v>731</v>
      </c>
      <c r="BM495" s="252" t="s">
        <v>3259</v>
      </c>
    </row>
    <row r="496" spans="1:65" s="12" customFormat="1" ht="20.85" customHeight="1">
      <c r="B496" s="212"/>
      <c r="C496" s="213"/>
      <c r="D496" s="214" t="s">
        <v>75</v>
      </c>
      <c r="E496" s="225" t="s">
        <v>2796</v>
      </c>
      <c r="F496" s="225" t="s">
        <v>2797</v>
      </c>
      <c r="G496" s="213"/>
      <c r="H496" s="213"/>
      <c r="I496" s="216"/>
      <c r="J496" s="226">
        <f>BK496</f>
        <v>0</v>
      </c>
      <c r="K496" s="213"/>
      <c r="L496" s="217"/>
      <c r="M496" s="218"/>
      <c r="N496" s="219"/>
      <c r="O496" s="219"/>
      <c r="P496" s="220">
        <f>SUM(P497:P505)</f>
        <v>0</v>
      </c>
      <c r="Q496" s="219"/>
      <c r="R496" s="220">
        <f>SUM(R497:R505)</f>
        <v>0</v>
      </c>
      <c r="S496" s="219"/>
      <c r="T496" s="221">
        <f>SUM(T497:T505)</f>
        <v>0</v>
      </c>
      <c r="AR496" s="222" t="s">
        <v>84</v>
      </c>
      <c r="AT496" s="223" t="s">
        <v>75</v>
      </c>
      <c r="AU496" s="223" t="s">
        <v>92</v>
      </c>
      <c r="AY496" s="222" t="s">
        <v>387</v>
      </c>
      <c r="BK496" s="224">
        <f>SUM(BK497:BK505)</f>
        <v>0</v>
      </c>
    </row>
    <row r="497" spans="1:65" s="2" customFormat="1" ht="24.15" customHeight="1">
      <c r="A497" s="37"/>
      <c r="B497" s="38"/>
      <c r="C497" s="240" t="s">
        <v>1246</v>
      </c>
      <c r="D497" s="240" t="s">
        <v>393</v>
      </c>
      <c r="E497" s="241" t="s">
        <v>3260</v>
      </c>
      <c r="F497" s="242" t="s">
        <v>3150</v>
      </c>
      <c r="G497" s="243" t="s">
        <v>396</v>
      </c>
      <c r="H497" s="244">
        <v>3.2</v>
      </c>
      <c r="I497" s="245"/>
      <c r="J497" s="246">
        <f t="shared" ref="J497:J505" si="135">ROUND(I497*H497,2)</f>
        <v>0</v>
      </c>
      <c r="K497" s="247"/>
      <c r="L497" s="40"/>
      <c r="M497" s="248" t="s">
        <v>1</v>
      </c>
      <c r="N497" s="249" t="s">
        <v>42</v>
      </c>
      <c r="O497" s="78"/>
      <c r="P497" s="250">
        <f t="shared" ref="P497:P505" si="136">O497*H497</f>
        <v>0</v>
      </c>
      <c r="Q497" s="250">
        <v>0</v>
      </c>
      <c r="R497" s="250">
        <f t="shared" ref="R497:R505" si="137">Q497*H497</f>
        <v>0</v>
      </c>
      <c r="S497" s="250">
        <v>0</v>
      </c>
      <c r="T497" s="251">
        <f t="shared" ref="T497:T505" si="138">S497*H497</f>
        <v>0</v>
      </c>
      <c r="U497" s="37"/>
      <c r="V497" s="37"/>
      <c r="W497" s="37"/>
      <c r="X497" s="37"/>
      <c r="Y497" s="37"/>
      <c r="Z497" s="37"/>
      <c r="AA497" s="37"/>
      <c r="AB497" s="37"/>
      <c r="AC497" s="37"/>
      <c r="AD497" s="37"/>
      <c r="AE497" s="37"/>
      <c r="AR497" s="252" t="s">
        <v>731</v>
      </c>
      <c r="AT497" s="252" t="s">
        <v>393</v>
      </c>
      <c r="AU497" s="252" t="s">
        <v>99</v>
      </c>
      <c r="AY497" s="19" t="s">
        <v>387</v>
      </c>
      <c r="BE497" s="127">
        <f t="shared" ref="BE497:BE505" si="139">IF(N497="základná",J497,0)</f>
        <v>0</v>
      </c>
      <c r="BF497" s="127">
        <f t="shared" ref="BF497:BF505" si="140">IF(N497="znížená",J497,0)</f>
        <v>0</v>
      </c>
      <c r="BG497" s="127">
        <f t="shared" ref="BG497:BG505" si="141">IF(N497="zákl. prenesená",J497,0)</f>
        <v>0</v>
      </c>
      <c r="BH497" s="127">
        <f t="shared" ref="BH497:BH505" si="142">IF(N497="zníž. prenesená",J497,0)</f>
        <v>0</v>
      </c>
      <c r="BI497" s="127">
        <f t="shared" ref="BI497:BI505" si="143">IF(N497="nulová",J497,0)</f>
        <v>0</v>
      </c>
      <c r="BJ497" s="19" t="s">
        <v>92</v>
      </c>
      <c r="BK497" s="127">
        <f t="shared" ref="BK497:BK505" si="144">ROUND(I497*H497,2)</f>
        <v>0</v>
      </c>
      <c r="BL497" s="19" t="s">
        <v>731</v>
      </c>
      <c r="BM497" s="252" t="s">
        <v>3261</v>
      </c>
    </row>
    <row r="498" spans="1:65" s="2" customFormat="1" ht="24.15" customHeight="1">
      <c r="A498" s="37"/>
      <c r="B498" s="38"/>
      <c r="C498" s="240" t="s">
        <v>1250</v>
      </c>
      <c r="D498" s="240" t="s">
        <v>393</v>
      </c>
      <c r="E498" s="241" t="s">
        <v>3262</v>
      </c>
      <c r="F498" s="242" t="s">
        <v>3153</v>
      </c>
      <c r="G498" s="243" t="s">
        <v>396</v>
      </c>
      <c r="H498" s="244">
        <v>49.1</v>
      </c>
      <c r="I498" s="245"/>
      <c r="J498" s="246">
        <f t="shared" si="135"/>
        <v>0</v>
      </c>
      <c r="K498" s="247"/>
      <c r="L498" s="40"/>
      <c r="M498" s="248" t="s">
        <v>1</v>
      </c>
      <c r="N498" s="249" t="s">
        <v>42</v>
      </c>
      <c r="O498" s="78"/>
      <c r="P498" s="250">
        <f t="shared" si="136"/>
        <v>0</v>
      </c>
      <c r="Q498" s="250">
        <v>0</v>
      </c>
      <c r="R498" s="250">
        <f t="shared" si="137"/>
        <v>0</v>
      </c>
      <c r="S498" s="250">
        <v>0</v>
      </c>
      <c r="T498" s="251">
        <f t="shared" si="138"/>
        <v>0</v>
      </c>
      <c r="U498" s="37"/>
      <c r="V498" s="37"/>
      <c r="W498" s="37"/>
      <c r="X498" s="37"/>
      <c r="Y498" s="37"/>
      <c r="Z498" s="37"/>
      <c r="AA498" s="37"/>
      <c r="AB498" s="37"/>
      <c r="AC498" s="37"/>
      <c r="AD498" s="37"/>
      <c r="AE498" s="37"/>
      <c r="AR498" s="252" t="s">
        <v>731</v>
      </c>
      <c r="AT498" s="252" t="s">
        <v>393</v>
      </c>
      <c r="AU498" s="252" t="s">
        <v>99</v>
      </c>
      <c r="AY498" s="19" t="s">
        <v>387</v>
      </c>
      <c r="BE498" s="127">
        <f t="shared" si="139"/>
        <v>0</v>
      </c>
      <c r="BF498" s="127">
        <f t="shared" si="140"/>
        <v>0</v>
      </c>
      <c r="BG498" s="127">
        <f t="shared" si="141"/>
        <v>0</v>
      </c>
      <c r="BH498" s="127">
        <f t="shared" si="142"/>
        <v>0</v>
      </c>
      <c r="BI498" s="127">
        <f t="shared" si="143"/>
        <v>0</v>
      </c>
      <c r="BJ498" s="19" t="s">
        <v>92</v>
      </c>
      <c r="BK498" s="127">
        <f t="shared" si="144"/>
        <v>0</v>
      </c>
      <c r="BL498" s="19" t="s">
        <v>731</v>
      </c>
      <c r="BM498" s="252" t="s">
        <v>3263</v>
      </c>
    </row>
    <row r="499" spans="1:65" s="2" customFormat="1" ht="24.15" customHeight="1">
      <c r="A499" s="37"/>
      <c r="B499" s="38"/>
      <c r="C499" s="240" t="s">
        <v>1252</v>
      </c>
      <c r="D499" s="240" t="s">
        <v>393</v>
      </c>
      <c r="E499" s="241" t="s">
        <v>3264</v>
      </c>
      <c r="F499" s="242" t="s">
        <v>3156</v>
      </c>
      <c r="G499" s="243" t="s">
        <v>396</v>
      </c>
      <c r="H499" s="244">
        <v>8.1</v>
      </c>
      <c r="I499" s="245"/>
      <c r="J499" s="246">
        <f t="shared" si="135"/>
        <v>0</v>
      </c>
      <c r="K499" s="247"/>
      <c r="L499" s="40"/>
      <c r="M499" s="248" t="s">
        <v>1</v>
      </c>
      <c r="N499" s="249" t="s">
        <v>42</v>
      </c>
      <c r="O499" s="78"/>
      <c r="P499" s="250">
        <f t="shared" si="136"/>
        <v>0</v>
      </c>
      <c r="Q499" s="250">
        <v>0</v>
      </c>
      <c r="R499" s="250">
        <f t="shared" si="137"/>
        <v>0</v>
      </c>
      <c r="S499" s="250">
        <v>0</v>
      </c>
      <c r="T499" s="251">
        <f t="shared" si="138"/>
        <v>0</v>
      </c>
      <c r="U499" s="37"/>
      <c r="V499" s="37"/>
      <c r="W499" s="37"/>
      <c r="X499" s="37"/>
      <c r="Y499" s="37"/>
      <c r="Z499" s="37"/>
      <c r="AA499" s="37"/>
      <c r="AB499" s="37"/>
      <c r="AC499" s="37"/>
      <c r="AD499" s="37"/>
      <c r="AE499" s="37"/>
      <c r="AR499" s="252" t="s">
        <v>731</v>
      </c>
      <c r="AT499" s="252" t="s">
        <v>393</v>
      </c>
      <c r="AU499" s="252" t="s">
        <v>99</v>
      </c>
      <c r="AY499" s="19" t="s">
        <v>387</v>
      </c>
      <c r="BE499" s="127">
        <f t="shared" si="139"/>
        <v>0</v>
      </c>
      <c r="BF499" s="127">
        <f t="shared" si="140"/>
        <v>0</v>
      </c>
      <c r="BG499" s="127">
        <f t="shared" si="141"/>
        <v>0</v>
      </c>
      <c r="BH499" s="127">
        <f t="shared" si="142"/>
        <v>0</v>
      </c>
      <c r="BI499" s="127">
        <f t="shared" si="143"/>
        <v>0</v>
      </c>
      <c r="BJ499" s="19" t="s">
        <v>92</v>
      </c>
      <c r="BK499" s="127">
        <f t="shared" si="144"/>
        <v>0</v>
      </c>
      <c r="BL499" s="19" t="s">
        <v>731</v>
      </c>
      <c r="BM499" s="252" t="s">
        <v>3265</v>
      </c>
    </row>
    <row r="500" spans="1:65" s="2" customFormat="1" ht="24.15" customHeight="1">
      <c r="A500" s="37"/>
      <c r="B500" s="38"/>
      <c r="C500" s="240" t="s">
        <v>1255</v>
      </c>
      <c r="D500" s="240" t="s">
        <v>393</v>
      </c>
      <c r="E500" s="241" t="s">
        <v>3266</v>
      </c>
      <c r="F500" s="242" t="s">
        <v>3159</v>
      </c>
      <c r="G500" s="243" t="s">
        <v>396</v>
      </c>
      <c r="H500" s="244">
        <v>16.2</v>
      </c>
      <c r="I500" s="245"/>
      <c r="J500" s="246">
        <f t="shared" si="135"/>
        <v>0</v>
      </c>
      <c r="K500" s="247"/>
      <c r="L500" s="40"/>
      <c r="M500" s="248" t="s">
        <v>1</v>
      </c>
      <c r="N500" s="249" t="s">
        <v>42</v>
      </c>
      <c r="O500" s="78"/>
      <c r="P500" s="250">
        <f t="shared" si="136"/>
        <v>0</v>
      </c>
      <c r="Q500" s="250">
        <v>0</v>
      </c>
      <c r="R500" s="250">
        <f t="shared" si="137"/>
        <v>0</v>
      </c>
      <c r="S500" s="250">
        <v>0</v>
      </c>
      <c r="T500" s="251">
        <f t="shared" si="138"/>
        <v>0</v>
      </c>
      <c r="U500" s="37"/>
      <c r="V500" s="37"/>
      <c r="W500" s="37"/>
      <c r="X500" s="37"/>
      <c r="Y500" s="37"/>
      <c r="Z500" s="37"/>
      <c r="AA500" s="37"/>
      <c r="AB500" s="37"/>
      <c r="AC500" s="37"/>
      <c r="AD500" s="37"/>
      <c r="AE500" s="37"/>
      <c r="AR500" s="252" t="s">
        <v>731</v>
      </c>
      <c r="AT500" s="252" t="s">
        <v>393</v>
      </c>
      <c r="AU500" s="252" t="s">
        <v>99</v>
      </c>
      <c r="AY500" s="19" t="s">
        <v>387</v>
      </c>
      <c r="BE500" s="127">
        <f t="shared" si="139"/>
        <v>0</v>
      </c>
      <c r="BF500" s="127">
        <f t="shared" si="140"/>
        <v>0</v>
      </c>
      <c r="BG500" s="127">
        <f t="shared" si="141"/>
        <v>0</v>
      </c>
      <c r="BH500" s="127">
        <f t="shared" si="142"/>
        <v>0</v>
      </c>
      <c r="BI500" s="127">
        <f t="shared" si="143"/>
        <v>0</v>
      </c>
      <c r="BJ500" s="19" t="s">
        <v>92</v>
      </c>
      <c r="BK500" s="127">
        <f t="shared" si="144"/>
        <v>0</v>
      </c>
      <c r="BL500" s="19" t="s">
        <v>731</v>
      </c>
      <c r="BM500" s="252" t="s">
        <v>3267</v>
      </c>
    </row>
    <row r="501" spans="1:65" s="2" customFormat="1" ht="24.15" customHeight="1">
      <c r="A501" s="37"/>
      <c r="B501" s="38"/>
      <c r="C501" s="240" t="s">
        <v>1257</v>
      </c>
      <c r="D501" s="240" t="s">
        <v>393</v>
      </c>
      <c r="E501" s="241" t="s">
        <v>3268</v>
      </c>
      <c r="F501" s="242" t="s">
        <v>3162</v>
      </c>
      <c r="G501" s="243" t="s">
        <v>396</v>
      </c>
      <c r="H501" s="244">
        <v>33.1</v>
      </c>
      <c r="I501" s="245"/>
      <c r="J501" s="246">
        <f t="shared" si="135"/>
        <v>0</v>
      </c>
      <c r="K501" s="247"/>
      <c r="L501" s="40"/>
      <c r="M501" s="248" t="s">
        <v>1</v>
      </c>
      <c r="N501" s="249" t="s">
        <v>42</v>
      </c>
      <c r="O501" s="78"/>
      <c r="P501" s="250">
        <f t="shared" si="136"/>
        <v>0</v>
      </c>
      <c r="Q501" s="250">
        <v>0</v>
      </c>
      <c r="R501" s="250">
        <f t="shared" si="137"/>
        <v>0</v>
      </c>
      <c r="S501" s="250">
        <v>0</v>
      </c>
      <c r="T501" s="251">
        <f t="shared" si="138"/>
        <v>0</v>
      </c>
      <c r="U501" s="37"/>
      <c r="V501" s="37"/>
      <c r="W501" s="37"/>
      <c r="X501" s="37"/>
      <c r="Y501" s="37"/>
      <c r="Z501" s="37"/>
      <c r="AA501" s="37"/>
      <c r="AB501" s="37"/>
      <c r="AC501" s="37"/>
      <c r="AD501" s="37"/>
      <c r="AE501" s="37"/>
      <c r="AR501" s="252" t="s">
        <v>731</v>
      </c>
      <c r="AT501" s="252" t="s">
        <v>393</v>
      </c>
      <c r="AU501" s="252" t="s">
        <v>99</v>
      </c>
      <c r="AY501" s="19" t="s">
        <v>387</v>
      </c>
      <c r="BE501" s="127">
        <f t="shared" si="139"/>
        <v>0</v>
      </c>
      <c r="BF501" s="127">
        <f t="shared" si="140"/>
        <v>0</v>
      </c>
      <c r="BG501" s="127">
        <f t="shared" si="141"/>
        <v>0</v>
      </c>
      <c r="BH501" s="127">
        <f t="shared" si="142"/>
        <v>0</v>
      </c>
      <c r="BI501" s="127">
        <f t="shared" si="143"/>
        <v>0</v>
      </c>
      <c r="BJ501" s="19" t="s">
        <v>92</v>
      </c>
      <c r="BK501" s="127">
        <f t="shared" si="144"/>
        <v>0</v>
      </c>
      <c r="BL501" s="19" t="s">
        <v>731</v>
      </c>
      <c r="BM501" s="252" t="s">
        <v>3269</v>
      </c>
    </row>
    <row r="502" spans="1:65" s="2" customFormat="1" ht="16.5" customHeight="1">
      <c r="A502" s="37"/>
      <c r="B502" s="38"/>
      <c r="C502" s="240" t="s">
        <v>1260</v>
      </c>
      <c r="D502" s="240" t="s">
        <v>393</v>
      </c>
      <c r="E502" s="241" t="s">
        <v>3270</v>
      </c>
      <c r="F502" s="242" t="s">
        <v>3074</v>
      </c>
      <c r="G502" s="243" t="s">
        <v>405</v>
      </c>
      <c r="H502" s="244">
        <v>34.6</v>
      </c>
      <c r="I502" s="245"/>
      <c r="J502" s="246">
        <f t="shared" si="135"/>
        <v>0</v>
      </c>
      <c r="K502" s="247"/>
      <c r="L502" s="40"/>
      <c r="M502" s="248" t="s">
        <v>1</v>
      </c>
      <c r="N502" s="249" t="s">
        <v>42</v>
      </c>
      <c r="O502" s="78"/>
      <c r="P502" s="250">
        <f t="shared" si="136"/>
        <v>0</v>
      </c>
      <c r="Q502" s="250">
        <v>0</v>
      </c>
      <c r="R502" s="250">
        <f t="shared" si="137"/>
        <v>0</v>
      </c>
      <c r="S502" s="250">
        <v>0</v>
      </c>
      <c r="T502" s="251">
        <f t="shared" si="138"/>
        <v>0</v>
      </c>
      <c r="U502" s="37"/>
      <c r="V502" s="37"/>
      <c r="W502" s="37"/>
      <c r="X502" s="37"/>
      <c r="Y502" s="37"/>
      <c r="Z502" s="37"/>
      <c r="AA502" s="37"/>
      <c r="AB502" s="37"/>
      <c r="AC502" s="37"/>
      <c r="AD502" s="37"/>
      <c r="AE502" s="37"/>
      <c r="AR502" s="252" t="s">
        <v>731</v>
      </c>
      <c r="AT502" s="252" t="s">
        <v>393</v>
      </c>
      <c r="AU502" s="252" t="s">
        <v>99</v>
      </c>
      <c r="AY502" s="19" t="s">
        <v>387</v>
      </c>
      <c r="BE502" s="127">
        <f t="shared" si="139"/>
        <v>0</v>
      </c>
      <c r="BF502" s="127">
        <f t="shared" si="140"/>
        <v>0</v>
      </c>
      <c r="BG502" s="127">
        <f t="shared" si="141"/>
        <v>0</v>
      </c>
      <c r="BH502" s="127">
        <f t="shared" si="142"/>
        <v>0</v>
      </c>
      <c r="BI502" s="127">
        <f t="shared" si="143"/>
        <v>0</v>
      </c>
      <c r="BJ502" s="19" t="s">
        <v>92</v>
      </c>
      <c r="BK502" s="127">
        <f t="shared" si="144"/>
        <v>0</v>
      </c>
      <c r="BL502" s="19" t="s">
        <v>731</v>
      </c>
      <c r="BM502" s="252" t="s">
        <v>3271</v>
      </c>
    </row>
    <row r="503" spans="1:65" s="2" customFormat="1" ht="16.5" customHeight="1">
      <c r="A503" s="37"/>
      <c r="B503" s="38"/>
      <c r="C503" s="240" t="s">
        <v>1262</v>
      </c>
      <c r="D503" s="240" t="s">
        <v>393</v>
      </c>
      <c r="E503" s="241" t="s">
        <v>3272</v>
      </c>
      <c r="F503" s="242" t="s">
        <v>3077</v>
      </c>
      <c r="G503" s="243" t="s">
        <v>405</v>
      </c>
      <c r="H503" s="244">
        <v>34.6</v>
      </c>
      <c r="I503" s="245"/>
      <c r="J503" s="246">
        <f t="shared" si="135"/>
        <v>0</v>
      </c>
      <c r="K503" s="247"/>
      <c r="L503" s="40"/>
      <c r="M503" s="248" t="s">
        <v>1</v>
      </c>
      <c r="N503" s="249" t="s">
        <v>42</v>
      </c>
      <c r="O503" s="78"/>
      <c r="P503" s="250">
        <f t="shared" si="136"/>
        <v>0</v>
      </c>
      <c r="Q503" s="250">
        <v>0</v>
      </c>
      <c r="R503" s="250">
        <f t="shared" si="137"/>
        <v>0</v>
      </c>
      <c r="S503" s="250">
        <v>0</v>
      </c>
      <c r="T503" s="251">
        <f t="shared" si="138"/>
        <v>0</v>
      </c>
      <c r="U503" s="37"/>
      <c r="V503" s="37"/>
      <c r="W503" s="37"/>
      <c r="X503" s="37"/>
      <c r="Y503" s="37"/>
      <c r="Z503" s="37"/>
      <c r="AA503" s="37"/>
      <c r="AB503" s="37"/>
      <c r="AC503" s="37"/>
      <c r="AD503" s="37"/>
      <c r="AE503" s="37"/>
      <c r="AR503" s="252" t="s">
        <v>731</v>
      </c>
      <c r="AT503" s="252" t="s">
        <v>393</v>
      </c>
      <c r="AU503" s="252" t="s">
        <v>99</v>
      </c>
      <c r="AY503" s="19" t="s">
        <v>387</v>
      </c>
      <c r="BE503" s="127">
        <f t="shared" si="139"/>
        <v>0</v>
      </c>
      <c r="BF503" s="127">
        <f t="shared" si="140"/>
        <v>0</v>
      </c>
      <c r="BG503" s="127">
        <f t="shared" si="141"/>
        <v>0</v>
      </c>
      <c r="BH503" s="127">
        <f t="shared" si="142"/>
        <v>0</v>
      </c>
      <c r="BI503" s="127">
        <f t="shared" si="143"/>
        <v>0</v>
      </c>
      <c r="BJ503" s="19" t="s">
        <v>92</v>
      </c>
      <c r="BK503" s="127">
        <f t="shared" si="144"/>
        <v>0</v>
      </c>
      <c r="BL503" s="19" t="s">
        <v>731</v>
      </c>
      <c r="BM503" s="252" t="s">
        <v>3273</v>
      </c>
    </row>
    <row r="504" spans="1:65" s="2" customFormat="1" ht="16.5" customHeight="1">
      <c r="A504" s="37"/>
      <c r="B504" s="38"/>
      <c r="C504" s="240" t="s">
        <v>1264</v>
      </c>
      <c r="D504" s="240" t="s">
        <v>393</v>
      </c>
      <c r="E504" s="241" t="s">
        <v>3274</v>
      </c>
      <c r="F504" s="242" t="s">
        <v>3169</v>
      </c>
      <c r="G504" s="243" t="s">
        <v>436</v>
      </c>
      <c r="H504" s="244">
        <v>1</v>
      </c>
      <c r="I504" s="245"/>
      <c r="J504" s="246">
        <f t="shared" si="135"/>
        <v>0</v>
      </c>
      <c r="K504" s="247"/>
      <c r="L504" s="40"/>
      <c r="M504" s="248" t="s">
        <v>1</v>
      </c>
      <c r="N504" s="249" t="s">
        <v>42</v>
      </c>
      <c r="O504" s="78"/>
      <c r="P504" s="250">
        <f t="shared" si="136"/>
        <v>0</v>
      </c>
      <c r="Q504" s="250">
        <v>0</v>
      </c>
      <c r="R504" s="250">
        <f t="shared" si="137"/>
        <v>0</v>
      </c>
      <c r="S504" s="250">
        <v>0</v>
      </c>
      <c r="T504" s="251">
        <f t="shared" si="138"/>
        <v>0</v>
      </c>
      <c r="U504" s="37"/>
      <c r="V504" s="37"/>
      <c r="W504" s="37"/>
      <c r="X504" s="37"/>
      <c r="Y504" s="37"/>
      <c r="Z504" s="37"/>
      <c r="AA504" s="37"/>
      <c r="AB504" s="37"/>
      <c r="AC504" s="37"/>
      <c r="AD504" s="37"/>
      <c r="AE504" s="37"/>
      <c r="AR504" s="252" t="s">
        <v>731</v>
      </c>
      <c r="AT504" s="252" t="s">
        <v>393</v>
      </c>
      <c r="AU504" s="252" t="s">
        <v>99</v>
      </c>
      <c r="AY504" s="19" t="s">
        <v>387</v>
      </c>
      <c r="BE504" s="127">
        <f t="shared" si="139"/>
        <v>0</v>
      </c>
      <c r="BF504" s="127">
        <f t="shared" si="140"/>
        <v>0</v>
      </c>
      <c r="BG504" s="127">
        <f t="shared" si="141"/>
        <v>0</v>
      </c>
      <c r="BH504" s="127">
        <f t="shared" si="142"/>
        <v>0</v>
      </c>
      <c r="BI504" s="127">
        <f t="shared" si="143"/>
        <v>0</v>
      </c>
      <c r="BJ504" s="19" t="s">
        <v>92</v>
      </c>
      <c r="BK504" s="127">
        <f t="shared" si="144"/>
        <v>0</v>
      </c>
      <c r="BL504" s="19" t="s">
        <v>731</v>
      </c>
      <c r="BM504" s="252" t="s">
        <v>3275</v>
      </c>
    </row>
    <row r="505" spans="1:65" s="2" customFormat="1" ht="21.75" customHeight="1">
      <c r="A505" s="37"/>
      <c r="B505" s="38"/>
      <c r="C505" s="240" t="s">
        <v>1268</v>
      </c>
      <c r="D505" s="240" t="s">
        <v>393</v>
      </c>
      <c r="E505" s="241" t="s">
        <v>3276</v>
      </c>
      <c r="F505" s="242" t="s">
        <v>2801</v>
      </c>
      <c r="G505" s="243" t="s">
        <v>405</v>
      </c>
      <c r="H505" s="244">
        <v>17.2</v>
      </c>
      <c r="I505" s="245"/>
      <c r="J505" s="246">
        <f t="shared" si="135"/>
        <v>0</v>
      </c>
      <c r="K505" s="247"/>
      <c r="L505" s="40"/>
      <c r="M505" s="248" t="s">
        <v>1</v>
      </c>
      <c r="N505" s="249" t="s">
        <v>42</v>
      </c>
      <c r="O505" s="78"/>
      <c r="P505" s="250">
        <f t="shared" si="136"/>
        <v>0</v>
      </c>
      <c r="Q505" s="250">
        <v>0</v>
      </c>
      <c r="R505" s="250">
        <f t="shared" si="137"/>
        <v>0</v>
      </c>
      <c r="S505" s="250">
        <v>0</v>
      </c>
      <c r="T505" s="251">
        <f t="shared" si="138"/>
        <v>0</v>
      </c>
      <c r="U505" s="37"/>
      <c r="V505" s="37"/>
      <c r="W505" s="37"/>
      <c r="X505" s="37"/>
      <c r="Y505" s="37"/>
      <c r="Z505" s="37"/>
      <c r="AA505" s="37"/>
      <c r="AB505" s="37"/>
      <c r="AC505" s="37"/>
      <c r="AD505" s="37"/>
      <c r="AE505" s="37"/>
      <c r="AR505" s="252" t="s">
        <v>731</v>
      </c>
      <c r="AT505" s="252" t="s">
        <v>393</v>
      </c>
      <c r="AU505" s="252" t="s">
        <v>99</v>
      </c>
      <c r="AY505" s="19" t="s">
        <v>387</v>
      </c>
      <c r="BE505" s="127">
        <f t="shared" si="139"/>
        <v>0</v>
      </c>
      <c r="BF505" s="127">
        <f t="shared" si="140"/>
        <v>0</v>
      </c>
      <c r="BG505" s="127">
        <f t="shared" si="141"/>
        <v>0</v>
      </c>
      <c r="BH505" s="127">
        <f t="shared" si="142"/>
        <v>0</v>
      </c>
      <c r="BI505" s="127">
        <f t="shared" si="143"/>
        <v>0</v>
      </c>
      <c r="BJ505" s="19" t="s">
        <v>92</v>
      </c>
      <c r="BK505" s="127">
        <f t="shared" si="144"/>
        <v>0</v>
      </c>
      <c r="BL505" s="19" t="s">
        <v>731</v>
      </c>
      <c r="BM505" s="252" t="s">
        <v>3277</v>
      </c>
    </row>
    <row r="506" spans="1:65" s="12" customFormat="1" ht="20.85" customHeight="1">
      <c r="B506" s="212"/>
      <c r="C506" s="213"/>
      <c r="D506" s="214" t="s">
        <v>75</v>
      </c>
      <c r="E506" s="225" t="s">
        <v>2803</v>
      </c>
      <c r="F506" s="225" t="s">
        <v>137</v>
      </c>
      <c r="G506" s="213"/>
      <c r="H506" s="213"/>
      <c r="I506" s="216"/>
      <c r="J506" s="226">
        <f>BK506</f>
        <v>0</v>
      </c>
      <c r="K506" s="213"/>
      <c r="L506" s="217"/>
      <c r="M506" s="218"/>
      <c r="N506" s="219"/>
      <c r="O506" s="219"/>
      <c r="P506" s="220">
        <f>SUM(P507:P511)</f>
        <v>0</v>
      </c>
      <c r="Q506" s="219"/>
      <c r="R506" s="220">
        <f>SUM(R507:R511)</f>
        <v>0</v>
      </c>
      <c r="S506" s="219"/>
      <c r="T506" s="221">
        <f>SUM(T507:T511)</f>
        <v>0</v>
      </c>
      <c r="AR506" s="222" t="s">
        <v>84</v>
      </c>
      <c r="AT506" s="223" t="s">
        <v>75</v>
      </c>
      <c r="AU506" s="223" t="s">
        <v>92</v>
      </c>
      <c r="AY506" s="222" t="s">
        <v>387</v>
      </c>
      <c r="BK506" s="224">
        <f>SUM(BK507:BK511)</f>
        <v>0</v>
      </c>
    </row>
    <row r="507" spans="1:65" s="2" customFormat="1" ht="24.15" customHeight="1">
      <c r="A507" s="37"/>
      <c r="B507" s="38"/>
      <c r="C507" s="240" t="s">
        <v>1272</v>
      </c>
      <c r="D507" s="240" t="s">
        <v>393</v>
      </c>
      <c r="E507" s="241" t="s">
        <v>3278</v>
      </c>
      <c r="F507" s="242" t="s">
        <v>2805</v>
      </c>
      <c r="G507" s="243" t="s">
        <v>2806</v>
      </c>
      <c r="H507" s="244">
        <v>2</v>
      </c>
      <c r="I507" s="245"/>
      <c r="J507" s="246">
        <f>ROUND(I507*H507,2)</f>
        <v>0</v>
      </c>
      <c r="K507" s="247"/>
      <c r="L507" s="40"/>
      <c r="M507" s="248" t="s">
        <v>1</v>
      </c>
      <c r="N507" s="249" t="s">
        <v>42</v>
      </c>
      <c r="O507" s="78"/>
      <c r="P507" s="250">
        <f>O507*H507</f>
        <v>0</v>
      </c>
      <c r="Q507" s="250">
        <v>0</v>
      </c>
      <c r="R507" s="250">
        <f>Q507*H507</f>
        <v>0</v>
      </c>
      <c r="S507" s="250">
        <v>0</v>
      </c>
      <c r="T507" s="251">
        <f>S507*H507</f>
        <v>0</v>
      </c>
      <c r="U507" s="37"/>
      <c r="V507" s="37"/>
      <c r="W507" s="37"/>
      <c r="X507" s="37"/>
      <c r="Y507" s="37"/>
      <c r="Z507" s="37"/>
      <c r="AA507" s="37"/>
      <c r="AB507" s="37"/>
      <c r="AC507" s="37"/>
      <c r="AD507" s="37"/>
      <c r="AE507" s="37"/>
      <c r="AR507" s="252" t="s">
        <v>731</v>
      </c>
      <c r="AT507" s="252" t="s">
        <v>393</v>
      </c>
      <c r="AU507" s="252" t="s">
        <v>99</v>
      </c>
      <c r="AY507" s="19" t="s">
        <v>387</v>
      </c>
      <c r="BE507" s="127">
        <f>IF(N507="základná",J507,0)</f>
        <v>0</v>
      </c>
      <c r="BF507" s="127">
        <f>IF(N507="znížená",J507,0)</f>
        <v>0</v>
      </c>
      <c r="BG507" s="127">
        <f>IF(N507="zákl. prenesená",J507,0)</f>
        <v>0</v>
      </c>
      <c r="BH507" s="127">
        <f>IF(N507="zníž. prenesená",J507,0)</f>
        <v>0</v>
      </c>
      <c r="BI507" s="127">
        <f>IF(N507="nulová",J507,0)</f>
        <v>0</v>
      </c>
      <c r="BJ507" s="19" t="s">
        <v>92</v>
      </c>
      <c r="BK507" s="127">
        <f>ROUND(I507*H507,2)</f>
        <v>0</v>
      </c>
      <c r="BL507" s="19" t="s">
        <v>731</v>
      </c>
      <c r="BM507" s="252" t="s">
        <v>3279</v>
      </c>
    </row>
    <row r="508" spans="1:65" s="2" customFormat="1" ht="16.5" customHeight="1">
      <c r="A508" s="37"/>
      <c r="B508" s="38"/>
      <c r="C508" s="240" t="s">
        <v>1277</v>
      </c>
      <c r="D508" s="240" t="s">
        <v>393</v>
      </c>
      <c r="E508" s="241" t="s">
        <v>3280</v>
      </c>
      <c r="F508" s="242" t="s">
        <v>2809</v>
      </c>
      <c r="G508" s="243" t="s">
        <v>2806</v>
      </c>
      <c r="H508" s="244">
        <v>1</v>
      </c>
      <c r="I508" s="245"/>
      <c r="J508" s="246">
        <f>ROUND(I508*H508,2)</f>
        <v>0</v>
      </c>
      <c r="K508" s="247"/>
      <c r="L508" s="40"/>
      <c r="M508" s="248" t="s">
        <v>1</v>
      </c>
      <c r="N508" s="249" t="s">
        <v>42</v>
      </c>
      <c r="O508" s="78"/>
      <c r="P508" s="250">
        <f>O508*H508</f>
        <v>0</v>
      </c>
      <c r="Q508" s="250">
        <v>0</v>
      </c>
      <c r="R508" s="250">
        <f>Q508*H508</f>
        <v>0</v>
      </c>
      <c r="S508" s="250">
        <v>0</v>
      </c>
      <c r="T508" s="251">
        <f>S508*H508</f>
        <v>0</v>
      </c>
      <c r="U508" s="37"/>
      <c r="V508" s="37"/>
      <c r="W508" s="37"/>
      <c r="X508" s="37"/>
      <c r="Y508" s="37"/>
      <c r="Z508" s="37"/>
      <c r="AA508" s="37"/>
      <c r="AB508" s="37"/>
      <c r="AC508" s="37"/>
      <c r="AD508" s="37"/>
      <c r="AE508" s="37"/>
      <c r="AR508" s="252" t="s">
        <v>731</v>
      </c>
      <c r="AT508" s="252" t="s">
        <v>393</v>
      </c>
      <c r="AU508" s="252" t="s">
        <v>99</v>
      </c>
      <c r="AY508" s="19" t="s">
        <v>387</v>
      </c>
      <c r="BE508" s="127">
        <f>IF(N508="základná",J508,0)</f>
        <v>0</v>
      </c>
      <c r="BF508" s="127">
        <f>IF(N508="znížená",J508,0)</f>
        <v>0</v>
      </c>
      <c r="BG508" s="127">
        <f>IF(N508="zákl. prenesená",J508,0)</f>
        <v>0</v>
      </c>
      <c r="BH508" s="127">
        <f>IF(N508="zníž. prenesená",J508,0)</f>
        <v>0</v>
      </c>
      <c r="BI508" s="127">
        <f>IF(N508="nulová",J508,0)</f>
        <v>0</v>
      </c>
      <c r="BJ508" s="19" t="s">
        <v>92</v>
      </c>
      <c r="BK508" s="127">
        <f>ROUND(I508*H508,2)</f>
        <v>0</v>
      </c>
      <c r="BL508" s="19" t="s">
        <v>731</v>
      </c>
      <c r="BM508" s="252" t="s">
        <v>3281</v>
      </c>
    </row>
    <row r="509" spans="1:65" s="2" customFormat="1" ht="16.5" customHeight="1">
      <c r="A509" s="37"/>
      <c r="B509" s="38"/>
      <c r="C509" s="240" t="s">
        <v>1280</v>
      </c>
      <c r="D509" s="240" t="s">
        <v>393</v>
      </c>
      <c r="E509" s="241" t="s">
        <v>3282</v>
      </c>
      <c r="F509" s="242" t="s">
        <v>2812</v>
      </c>
      <c r="G509" s="243" t="s">
        <v>2806</v>
      </c>
      <c r="H509" s="244">
        <v>1</v>
      </c>
      <c r="I509" s="245"/>
      <c r="J509" s="246">
        <f>ROUND(I509*H509,2)</f>
        <v>0</v>
      </c>
      <c r="K509" s="247"/>
      <c r="L509" s="40"/>
      <c r="M509" s="248" t="s">
        <v>1</v>
      </c>
      <c r="N509" s="249" t="s">
        <v>42</v>
      </c>
      <c r="O509" s="78"/>
      <c r="P509" s="250">
        <f>O509*H509</f>
        <v>0</v>
      </c>
      <c r="Q509" s="250">
        <v>0</v>
      </c>
      <c r="R509" s="250">
        <f>Q509*H509</f>
        <v>0</v>
      </c>
      <c r="S509" s="250">
        <v>0</v>
      </c>
      <c r="T509" s="251">
        <f>S509*H509</f>
        <v>0</v>
      </c>
      <c r="U509" s="37"/>
      <c r="V509" s="37"/>
      <c r="W509" s="37"/>
      <c r="X509" s="37"/>
      <c r="Y509" s="37"/>
      <c r="Z509" s="37"/>
      <c r="AA509" s="37"/>
      <c r="AB509" s="37"/>
      <c r="AC509" s="37"/>
      <c r="AD509" s="37"/>
      <c r="AE509" s="37"/>
      <c r="AR509" s="252" t="s">
        <v>731</v>
      </c>
      <c r="AT509" s="252" t="s">
        <v>393</v>
      </c>
      <c r="AU509" s="252" t="s">
        <v>99</v>
      </c>
      <c r="AY509" s="19" t="s">
        <v>387</v>
      </c>
      <c r="BE509" s="127">
        <f>IF(N509="základná",J509,0)</f>
        <v>0</v>
      </c>
      <c r="BF509" s="127">
        <f>IF(N509="znížená",J509,0)</f>
        <v>0</v>
      </c>
      <c r="BG509" s="127">
        <f>IF(N509="zákl. prenesená",J509,0)</f>
        <v>0</v>
      </c>
      <c r="BH509" s="127">
        <f>IF(N509="zníž. prenesená",J509,0)</f>
        <v>0</v>
      </c>
      <c r="BI509" s="127">
        <f>IF(N509="nulová",J509,0)</f>
        <v>0</v>
      </c>
      <c r="BJ509" s="19" t="s">
        <v>92</v>
      </c>
      <c r="BK509" s="127">
        <f>ROUND(I509*H509,2)</f>
        <v>0</v>
      </c>
      <c r="BL509" s="19" t="s">
        <v>731</v>
      </c>
      <c r="BM509" s="252" t="s">
        <v>3283</v>
      </c>
    </row>
    <row r="510" spans="1:65" s="2" customFormat="1" ht="16.5" customHeight="1">
      <c r="A510" s="37"/>
      <c r="B510" s="38"/>
      <c r="C510" s="240" t="s">
        <v>1283</v>
      </c>
      <c r="D510" s="240" t="s">
        <v>393</v>
      </c>
      <c r="E510" s="241" t="s">
        <v>3284</v>
      </c>
      <c r="F510" s="242" t="s">
        <v>2815</v>
      </c>
      <c r="G510" s="243" t="s">
        <v>716</v>
      </c>
      <c r="H510" s="311"/>
      <c r="I510" s="245"/>
      <c r="J510" s="246">
        <f>ROUND(I510*H510,2)</f>
        <v>0</v>
      </c>
      <c r="K510" s="247"/>
      <c r="L510" s="40"/>
      <c r="M510" s="248" t="s">
        <v>1</v>
      </c>
      <c r="N510" s="249" t="s">
        <v>42</v>
      </c>
      <c r="O510" s="78"/>
      <c r="P510" s="250">
        <f>O510*H510</f>
        <v>0</v>
      </c>
      <c r="Q510" s="250">
        <v>0</v>
      </c>
      <c r="R510" s="250">
        <f>Q510*H510</f>
        <v>0</v>
      </c>
      <c r="S510" s="250">
        <v>0</v>
      </c>
      <c r="T510" s="251">
        <f>S510*H510</f>
        <v>0</v>
      </c>
      <c r="U510" s="37"/>
      <c r="V510" s="37"/>
      <c r="W510" s="37"/>
      <c r="X510" s="37"/>
      <c r="Y510" s="37"/>
      <c r="Z510" s="37"/>
      <c r="AA510" s="37"/>
      <c r="AB510" s="37"/>
      <c r="AC510" s="37"/>
      <c r="AD510" s="37"/>
      <c r="AE510" s="37"/>
      <c r="AR510" s="252" t="s">
        <v>731</v>
      </c>
      <c r="AT510" s="252" t="s">
        <v>393</v>
      </c>
      <c r="AU510" s="252" t="s">
        <v>99</v>
      </c>
      <c r="AY510" s="19" t="s">
        <v>387</v>
      </c>
      <c r="BE510" s="127">
        <f>IF(N510="základná",J510,0)</f>
        <v>0</v>
      </c>
      <c r="BF510" s="127">
        <f>IF(N510="znížená",J510,0)</f>
        <v>0</v>
      </c>
      <c r="BG510" s="127">
        <f>IF(N510="zákl. prenesená",J510,0)</f>
        <v>0</v>
      </c>
      <c r="BH510" s="127">
        <f>IF(N510="zníž. prenesená",J510,0)</f>
        <v>0</v>
      </c>
      <c r="BI510" s="127">
        <f>IF(N510="nulová",J510,0)</f>
        <v>0</v>
      </c>
      <c r="BJ510" s="19" t="s">
        <v>92</v>
      </c>
      <c r="BK510" s="127">
        <f>ROUND(I510*H510,2)</f>
        <v>0</v>
      </c>
      <c r="BL510" s="19" t="s">
        <v>731</v>
      </c>
      <c r="BM510" s="252" t="s">
        <v>3285</v>
      </c>
    </row>
    <row r="511" spans="1:65" s="2" customFormat="1" ht="16.5" customHeight="1">
      <c r="A511" s="37"/>
      <c r="B511" s="38"/>
      <c r="C511" s="240" t="s">
        <v>1285</v>
      </c>
      <c r="D511" s="240" t="s">
        <v>393</v>
      </c>
      <c r="E511" s="241" t="s">
        <v>3286</v>
      </c>
      <c r="F511" s="242" t="s">
        <v>2818</v>
      </c>
      <c r="G511" s="243" t="s">
        <v>716</v>
      </c>
      <c r="H511" s="311"/>
      <c r="I511" s="245"/>
      <c r="J511" s="246">
        <f>ROUND(I511*H511,2)</f>
        <v>0</v>
      </c>
      <c r="K511" s="247"/>
      <c r="L511" s="40"/>
      <c r="M511" s="248" t="s">
        <v>1</v>
      </c>
      <c r="N511" s="249" t="s">
        <v>42</v>
      </c>
      <c r="O511" s="78"/>
      <c r="P511" s="250">
        <f>O511*H511</f>
        <v>0</v>
      </c>
      <c r="Q511" s="250">
        <v>0</v>
      </c>
      <c r="R511" s="250">
        <f>Q511*H511</f>
        <v>0</v>
      </c>
      <c r="S511" s="250">
        <v>0</v>
      </c>
      <c r="T511" s="251">
        <f>S511*H511</f>
        <v>0</v>
      </c>
      <c r="U511" s="37"/>
      <c r="V511" s="37"/>
      <c r="W511" s="37"/>
      <c r="X511" s="37"/>
      <c r="Y511" s="37"/>
      <c r="Z511" s="37"/>
      <c r="AA511" s="37"/>
      <c r="AB511" s="37"/>
      <c r="AC511" s="37"/>
      <c r="AD511" s="37"/>
      <c r="AE511" s="37"/>
      <c r="AR511" s="252" t="s">
        <v>731</v>
      </c>
      <c r="AT511" s="252" t="s">
        <v>393</v>
      </c>
      <c r="AU511" s="252" t="s">
        <v>99</v>
      </c>
      <c r="AY511" s="19" t="s">
        <v>387</v>
      </c>
      <c r="BE511" s="127">
        <f>IF(N511="základná",J511,0)</f>
        <v>0</v>
      </c>
      <c r="BF511" s="127">
        <f>IF(N511="znížená",J511,0)</f>
        <v>0</v>
      </c>
      <c r="BG511" s="127">
        <f>IF(N511="zákl. prenesená",J511,0)</f>
        <v>0</v>
      </c>
      <c r="BH511" s="127">
        <f>IF(N511="zníž. prenesená",J511,0)</f>
        <v>0</v>
      </c>
      <c r="BI511" s="127">
        <f>IF(N511="nulová",J511,0)</f>
        <v>0</v>
      </c>
      <c r="BJ511" s="19" t="s">
        <v>92</v>
      </c>
      <c r="BK511" s="127">
        <f>ROUND(I511*H511,2)</f>
        <v>0</v>
      </c>
      <c r="BL511" s="19" t="s">
        <v>731</v>
      </c>
      <c r="BM511" s="252" t="s">
        <v>3287</v>
      </c>
    </row>
    <row r="512" spans="1:65" s="12" customFormat="1" ht="20.85" customHeight="1">
      <c r="B512" s="212"/>
      <c r="C512" s="213"/>
      <c r="D512" s="214" t="s">
        <v>75</v>
      </c>
      <c r="E512" s="225" t="s">
        <v>367</v>
      </c>
      <c r="F512" s="225" t="s">
        <v>821</v>
      </c>
      <c r="G512" s="213"/>
      <c r="H512" s="213"/>
      <c r="I512" s="216"/>
      <c r="J512" s="226">
        <f>BK512</f>
        <v>0</v>
      </c>
      <c r="K512" s="213"/>
      <c r="L512" s="217"/>
      <c r="M512" s="218"/>
      <c r="N512" s="219"/>
      <c r="O512" s="219"/>
      <c r="P512" s="220">
        <f>P513</f>
        <v>0</v>
      </c>
      <c r="Q512" s="219"/>
      <c r="R512" s="220">
        <f>R513</f>
        <v>0</v>
      </c>
      <c r="S512" s="219"/>
      <c r="T512" s="221">
        <f>T513</f>
        <v>0</v>
      </c>
      <c r="AR512" s="222" t="s">
        <v>429</v>
      </c>
      <c r="AT512" s="223" t="s">
        <v>75</v>
      </c>
      <c r="AU512" s="223" t="s">
        <v>92</v>
      </c>
      <c r="AY512" s="222" t="s">
        <v>387</v>
      </c>
      <c r="BK512" s="224">
        <f>BK513</f>
        <v>0</v>
      </c>
    </row>
    <row r="513" spans="1:65" s="2" customFormat="1" ht="16.5" customHeight="1">
      <c r="A513" s="37"/>
      <c r="B513" s="38"/>
      <c r="C513" s="240" t="s">
        <v>1287</v>
      </c>
      <c r="D513" s="240" t="s">
        <v>393</v>
      </c>
      <c r="E513" s="241" t="s">
        <v>2820</v>
      </c>
      <c r="F513" s="242" t="s">
        <v>2821</v>
      </c>
      <c r="G513" s="243" t="s">
        <v>716</v>
      </c>
      <c r="H513" s="311"/>
      <c r="I513" s="245"/>
      <c r="J513" s="246">
        <f>ROUND(I513*H513,2)</f>
        <v>0</v>
      </c>
      <c r="K513" s="247"/>
      <c r="L513" s="40"/>
      <c r="M513" s="248" t="s">
        <v>1</v>
      </c>
      <c r="N513" s="249" t="s">
        <v>42</v>
      </c>
      <c r="O513" s="78"/>
      <c r="P513" s="250">
        <f>O513*H513</f>
        <v>0</v>
      </c>
      <c r="Q513" s="250">
        <v>0</v>
      </c>
      <c r="R513" s="250">
        <f>Q513*H513</f>
        <v>0</v>
      </c>
      <c r="S513" s="250">
        <v>0</v>
      </c>
      <c r="T513" s="251">
        <f>S513*H513</f>
        <v>0</v>
      </c>
      <c r="U513" s="37"/>
      <c r="V513" s="37"/>
      <c r="W513" s="37"/>
      <c r="X513" s="37"/>
      <c r="Y513" s="37"/>
      <c r="Z513" s="37"/>
      <c r="AA513" s="37"/>
      <c r="AB513" s="37"/>
      <c r="AC513" s="37"/>
      <c r="AD513" s="37"/>
      <c r="AE513" s="37"/>
      <c r="AR513" s="252" t="s">
        <v>825</v>
      </c>
      <c r="AT513" s="252" t="s">
        <v>393</v>
      </c>
      <c r="AU513" s="252" t="s">
        <v>99</v>
      </c>
      <c r="AY513" s="19" t="s">
        <v>387</v>
      </c>
      <c r="BE513" s="127">
        <f>IF(N513="základná",J513,0)</f>
        <v>0</v>
      </c>
      <c r="BF513" s="127">
        <f>IF(N513="znížená",J513,0)</f>
        <v>0</v>
      </c>
      <c r="BG513" s="127">
        <f>IF(N513="zákl. prenesená",J513,0)</f>
        <v>0</v>
      </c>
      <c r="BH513" s="127">
        <f>IF(N513="zníž. prenesená",J513,0)</f>
        <v>0</v>
      </c>
      <c r="BI513" s="127">
        <f>IF(N513="nulová",J513,0)</f>
        <v>0</v>
      </c>
      <c r="BJ513" s="19" t="s">
        <v>92</v>
      </c>
      <c r="BK513" s="127">
        <f>ROUND(I513*H513,2)</f>
        <v>0</v>
      </c>
      <c r="BL513" s="19" t="s">
        <v>825</v>
      </c>
      <c r="BM513" s="252" t="s">
        <v>3288</v>
      </c>
    </row>
    <row r="514" spans="1:65" s="12" customFormat="1" ht="22.8" customHeight="1">
      <c r="B514" s="212"/>
      <c r="C514" s="213"/>
      <c r="D514" s="214" t="s">
        <v>75</v>
      </c>
      <c r="E514" s="225" t="s">
        <v>3289</v>
      </c>
      <c r="F514" s="225" t="s">
        <v>3290</v>
      </c>
      <c r="G514" s="213"/>
      <c r="H514" s="213"/>
      <c r="I514" s="216"/>
      <c r="J514" s="226">
        <f>BK514</f>
        <v>0</v>
      </c>
      <c r="K514" s="213"/>
      <c r="L514" s="217"/>
      <c r="M514" s="218"/>
      <c r="N514" s="219"/>
      <c r="O514" s="219"/>
      <c r="P514" s="220">
        <f>P515+P520+P530+P534+P543+P549+P555</f>
        <v>0</v>
      </c>
      <c r="Q514" s="219"/>
      <c r="R514" s="220">
        <f>R515+R520+R530+R534+R543+R549+R555</f>
        <v>0</v>
      </c>
      <c r="S514" s="219"/>
      <c r="T514" s="221">
        <f>T515+T520+T530+T534+T543+T549+T555</f>
        <v>0</v>
      </c>
      <c r="AR514" s="222" t="s">
        <v>84</v>
      </c>
      <c r="AT514" s="223" t="s">
        <v>75</v>
      </c>
      <c r="AU514" s="223" t="s">
        <v>84</v>
      </c>
      <c r="AY514" s="222" t="s">
        <v>387</v>
      </c>
      <c r="BK514" s="224">
        <f>BK515+BK520+BK530+BK534+BK543+BK549+BK555</f>
        <v>0</v>
      </c>
    </row>
    <row r="515" spans="1:65" s="12" customFormat="1" ht="20.85" customHeight="1">
      <c r="B515" s="212"/>
      <c r="C515" s="213"/>
      <c r="D515" s="214" t="s">
        <v>75</v>
      </c>
      <c r="E515" s="225" t="s">
        <v>2756</v>
      </c>
      <c r="F515" s="225" t="s">
        <v>2757</v>
      </c>
      <c r="G515" s="213"/>
      <c r="H515" s="213"/>
      <c r="I515" s="216"/>
      <c r="J515" s="226">
        <f>BK515</f>
        <v>0</v>
      </c>
      <c r="K515" s="213"/>
      <c r="L515" s="217"/>
      <c r="M515" s="218"/>
      <c r="N515" s="219"/>
      <c r="O515" s="219"/>
      <c r="P515" s="220">
        <f>SUM(P516:P519)</f>
        <v>0</v>
      </c>
      <c r="Q515" s="219"/>
      <c r="R515" s="220">
        <f>SUM(R516:R519)</f>
        <v>0</v>
      </c>
      <c r="S515" s="219"/>
      <c r="T515" s="221">
        <f>SUM(T516:T519)</f>
        <v>0</v>
      </c>
      <c r="AR515" s="222" t="s">
        <v>99</v>
      </c>
      <c r="AT515" s="223" t="s">
        <v>75</v>
      </c>
      <c r="AU515" s="223" t="s">
        <v>92</v>
      </c>
      <c r="AY515" s="222" t="s">
        <v>387</v>
      </c>
      <c r="BK515" s="224">
        <f>SUM(BK516:BK519)</f>
        <v>0</v>
      </c>
    </row>
    <row r="516" spans="1:65" s="2" customFormat="1" ht="24.15" customHeight="1">
      <c r="A516" s="37"/>
      <c r="B516" s="38"/>
      <c r="C516" s="240" t="s">
        <v>1289</v>
      </c>
      <c r="D516" s="240" t="s">
        <v>393</v>
      </c>
      <c r="E516" s="241" t="s">
        <v>3291</v>
      </c>
      <c r="F516" s="242" t="s">
        <v>3153</v>
      </c>
      <c r="G516" s="243" t="s">
        <v>396</v>
      </c>
      <c r="H516" s="244">
        <v>8.3000000000000007</v>
      </c>
      <c r="I516" s="245"/>
      <c r="J516" s="246">
        <f>ROUND(I516*H516,2)</f>
        <v>0</v>
      </c>
      <c r="K516" s="247"/>
      <c r="L516" s="40"/>
      <c r="M516" s="248" t="s">
        <v>1</v>
      </c>
      <c r="N516" s="249" t="s">
        <v>42</v>
      </c>
      <c r="O516" s="78"/>
      <c r="P516" s="250">
        <f>O516*H516</f>
        <v>0</v>
      </c>
      <c r="Q516" s="250">
        <v>0</v>
      </c>
      <c r="R516" s="250">
        <f>Q516*H516</f>
        <v>0</v>
      </c>
      <c r="S516" s="250">
        <v>0</v>
      </c>
      <c r="T516" s="251">
        <f>S516*H516</f>
        <v>0</v>
      </c>
      <c r="U516" s="37"/>
      <c r="V516" s="37"/>
      <c r="W516" s="37"/>
      <c r="X516" s="37"/>
      <c r="Y516" s="37"/>
      <c r="Z516" s="37"/>
      <c r="AA516" s="37"/>
      <c r="AB516" s="37"/>
      <c r="AC516" s="37"/>
      <c r="AD516" s="37"/>
      <c r="AE516" s="37"/>
      <c r="AR516" s="252" t="s">
        <v>731</v>
      </c>
      <c r="AT516" s="252" t="s">
        <v>393</v>
      </c>
      <c r="AU516" s="252" t="s">
        <v>99</v>
      </c>
      <c r="AY516" s="19" t="s">
        <v>387</v>
      </c>
      <c r="BE516" s="127">
        <f>IF(N516="základná",J516,0)</f>
        <v>0</v>
      </c>
      <c r="BF516" s="127">
        <f>IF(N516="znížená",J516,0)</f>
        <v>0</v>
      </c>
      <c r="BG516" s="127">
        <f>IF(N516="zákl. prenesená",J516,0)</f>
        <v>0</v>
      </c>
      <c r="BH516" s="127">
        <f>IF(N516="zníž. prenesená",J516,0)</f>
        <v>0</v>
      </c>
      <c r="BI516" s="127">
        <f>IF(N516="nulová",J516,0)</f>
        <v>0</v>
      </c>
      <c r="BJ516" s="19" t="s">
        <v>92</v>
      </c>
      <c r="BK516" s="127">
        <f>ROUND(I516*H516,2)</f>
        <v>0</v>
      </c>
      <c r="BL516" s="19" t="s">
        <v>731</v>
      </c>
      <c r="BM516" s="252" t="s">
        <v>3292</v>
      </c>
    </row>
    <row r="517" spans="1:65" s="2" customFormat="1" ht="24.15" customHeight="1">
      <c r="A517" s="37"/>
      <c r="B517" s="38"/>
      <c r="C517" s="240" t="s">
        <v>1292</v>
      </c>
      <c r="D517" s="240" t="s">
        <v>393</v>
      </c>
      <c r="E517" s="241" t="s">
        <v>3293</v>
      </c>
      <c r="F517" s="242" t="s">
        <v>3294</v>
      </c>
      <c r="G517" s="243" t="s">
        <v>396</v>
      </c>
      <c r="H517" s="244">
        <v>2.8</v>
      </c>
      <c r="I517" s="245"/>
      <c r="J517" s="246">
        <f>ROUND(I517*H517,2)</f>
        <v>0</v>
      </c>
      <c r="K517" s="247"/>
      <c r="L517" s="40"/>
      <c r="M517" s="248" t="s">
        <v>1</v>
      </c>
      <c r="N517" s="249" t="s">
        <v>42</v>
      </c>
      <c r="O517" s="78"/>
      <c r="P517" s="250">
        <f>O517*H517</f>
        <v>0</v>
      </c>
      <c r="Q517" s="250">
        <v>0</v>
      </c>
      <c r="R517" s="250">
        <f>Q517*H517</f>
        <v>0</v>
      </c>
      <c r="S517" s="250">
        <v>0</v>
      </c>
      <c r="T517" s="251">
        <f>S517*H517</f>
        <v>0</v>
      </c>
      <c r="U517" s="37"/>
      <c r="V517" s="37"/>
      <c r="W517" s="37"/>
      <c r="X517" s="37"/>
      <c r="Y517" s="37"/>
      <c r="Z517" s="37"/>
      <c r="AA517" s="37"/>
      <c r="AB517" s="37"/>
      <c r="AC517" s="37"/>
      <c r="AD517" s="37"/>
      <c r="AE517" s="37"/>
      <c r="AR517" s="252" t="s">
        <v>731</v>
      </c>
      <c r="AT517" s="252" t="s">
        <v>393</v>
      </c>
      <c r="AU517" s="252" t="s">
        <v>99</v>
      </c>
      <c r="AY517" s="19" t="s">
        <v>387</v>
      </c>
      <c r="BE517" s="127">
        <f>IF(N517="základná",J517,0)</f>
        <v>0</v>
      </c>
      <c r="BF517" s="127">
        <f>IF(N517="znížená",J517,0)</f>
        <v>0</v>
      </c>
      <c r="BG517" s="127">
        <f>IF(N517="zákl. prenesená",J517,0)</f>
        <v>0</v>
      </c>
      <c r="BH517" s="127">
        <f>IF(N517="zníž. prenesená",J517,0)</f>
        <v>0</v>
      </c>
      <c r="BI517" s="127">
        <f>IF(N517="nulová",J517,0)</f>
        <v>0</v>
      </c>
      <c r="BJ517" s="19" t="s">
        <v>92</v>
      </c>
      <c r="BK517" s="127">
        <f>ROUND(I517*H517,2)</f>
        <v>0</v>
      </c>
      <c r="BL517" s="19" t="s">
        <v>731</v>
      </c>
      <c r="BM517" s="252" t="s">
        <v>3295</v>
      </c>
    </row>
    <row r="518" spans="1:65" s="2" customFormat="1" ht="16.5" customHeight="1">
      <c r="A518" s="37"/>
      <c r="B518" s="38"/>
      <c r="C518" s="240" t="s">
        <v>1294</v>
      </c>
      <c r="D518" s="240" t="s">
        <v>393</v>
      </c>
      <c r="E518" s="241" t="s">
        <v>3296</v>
      </c>
      <c r="F518" s="242" t="s">
        <v>3102</v>
      </c>
      <c r="G518" s="243" t="s">
        <v>405</v>
      </c>
      <c r="H518" s="244">
        <v>17.7</v>
      </c>
      <c r="I518" s="245"/>
      <c r="J518" s="246">
        <f>ROUND(I518*H518,2)</f>
        <v>0</v>
      </c>
      <c r="K518" s="247"/>
      <c r="L518" s="40"/>
      <c r="M518" s="248" t="s">
        <v>1</v>
      </c>
      <c r="N518" s="249" t="s">
        <v>42</v>
      </c>
      <c r="O518" s="78"/>
      <c r="P518" s="250">
        <f>O518*H518</f>
        <v>0</v>
      </c>
      <c r="Q518" s="250">
        <v>0</v>
      </c>
      <c r="R518" s="250">
        <f>Q518*H518</f>
        <v>0</v>
      </c>
      <c r="S518" s="250">
        <v>0</v>
      </c>
      <c r="T518" s="251">
        <f>S518*H518</f>
        <v>0</v>
      </c>
      <c r="U518" s="37"/>
      <c r="V518" s="37"/>
      <c r="W518" s="37"/>
      <c r="X518" s="37"/>
      <c r="Y518" s="37"/>
      <c r="Z518" s="37"/>
      <c r="AA518" s="37"/>
      <c r="AB518" s="37"/>
      <c r="AC518" s="37"/>
      <c r="AD518" s="37"/>
      <c r="AE518" s="37"/>
      <c r="AR518" s="252" t="s">
        <v>731</v>
      </c>
      <c r="AT518" s="252" t="s">
        <v>393</v>
      </c>
      <c r="AU518" s="252" t="s">
        <v>99</v>
      </c>
      <c r="AY518" s="19" t="s">
        <v>387</v>
      </c>
      <c r="BE518" s="127">
        <f>IF(N518="základná",J518,0)</f>
        <v>0</v>
      </c>
      <c r="BF518" s="127">
        <f>IF(N518="znížená",J518,0)</f>
        <v>0</v>
      </c>
      <c r="BG518" s="127">
        <f>IF(N518="zákl. prenesená",J518,0)</f>
        <v>0</v>
      </c>
      <c r="BH518" s="127">
        <f>IF(N518="zníž. prenesená",J518,0)</f>
        <v>0</v>
      </c>
      <c r="BI518" s="127">
        <f>IF(N518="nulová",J518,0)</f>
        <v>0</v>
      </c>
      <c r="BJ518" s="19" t="s">
        <v>92</v>
      </c>
      <c r="BK518" s="127">
        <f>ROUND(I518*H518,2)</f>
        <v>0</v>
      </c>
      <c r="BL518" s="19" t="s">
        <v>731</v>
      </c>
      <c r="BM518" s="252" t="s">
        <v>3297</v>
      </c>
    </row>
    <row r="519" spans="1:65" s="2" customFormat="1" ht="16.5" customHeight="1">
      <c r="A519" s="37"/>
      <c r="B519" s="38"/>
      <c r="C519" s="240" t="s">
        <v>1296</v>
      </c>
      <c r="D519" s="240" t="s">
        <v>393</v>
      </c>
      <c r="E519" s="241" t="s">
        <v>3298</v>
      </c>
      <c r="F519" s="242" t="s">
        <v>3299</v>
      </c>
      <c r="G519" s="243" t="s">
        <v>405</v>
      </c>
      <c r="H519" s="244">
        <v>17.7</v>
      </c>
      <c r="I519" s="245"/>
      <c r="J519" s="246">
        <f>ROUND(I519*H519,2)</f>
        <v>0</v>
      </c>
      <c r="K519" s="247"/>
      <c r="L519" s="40"/>
      <c r="M519" s="248" t="s">
        <v>1</v>
      </c>
      <c r="N519" s="249" t="s">
        <v>42</v>
      </c>
      <c r="O519" s="78"/>
      <c r="P519" s="250">
        <f>O519*H519</f>
        <v>0</v>
      </c>
      <c r="Q519" s="250">
        <v>0</v>
      </c>
      <c r="R519" s="250">
        <f>Q519*H519</f>
        <v>0</v>
      </c>
      <c r="S519" s="250">
        <v>0</v>
      </c>
      <c r="T519" s="251">
        <f>S519*H519</f>
        <v>0</v>
      </c>
      <c r="U519" s="37"/>
      <c r="V519" s="37"/>
      <c r="W519" s="37"/>
      <c r="X519" s="37"/>
      <c r="Y519" s="37"/>
      <c r="Z519" s="37"/>
      <c r="AA519" s="37"/>
      <c r="AB519" s="37"/>
      <c r="AC519" s="37"/>
      <c r="AD519" s="37"/>
      <c r="AE519" s="37"/>
      <c r="AR519" s="252" t="s">
        <v>731</v>
      </c>
      <c r="AT519" s="252" t="s">
        <v>393</v>
      </c>
      <c r="AU519" s="252" t="s">
        <v>99</v>
      </c>
      <c r="AY519" s="19" t="s">
        <v>387</v>
      </c>
      <c r="BE519" s="127">
        <f>IF(N519="základná",J519,0)</f>
        <v>0</v>
      </c>
      <c r="BF519" s="127">
        <f>IF(N519="znížená",J519,0)</f>
        <v>0</v>
      </c>
      <c r="BG519" s="127">
        <f>IF(N519="zákl. prenesená",J519,0)</f>
        <v>0</v>
      </c>
      <c r="BH519" s="127">
        <f>IF(N519="zníž. prenesená",J519,0)</f>
        <v>0</v>
      </c>
      <c r="BI519" s="127">
        <f>IF(N519="nulová",J519,0)</f>
        <v>0</v>
      </c>
      <c r="BJ519" s="19" t="s">
        <v>92</v>
      </c>
      <c r="BK519" s="127">
        <f>ROUND(I519*H519,2)</f>
        <v>0</v>
      </c>
      <c r="BL519" s="19" t="s">
        <v>731</v>
      </c>
      <c r="BM519" s="252" t="s">
        <v>3300</v>
      </c>
    </row>
    <row r="520" spans="1:65" s="12" customFormat="1" ht="20.85" customHeight="1">
      <c r="B520" s="212"/>
      <c r="C520" s="213"/>
      <c r="D520" s="214" t="s">
        <v>75</v>
      </c>
      <c r="E520" s="225" t="s">
        <v>2761</v>
      </c>
      <c r="F520" s="225" t="s">
        <v>2762</v>
      </c>
      <c r="G520" s="213"/>
      <c r="H520" s="213"/>
      <c r="I520" s="216"/>
      <c r="J520" s="226">
        <f>BK520</f>
        <v>0</v>
      </c>
      <c r="K520" s="213"/>
      <c r="L520" s="217"/>
      <c r="M520" s="218"/>
      <c r="N520" s="219"/>
      <c r="O520" s="219"/>
      <c r="P520" s="220">
        <f>SUM(P521:P529)</f>
        <v>0</v>
      </c>
      <c r="Q520" s="219"/>
      <c r="R520" s="220">
        <f>SUM(R521:R529)</f>
        <v>0</v>
      </c>
      <c r="S520" s="219"/>
      <c r="T520" s="221">
        <f>SUM(T521:T529)</f>
        <v>0</v>
      </c>
      <c r="AR520" s="222" t="s">
        <v>99</v>
      </c>
      <c r="AT520" s="223" t="s">
        <v>75</v>
      </c>
      <c r="AU520" s="223" t="s">
        <v>92</v>
      </c>
      <c r="AY520" s="222" t="s">
        <v>387</v>
      </c>
      <c r="BK520" s="224">
        <f>SUM(BK521:BK529)</f>
        <v>0</v>
      </c>
    </row>
    <row r="521" spans="1:65" s="2" customFormat="1" ht="16.5" customHeight="1">
      <c r="A521" s="37"/>
      <c r="B521" s="38"/>
      <c r="C521" s="240" t="s">
        <v>1298</v>
      </c>
      <c r="D521" s="240" t="s">
        <v>393</v>
      </c>
      <c r="E521" s="241" t="s">
        <v>3301</v>
      </c>
      <c r="F521" s="242" t="s">
        <v>3080</v>
      </c>
      <c r="G521" s="243" t="s">
        <v>436</v>
      </c>
      <c r="H521" s="244">
        <v>1</v>
      </c>
      <c r="I521" s="245"/>
      <c r="J521" s="246">
        <f t="shared" ref="J521:J529" si="145">ROUND(I521*H521,2)</f>
        <v>0</v>
      </c>
      <c r="K521" s="247"/>
      <c r="L521" s="40"/>
      <c r="M521" s="248" t="s">
        <v>1</v>
      </c>
      <c r="N521" s="249" t="s">
        <v>42</v>
      </c>
      <c r="O521" s="78"/>
      <c r="P521" s="250">
        <f t="shared" ref="P521:P529" si="146">O521*H521</f>
        <v>0</v>
      </c>
      <c r="Q521" s="250">
        <v>0</v>
      </c>
      <c r="R521" s="250">
        <f t="shared" ref="R521:R529" si="147">Q521*H521</f>
        <v>0</v>
      </c>
      <c r="S521" s="250">
        <v>0</v>
      </c>
      <c r="T521" s="251">
        <f t="shared" ref="T521:T529" si="148">S521*H521</f>
        <v>0</v>
      </c>
      <c r="U521" s="37"/>
      <c r="V521" s="37"/>
      <c r="W521" s="37"/>
      <c r="X521" s="37"/>
      <c r="Y521" s="37"/>
      <c r="Z521" s="37"/>
      <c r="AA521" s="37"/>
      <c r="AB521" s="37"/>
      <c r="AC521" s="37"/>
      <c r="AD521" s="37"/>
      <c r="AE521" s="37"/>
      <c r="AR521" s="252" t="s">
        <v>731</v>
      </c>
      <c r="AT521" s="252" t="s">
        <v>393</v>
      </c>
      <c r="AU521" s="252" t="s">
        <v>99</v>
      </c>
      <c r="AY521" s="19" t="s">
        <v>387</v>
      </c>
      <c r="BE521" s="127">
        <f t="shared" ref="BE521:BE529" si="149">IF(N521="základná",J521,0)</f>
        <v>0</v>
      </c>
      <c r="BF521" s="127">
        <f t="shared" ref="BF521:BF529" si="150">IF(N521="znížená",J521,0)</f>
        <v>0</v>
      </c>
      <c r="BG521" s="127">
        <f t="shared" ref="BG521:BG529" si="151">IF(N521="zákl. prenesená",J521,0)</f>
        <v>0</v>
      </c>
      <c r="BH521" s="127">
        <f t="shared" ref="BH521:BH529" si="152">IF(N521="zníž. prenesená",J521,0)</f>
        <v>0</v>
      </c>
      <c r="BI521" s="127">
        <f t="shared" ref="BI521:BI529" si="153">IF(N521="nulová",J521,0)</f>
        <v>0</v>
      </c>
      <c r="BJ521" s="19" t="s">
        <v>92</v>
      </c>
      <c r="BK521" s="127">
        <f t="shared" ref="BK521:BK529" si="154">ROUND(I521*H521,2)</f>
        <v>0</v>
      </c>
      <c r="BL521" s="19" t="s">
        <v>731</v>
      </c>
      <c r="BM521" s="252" t="s">
        <v>3302</v>
      </c>
    </row>
    <row r="522" spans="1:65" s="2" customFormat="1" ht="16.5" customHeight="1">
      <c r="A522" s="37"/>
      <c r="B522" s="38"/>
      <c r="C522" s="240" t="s">
        <v>1301</v>
      </c>
      <c r="D522" s="240" t="s">
        <v>393</v>
      </c>
      <c r="E522" s="241" t="s">
        <v>3303</v>
      </c>
      <c r="F522" s="242" t="s">
        <v>2767</v>
      </c>
      <c r="G522" s="243" t="s">
        <v>436</v>
      </c>
      <c r="H522" s="244">
        <v>2</v>
      </c>
      <c r="I522" s="245"/>
      <c r="J522" s="246">
        <f t="shared" si="145"/>
        <v>0</v>
      </c>
      <c r="K522" s="247"/>
      <c r="L522" s="40"/>
      <c r="M522" s="248" t="s">
        <v>1</v>
      </c>
      <c r="N522" s="249" t="s">
        <v>42</v>
      </c>
      <c r="O522" s="78"/>
      <c r="P522" s="250">
        <f t="shared" si="146"/>
        <v>0</v>
      </c>
      <c r="Q522" s="250">
        <v>0</v>
      </c>
      <c r="R522" s="250">
        <f t="shared" si="147"/>
        <v>0</v>
      </c>
      <c r="S522" s="250">
        <v>0</v>
      </c>
      <c r="T522" s="251">
        <f t="shared" si="148"/>
        <v>0</v>
      </c>
      <c r="U522" s="37"/>
      <c r="V522" s="37"/>
      <c r="W522" s="37"/>
      <c r="X522" s="37"/>
      <c r="Y522" s="37"/>
      <c r="Z522" s="37"/>
      <c r="AA522" s="37"/>
      <c r="AB522" s="37"/>
      <c r="AC522" s="37"/>
      <c r="AD522" s="37"/>
      <c r="AE522" s="37"/>
      <c r="AR522" s="252" t="s">
        <v>731</v>
      </c>
      <c r="AT522" s="252" t="s">
        <v>393</v>
      </c>
      <c r="AU522" s="252" t="s">
        <v>99</v>
      </c>
      <c r="AY522" s="19" t="s">
        <v>387</v>
      </c>
      <c r="BE522" s="127">
        <f t="shared" si="149"/>
        <v>0</v>
      </c>
      <c r="BF522" s="127">
        <f t="shared" si="150"/>
        <v>0</v>
      </c>
      <c r="BG522" s="127">
        <f t="shared" si="151"/>
        <v>0</v>
      </c>
      <c r="BH522" s="127">
        <f t="shared" si="152"/>
        <v>0</v>
      </c>
      <c r="BI522" s="127">
        <f t="shared" si="153"/>
        <v>0</v>
      </c>
      <c r="BJ522" s="19" t="s">
        <v>92</v>
      </c>
      <c r="BK522" s="127">
        <f t="shared" si="154"/>
        <v>0</v>
      </c>
      <c r="BL522" s="19" t="s">
        <v>731</v>
      </c>
      <c r="BM522" s="252" t="s">
        <v>3304</v>
      </c>
    </row>
    <row r="523" spans="1:65" s="2" customFormat="1" ht="16.5" customHeight="1">
      <c r="A523" s="37"/>
      <c r="B523" s="38"/>
      <c r="C523" s="240" t="s">
        <v>1304</v>
      </c>
      <c r="D523" s="240" t="s">
        <v>393</v>
      </c>
      <c r="E523" s="241" t="s">
        <v>3305</v>
      </c>
      <c r="F523" s="242" t="s">
        <v>3085</v>
      </c>
      <c r="G523" s="243" t="s">
        <v>436</v>
      </c>
      <c r="H523" s="244">
        <v>1</v>
      </c>
      <c r="I523" s="245"/>
      <c r="J523" s="246">
        <f t="shared" si="145"/>
        <v>0</v>
      </c>
      <c r="K523" s="247"/>
      <c r="L523" s="40"/>
      <c r="M523" s="248" t="s">
        <v>1</v>
      </c>
      <c r="N523" s="249" t="s">
        <v>42</v>
      </c>
      <c r="O523" s="78"/>
      <c r="P523" s="250">
        <f t="shared" si="146"/>
        <v>0</v>
      </c>
      <c r="Q523" s="250">
        <v>0</v>
      </c>
      <c r="R523" s="250">
        <f t="shared" si="147"/>
        <v>0</v>
      </c>
      <c r="S523" s="250">
        <v>0</v>
      </c>
      <c r="T523" s="251">
        <f t="shared" si="148"/>
        <v>0</v>
      </c>
      <c r="U523" s="37"/>
      <c r="V523" s="37"/>
      <c r="W523" s="37"/>
      <c r="X523" s="37"/>
      <c r="Y523" s="37"/>
      <c r="Z523" s="37"/>
      <c r="AA523" s="37"/>
      <c r="AB523" s="37"/>
      <c r="AC523" s="37"/>
      <c r="AD523" s="37"/>
      <c r="AE523" s="37"/>
      <c r="AR523" s="252" t="s">
        <v>731</v>
      </c>
      <c r="AT523" s="252" t="s">
        <v>393</v>
      </c>
      <c r="AU523" s="252" t="s">
        <v>99</v>
      </c>
      <c r="AY523" s="19" t="s">
        <v>387</v>
      </c>
      <c r="BE523" s="127">
        <f t="shared" si="149"/>
        <v>0</v>
      </c>
      <c r="BF523" s="127">
        <f t="shared" si="150"/>
        <v>0</v>
      </c>
      <c r="BG523" s="127">
        <f t="shared" si="151"/>
        <v>0</v>
      </c>
      <c r="BH523" s="127">
        <f t="shared" si="152"/>
        <v>0</v>
      </c>
      <c r="BI523" s="127">
        <f t="shared" si="153"/>
        <v>0</v>
      </c>
      <c r="BJ523" s="19" t="s">
        <v>92</v>
      </c>
      <c r="BK523" s="127">
        <f t="shared" si="154"/>
        <v>0</v>
      </c>
      <c r="BL523" s="19" t="s">
        <v>731</v>
      </c>
      <c r="BM523" s="252" t="s">
        <v>3306</v>
      </c>
    </row>
    <row r="524" spans="1:65" s="2" customFormat="1" ht="21.75" customHeight="1">
      <c r="A524" s="37"/>
      <c r="B524" s="38"/>
      <c r="C524" s="240" t="s">
        <v>1307</v>
      </c>
      <c r="D524" s="240" t="s">
        <v>393</v>
      </c>
      <c r="E524" s="241" t="s">
        <v>3307</v>
      </c>
      <c r="F524" s="242" t="s">
        <v>3308</v>
      </c>
      <c r="G524" s="243" t="s">
        <v>396</v>
      </c>
      <c r="H524" s="244">
        <v>1.1000000000000001</v>
      </c>
      <c r="I524" s="245"/>
      <c r="J524" s="246">
        <f t="shared" si="145"/>
        <v>0</v>
      </c>
      <c r="K524" s="247"/>
      <c r="L524" s="40"/>
      <c r="M524" s="248" t="s">
        <v>1</v>
      </c>
      <c r="N524" s="249" t="s">
        <v>42</v>
      </c>
      <c r="O524" s="78"/>
      <c r="P524" s="250">
        <f t="shared" si="146"/>
        <v>0</v>
      </c>
      <c r="Q524" s="250">
        <v>0</v>
      </c>
      <c r="R524" s="250">
        <f t="shared" si="147"/>
        <v>0</v>
      </c>
      <c r="S524" s="250">
        <v>0</v>
      </c>
      <c r="T524" s="251">
        <f t="shared" si="148"/>
        <v>0</v>
      </c>
      <c r="U524" s="37"/>
      <c r="V524" s="37"/>
      <c r="W524" s="37"/>
      <c r="X524" s="37"/>
      <c r="Y524" s="37"/>
      <c r="Z524" s="37"/>
      <c r="AA524" s="37"/>
      <c r="AB524" s="37"/>
      <c r="AC524" s="37"/>
      <c r="AD524" s="37"/>
      <c r="AE524" s="37"/>
      <c r="AR524" s="252" t="s">
        <v>731</v>
      </c>
      <c r="AT524" s="252" t="s">
        <v>393</v>
      </c>
      <c r="AU524" s="252" t="s">
        <v>99</v>
      </c>
      <c r="AY524" s="19" t="s">
        <v>387</v>
      </c>
      <c r="BE524" s="127">
        <f t="shared" si="149"/>
        <v>0</v>
      </c>
      <c r="BF524" s="127">
        <f t="shared" si="150"/>
        <v>0</v>
      </c>
      <c r="BG524" s="127">
        <f t="shared" si="151"/>
        <v>0</v>
      </c>
      <c r="BH524" s="127">
        <f t="shared" si="152"/>
        <v>0</v>
      </c>
      <c r="BI524" s="127">
        <f t="shared" si="153"/>
        <v>0</v>
      </c>
      <c r="BJ524" s="19" t="s">
        <v>92</v>
      </c>
      <c r="BK524" s="127">
        <f t="shared" si="154"/>
        <v>0</v>
      </c>
      <c r="BL524" s="19" t="s">
        <v>731</v>
      </c>
      <c r="BM524" s="252" t="s">
        <v>3309</v>
      </c>
    </row>
    <row r="525" spans="1:65" s="2" customFormat="1" ht="21.75" customHeight="1">
      <c r="A525" s="37"/>
      <c r="B525" s="38"/>
      <c r="C525" s="240" t="s">
        <v>1312</v>
      </c>
      <c r="D525" s="240" t="s">
        <v>393</v>
      </c>
      <c r="E525" s="241" t="s">
        <v>3310</v>
      </c>
      <c r="F525" s="242" t="s">
        <v>3311</v>
      </c>
      <c r="G525" s="243" t="s">
        <v>396</v>
      </c>
      <c r="H525" s="244">
        <v>0.4</v>
      </c>
      <c r="I525" s="245"/>
      <c r="J525" s="246">
        <f t="shared" si="145"/>
        <v>0</v>
      </c>
      <c r="K525" s="247"/>
      <c r="L525" s="40"/>
      <c r="M525" s="248" t="s">
        <v>1</v>
      </c>
      <c r="N525" s="249" t="s">
        <v>42</v>
      </c>
      <c r="O525" s="78"/>
      <c r="P525" s="250">
        <f t="shared" si="146"/>
        <v>0</v>
      </c>
      <c r="Q525" s="250">
        <v>0</v>
      </c>
      <c r="R525" s="250">
        <f t="shared" si="147"/>
        <v>0</v>
      </c>
      <c r="S525" s="250">
        <v>0</v>
      </c>
      <c r="T525" s="251">
        <f t="shared" si="148"/>
        <v>0</v>
      </c>
      <c r="U525" s="37"/>
      <c r="V525" s="37"/>
      <c r="W525" s="37"/>
      <c r="X525" s="37"/>
      <c r="Y525" s="37"/>
      <c r="Z525" s="37"/>
      <c r="AA525" s="37"/>
      <c r="AB525" s="37"/>
      <c r="AC525" s="37"/>
      <c r="AD525" s="37"/>
      <c r="AE525" s="37"/>
      <c r="AR525" s="252" t="s">
        <v>731</v>
      </c>
      <c r="AT525" s="252" t="s">
        <v>393</v>
      </c>
      <c r="AU525" s="252" t="s">
        <v>99</v>
      </c>
      <c r="AY525" s="19" t="s">
        <v>387</v>
      </c>
      <c r="BE525" s="127">
        <f t="shared" si="149"/>
        <v>0</v>
      </c>
      <c r="BF525" s="127">
        <f t="shared" si="150"/>
        <v>0</v>
      </c>
      <c r="BG525" s="127">
        <f t="shared" si="151"/>
        <v>0</v>
      </c>
      <c r="BH525" s="127">
        <f t="shared" si="152"/>
        <v>0</v>
      </c>
      <c r="BI525" s="127">
        <f t="shared" si="153"/>
        <v>0</v>
      </c>
      <c r="BJ525" s="19" t="s">
        <v>92</v>
      </c>
      <c r="BK525" s="127">
        <f t="shared" si="154"/>
        <v>0</v>
      </c>
      <c r="BL525" s="19" t="s">
        <v>731</v>
      </c>
      <c r="BM525" s="252" t="s">
        <v>3312</v>
      </c>
    </row>
    <row r="526" spans="1:65" s="2" customFormat="1" ht="21.75" customHeight="1">
      <c r="A526" s="37"/>
      <c r="B526" s="38"/>
      <c r="C526" s="240" t="s">
        <v>1316</v>
      </c>
      <c r="D526" s="240" t="s">
        <v>393</v>
      </c>
      <c r="E526" s="241" t="s">
        <v>3313</v>
      </c>
      <c r="F526" s="242" t="s">
        <v>3207</v>
      </c>
      <c r="G526" s="243" t="s">
        <v>396</v>
      </c>
      <c r="H526" s="244">
        <v>0.8</v>
      </c>
      <c r="I526" s="245"/>
      <c r="J526" s="246">
        <f t="shared" si="145"/>
        <v>0</v>
      </c>
      <c r="K526" s="247"/>
      <c r="L526" s="40"/>
      <c r="M526" s="248" t="s">
        <v>1</v>
      </c>
      <c r="N526" s="249" t="s">
        <v>42</v>
      </c>
      <c r="O526" s="78"/>
      <c r="P526" s="250">
        <f t="shared" si="146"/>
        <v>0</v>
      </c>
      <c r="Q526" s="250">
        <v>0</v>
      </c>
      <c r="R526" s="250">
        <f t="shared" si="147"/>
        <v>0</v>
      </c>
      <c r="S526" s="250">
        <v>0</v>
      </c>
      <c r="T526" s="251">
        <f t="shared" si="148"/>
        <v>0</v>
      </c>
      <c r="U526" s="37"/>
      <c r="V526" s="37"/>
      <c r="W526" s="37"/>
      <c r="X526" s="37"/>
      <c r="Y526" s="37"/>
      <c r="Z526" s="37"/>
      <c r="AA526" s="37"/>
      <c r="AB526" s="37"/>
      <c r="AC526" s="37"/>
      <c r="AD526" s="37"/>
      <c r="AE526" s="37"/>
      <c r="AR526" s="252" t="s">
        <v>731</v>
      </c>
      <c r="AT526" s="252" t="s">
        <v>393</v>
      </c>
      <c r="AU526" s="252" t="s">
        <v>99</v>
      </c>
      <c r="AY526" s="19" t="s">
        <v>387</v>
      </c>
      <c r="BE526" s="127">
        <f t="shared" si="149"/>
        <v>0</v>
      </c>
      <c r="BF526" s="127">
        <f t="shared" si="150"/>
        <v>0</v>
      </c>
      <c r="BG526" s="127">
        <f t="shared" si="151"/>
        <v>0</v>
      </c>
      <c r="BH526" s="127">
        <f t="shared" si="152"/>
        <v>0</v>
      </c>
      <c r="BI526" s="127">
        <f t="shared" si="153"/>
        <v>0</v>
      </c>
      <c r="BJ526" s="19" t="s">
        <v>92</v>
      </c>
      <c r="BK526" s="127">
        <f t="shared" si="154"/>
        <v>0</v>
      </c>
      <c r="BL526" s="19" t="s">
        <v>731</v>
      </c>
      <c r="BM526" s="252" t="s">
        <v>3314</v>
      </c>
    </row>
    <row r="527" spans="1:65" s="2" customFormat="1" ht="16.5" customHeight="1">
      <c r="A527" s="37"/>
      <c r="B527" s="38"/>
      <c r="C527" s="240" t="s">
        <v>1318</v>
      </c>
      <c r="D527" s="240" t="s">
        <v>393</v>
      </c>
      <c r="E527" s="241" t="s">
        <v>3315</v>
      </c>
      <c r="F527" s="242" t="s">
        <v>3316</v>
      </c>
      <c r="G527" s="243" t="s">
        <v>436</v>
      </c>
      <c r="H527" s="244">
        <v>1</v>
      </c>
      <c r="I527" s="245"/>
      <c r="J527" s="246">
        <f t="shared" si="145"/>
        <v>0</v>
      </c>
      <c r="K527" s="247"/>
      <c r="L527" s="40"/>
      <c r="M527" s="248" t="s">
        <v>1</v>
      </c>
      <c r="N527" s="249" t="s">
        <v>42</v>
      </c>
      <c r="O527" s="78"/>
      <c r="P527" s="250">
        <f t="shared" si="146"/>
        <v>0</v>
      </c>
      <c r="Q527" s="250">
        <v>0</v>
      </c>
      <c r="R527" s="250">
        <f t="shared" si="147"/>
        <v>0</v>
      </c>
      <c r="S527" s="250">
        <v>0</v>
      </c>
      <c r="T527" s="251">
        <f t="shared" si="148"/>
        <v>0</v>
      </c>
      <c r="U527" s="37"/>
      <c r="V527" s="37"/>
      <c r="W527" s="37"/>
      <c r="X527" s="37"/>
      <c r="Y527" s="37"/>
      <c r="Z527" s="37"/>
      <c r="AA527" s="37"/>
      <c r="AB527" s="37"/>
      <c r="AC527" s="37"/>
      <c r="AD527" s="37"/>
      <c r="AE527" s="37"/>
      <c r="AR527" s="252" t="s">
        <v>731</v>
      </c>
      <c r="AT527" s="252" t="s">
        <v>393</v>
      </c>
      <c r="AU527" s="252" t="s">
        <v>99</v>
      </c>
      <c r="AY527" s="19" t="s">
        <v>387</v>
      </c>
      <c r="BE527" s="127">
        <f t="shared" si="149"/>
        <v>0</v>
      </c>
      <c r="BF527" s="127">
        <f t="shared" si="150"/>
        <v>0</v>
      </c>
      <c r="BG527" s="127">
        <f t="shared" si="151"/>
        <v>0</v>
      </c>
      <c r="BH527" s="127">
        <f t="shared" si="152"/>
        <v>0</v>
      </c>
      <c r="BI527" s="127">
        <f t="shared" si="153"/>
        <v>0</v>
      </c>
      <c r="BJ527" s="19" t="s">
        <v>92</v>
      </c>
      <c r="BK527" s="127">
        <f t="shared" si="154"/>
        <v>0</v>
      </c>
      <c r="BL527" s="19" t="s">
        <v>731</v>
      </c>
      <c r="BM527" s="252" t="s">
        <v>3317</v>
      </c>
    </row>
    <row r="528" spans="1:65" s="2" customFormat="1" ht="16.5" customHeight="1">
      <c r="A528" s="37"/>
      <c r="B528" s="38"/>
      <c r="C528" s="240" t="s">
        <v>1320</v>
      </c>
      <c r="D528" s="240" t="s">
        <v>393</v>
      </c>
      <c r="E528" s="241" t="s">
        <v>3318</v>
      </c>
      <c r="F528" s="242" t="s">
        <v>3094</v>
      </c>
      <c r="G528" s="243" t="s">
        <v>436</v>
      </c>
      <c r="H528" s="244">
        <v>2</v>
      </c>
      <c r="I528" s="245"/>
      <c r="J528" s="246">
        <f t="shared" si="145"/>
        <v>0</v>
      </c>
      <c r="K528" s="247"/>
      <c r="L528" s="40"/>
      <c r="M528" s="248" t="s">
        <v>1</v>
      </c>
      <c r="N528" s="249" t="s">
        <v>42</v>
      </c>
      <c r="O528" s="78"/>
      <c r="P528" s="250">
        <f t="shared" si="146"/>
        <v>0</v>
      </c>
      <c r="Q528" s="250">
        <v>0</v>
      </c>
      <c r="R528" s="250">
        <f t="shared" si="147"/>
        <v>0</v>
      </c>
      <c r="S528" s="250">
        <v>0</v>
      </c>
      <c r="T528" s="251">
        <f t="shared" si="148"/>
        <v>0</v>
      </c>
      <c r="U528" s="37"/>
      <c r="V528" s="37"/>
      <c r="W528" s="37"/>
      <c r="X528" s="37"/>
      <c r="Y528" s="37"/>
      <c r="Z528" s="37"/>
      <c r="AA528" s="37"/>
      <c r="AB528" s="37"/>
      <c r="AC528" s="37"/>
      <c r="AD528" s="37"/>
      <c r="AE528" s="37"/>
      <c r="AR528" s="252" t="s">
        <v>731</v>
      </c>
      <c r="AT528" s="252" t="s">
        <v>393</v>
      </c>
      <c r="AU528" s="252" t="s">
        <v>99</v>
      </c>
      <c r="AY528" s="19" t="s">
        <v>387</v>
      </c>
      <c r="BE528" s="127">
        <f t="shared" si="149"/>
        <v>0</v>
      </c>
      <c r="BF528" s="127">
        <f t="shared" si="150"/>
        <v>0</v>
      </c>
      <c r="BG528" s="127">
        <f t="shared" si="151"/>
        <v>0</v>
      </c>
      <c r="BH528" s="127">
        <f t="shared" si="152"/>
        <v>0</v>
      </c>
      <c r="BI528" s="127">
        <f t="shared" si="153"/>
        <v>0</v>
      </c>
      <c r="BJ528" s="19" t="s">
        <v>92</v>
      </c>
      <c r="BK528" s="127">
        <f t="shared" si="154"/>
        <v>0</v>
      </c>
      <c r="BL528" s="19" t="s">
        <v>731</v>
      </c>
      <c r="BM528" s="252" t="s">
        <v>3319</v>
      </c>
    </row>
    <row r="529" spans="1:65" s="2" customFormat="1" ht="16.5" customHeight="1">
      <c r="A529" s="37"/>
      <c r="B529" s="38"/>
      <c r="C529" s="240" t="s">
        <v>1322</v>
      </c>
      <c r="D529" s="240" t="s">
        <v>393</v>
      </c>
      <c r="E529" s="241" t="s">
        <v>3320</v>
      </c>
      <c r="F529" s="242" t="s">
        <v>2998</v>
      </c>
      <c r="G529" s="243" t="s">
        <v>436</v>
      </c>
      <c r="H529" s="244">
        <v>7</v>
      </c>
      <c r="I529" s="245"/>
      <c r="J529" s="246">
        <f t="shared" si="145"/>
        <v>0</v>
      </c>
      <c r="K529" s="247"/>
      <c r="L529" s="40"/>
      <c r="M529" s="248" t="s">
        <v>1</v>
      </c>
      <c r="N529" s="249" t="s">
        <v>42</v>
      </c>
      <c r="O529" s="78"/>
      <c r="P529" s="250">
        <f t="shared" si="146"/>
        <v>0</v>
      </c>
      <c r="Q529" s="250">
        <v>0</v>
      </c>
      <c r="R529" s="250">
        <f t="shared" si="147"/>
        <v>0</v>
      </c>
      <c r="S529" s="250">
        <v>0</v>
      </c>
      <c r="T529" s="251">
        <f t="shared" si="148"/>
        <v>0</v>
      </c>
      <c r="U529" s="37"/>
      <c r="V529" s="37"/>
      <c r="W529" s="37"/>
      <c r="X529" s="37"/>
      <c r="Y529" s="37"/>
      <c r="Z529" s="37"/>
      <c r="AA529" s="37"/>
      <c r="AB529" s="37"/>
      <c r="AC529" s="37"/>
      <c r="AD529" s="37"/>
      <c r="AE529" s="37"/>
      <c r="AR529" s="252" t="s">
        <v>731</v>
      </c>
      <c r="AT529" s="252" t="s">
        <v>393</v>
      </c>
      <c r="AU529" s="252" t="s">
        <v>99</v>
      </c>
      <c r="AY529" s="19" t="s">
        <v>387</v>
      </c>
      <c r="BE529" s="127">
        <f t="shared" si="149"/>
        <v>0</v>
      </c>
      <c r="BF529" s="127">
        <f t="shared" si="150"/>
        <v>0</v>
      </c>
      <c r="BG529" s="127">
        <f t="shared" si="151"/>
        <v>0</v>
      </c>
      <c r="BH529" s="127">
        <f t="shared" si="152"/>
        <v>0</v>
      </c>
      <c r="BI529" s="127">
        <f t="shared" si="153"/>
        <v>0</v>
      </c>
      <c r="BJ529" s="19" t="s">
        <v>92</v>
      </c>
      <c r="BK529" s="127">
        <f t="shared" si="154"/>
        <v>0</v>
      </c>
      <c r="BL529" s="19" t="s">
        <v>731</v>
      </c>
      <c r="BM529" s="252" t="s">
        <v>3321</v>
      </c>
    </row>
    <row r="530" spans="1:65" s="12" customFormat="1" ht="20.85" customHeight="1">
      <c r="B530" s="212"/>
      <c r="C530" s="213"/>
      <c r="D530" s="214" t="s">
        <v>75</v>
      </c>
      <c r="E530" s="225" t="s">
        <v>3096</v>
      </c>
      <c r="F530" s="225" t="s">
        <v>3097</v>
      </c>
      <c r="G530" s="213"/>
      <c r="H530" s="213"/>
      <c r="I530" s="216"/>
      <c r="J530" s="226">
        <f>BK530</f>
        <v>0</v>
      </c>
      <c r="K530" s="213"/>
      <c r="L530" s="217"/>
      <c r="M530" s="218"/>
      <c r="N530" s="219"/>
      <c r="O530" s="219"/>
      <c r="P530" s="220">
        <f>SUM(P531:P533)</f>
        <v>0</v>
      </c>
      <c r="Q530" s="219"/>
      <c r="R530" s="220">
        <f>SUM(R531:R533)</f>
        <v>0</v>
      </c>
      <c r="S530" s="219"/>
      <c r="T530" s="221">
        <f>SUM(T531:T533)</f>
        <v>0</v>
      </c>
      <c r="AR530" s="222" t="s">
        <v>84</v>
      </c>
      <c r="AT530" s="223" t="s">
        <v>75</v>
      </c>
      <c r="AU530" s="223" t="s">
        <v>92</v>
      </c>
      <c r="AY530" s="222" t="s">
        <v>387</v>
      </c>
      <c r="BK530" s="224">
        <f>SUM(BK531:BK533)</f>
        <v>0</v>
      </c>
    </row>
    <row r="531" spans="1:65" s="2" customFormat="1" ht="24.15" customHeight="1">
      <c r="A531" s="37"/>
      <c r="B531" s="38"/>
      <c r="C531" s="240" t="s">
        <v>1324</v>
      </c>
      <c r="D531" s="240" t="s">
        <v>393</v>
      </c>
      <c r="E531" s="241" t="s">
        <v>3322</v>
      </c>
      <c r="F531" s="242" t="s">
        <v>3153</v>
      </c>
      <c r="G531" s="243" t="s">
        <v>396</v>
      </c>
      <c r="H531" s="244">
        <v>51.2</v>
      </c>
      <c r="I531" s="245"/>
      <c r="J531" s="246">
        <f>ROUND(I531*H531,2)</f>
        <v>0</v>
      </c>
      <c r="K531" s="247"/>
      <c r="L531" s="40"/>
      <c r="M531" s="248" t="s">
        <v>1</v>
      </c>
      <c r="N531" s="249" t="s">
        <v>42</v>
      </c>
      <c r="O531" s="78"/>
      <c r="P531" s="250">
        <f>O531*H531</f>
        <v>0</v>
      </c>
      <c r="Q531" s="250">
        <v>0</v>
      </c>
      <c r="R531" s="250">
        <f>Q531*H531</f>
        <v>0</v>
      </c>
      <c r="S531" s="250">
        <v>0</v>
      </c>
      <c r="T531" s="251">
        <f>S531*H531</f>
        <v>0</v>
      </c>
      <c r="U531" s="37"/>
      <c r="V531" s="37"/>
      <c r="W531" s="37"/>
      <c r="X531" s="37"/>
      <c r="Y531" s="37"/>
      <c r="Z531" s="37"/>
      <c r="AA531" s="37"/>
      <c r="AB531" s="37"/>
      <c r="AC531" s="37"/>
      <c r="AD531" s="37"/>
      <c r="AE531" s="37"/>
      <c r="AR531" s="252" t="s">
        <v>731</v>
      </c>
      <c r="AT531" s="252" t="s">
        <v>393</v>
      </c>
      <c r="AU531" s="252" t="s">
        <v>99</v>
      </c>
      <c r="AY531" s="19" t="s">
        <v>387</v>
      </c>
      <c r="BE531" s="127">
        <f>IF(N531="základná",J531,0)</f>
        <v>0</v>
      </c>
      <c r="BF531" s="127">
        <f>IF(N531="znížená",J531,0)</f>
        <v>0</v>
      </c>
      <c r="BG531" s="127">
        <f>IF(N531="zákl. prenesená",J531,0)</f>
        <v>0</v>
      </c>
      <c r="BH531" s="127">
        <f>IF(N531="zníž. prenesená",J531,0)</f>
        <v>0</v>
      </c>
      <c r="BI531" s="127">
        <f>IF(N531="nulová",J531,0)</f>
        <v>0</v>
      </c>
      <c r="BJ531" s="19" t="s">
        <v>92</v>
      </c>
      <c r="BK531" s="127">
        <f>ROUND(I531*H531,2)</f>
        <v>0</v>
      </c>
      <c r="BL531" s="19" t="s">
        <v>731</v>
      </c>
      <c r="BM531" s="252" t="s">
        <v>3323</v>
      </c>
    </row>
    <row r="532" spans="1:65" s="2" customFormat="1" ht="16.5" customHeight="1">
      <c r="A532" s="37"/>
      <c r="B532" s="38"/>
      <c r="C532" s="240" t="s">
        <v>1328</v>
      </c>
      <c r="D532" s="240" t="s">
        <v>393</v>
      </c>
      <c r="E532" s="241" t="s">
        <v>3324</v>
      </c>
      <c r="F532" s="242" t="s">
        <v>3094</v>
      </c>
      <c r="G532" s="243" t="s">
        <v>436</v>
      </c>
      <c r="H532" s="244">
        <v>8</v>
      </c>
      <c r="I532" s="245"/>
      <c r="J532" s="246">
        <f>ROUND(I532*H532,2)</f>
        <v>0</v>
      </c>
      <c r="K532" s="247"/>
      <c r="L532" s="40"/>
      <c r="M532" s="248" t="s">
        <v>1</v>
      </c>
      <c r="N532" s="249" t="s">
        <v>42</v>
      </c>
      <c r="O532" s="78"/>
      <c r="P532" s="250">
        <f>O532*H532</f>
        <v>0</v>
      </c>
      <c r="Q532" s="250">
        <v>0</v>
      </c>
      <c r="R532" s="250">
        <f>Q532*H532</f>
        <v>0</v>
      </c>
      <c r="S532" s="250">
        <v>0</v>
      </c>
      <c r="T532" s="251">
        <f>S532*H532</f>
        <v>0</v>
      </c>
      <c r="U532" s="37"/>
      <c r="V532" s="37"/>
      <c r="W532" s="37"/>
      <c r="X532" s="37"/>
      <c r="Y532" s="37"/>
      <c r="Z532" s="37"/>
      <c r="AA532" s="37"/>
      <c r="AB532" s="37"/>
      <c r="AC532" s="37"/>
      <c r="AD532" s="37"/>
      <c r="AE532" s="37"/>
      <c r="AR532" s="252" t="s">
        <v>731</v>
      </c>
      <c r="AT532" s="252" t="s">
        <v>393</v>
      </c>
      <c r="AU532" s="252" t="s">
        <v>99</v>
      </c>
      <c r="AY532" s="19" t="s">
        <v>387</v>
      </c>
      <c r="BE532" s="127">
        <f>IF(N532="základná",J532,0)</f>
        <v>0</v>
      </c>
      <c r="BF532" s="127">
        <f>IF(N532="znížená",J532,0)</f>
        <v>0</v>
      </c>
      <c r="BG532" s="127">
        <f>IF(N532="zákl. prenesená",J532,0)</f>
        <v>0</v>
      </c>
      <c r="BH532" s="127">
        <f>IF(N532="zníž. prenesená",J532,0)</f>
        <v>0</v>
      </c>
      <c r="BI532" s="127">
        <f>IF(N532="nulová",J532,0)</f>
        <v>0</v>
      </c>
      <c r="BJ532" s="19" t="s">
        <v>92</v>
      </c>
      <c r="BK532" s="127">
        <f>ROUND(I532*H532,2)</f>
        <v>0</v>
      </c>
      <c r="BL532" s="19" t="s">
        <v>731</v>
      </c>
      <c r="BM532" s="252" t="s">
        <v>3325</v>
      </c>
    </row>
    <row r="533" spans="1:65" s="2" customFormat="1" ht="16.5" customHeight="1">
      <c r="A533" s="37"/>
      <c r="B533" s="38"/>
      <c r="C533" s="240" t="s">
        <v>1330</v>
      </c>
      <c r="D533" s="240" t="s">
        <v>393</v>
      </c>
      <c r="E533" s="241" t="s">
        <v>3326</v>
      </c>
      <c r="F533" s="242" t="s">
        <v>3074</v>
      </c>
      <c r="G533" s="243" t="s">
        <v>405</v>
      </c>
      <c r="H533" s="244">
        <v>103.7</v>
      </c>
      <c r="I533" s="245"/>
      <c r="J533" s="246">
        <f>ROUND(I533*H533,2)</f>
        <v>0</v>
      </c>
      <c r="K533" s="247"/>
      <c r="L533" s="40"/>
      <c r="M533" s="248" t="s">
        <v>1</v>
      </c>
      <c r="N533" s="249" t="s">
        <v>42</v>
      </c>
      <c r="O533" s="78"/>
      <c r="P533" s="250">
        <f>O533*H533</f>
        <v>0</v>
      </c>
      <c r="Q533" s="250">
        <v>0</v>
      </c>
      <c r="R533" s="250">
        <f>Q533*H533</f>
        <v>0</v>
      </c>
      <c r="S533" s="250">
        <v>0</v>
      </c>
      <c r="T533" s="251">
        <f>S533*H533</f>
        <v>0</v>
      </c>
      <c r="U533" s="37"/>
      <c r="V533" s="37"/>
      <c r="W533" s="37"/>
      <c r="X533" s="37"/>
      <c r="Y533" s="37"/>
      <c r="Z533" s="37"/>
      <c r="AA533" s="37"/>
      <c r="AB533" s="37"/>
      <c r="AC533" s="37"/>
      <c r="AD533" s="37"/>
      <c r="AE533" s="37"/>
      <c r="AR533" s="252" t="s">
        <v>731</v>
      </c>
      <c r="AT533" s="252" t="s">
        <v>393</v>
      </c>
      <c r="AU533" s="252" t="s">
        <v>99</v>
      </c>
      <c r="AY533" s="19" t="s">
        <v>387</v>
      </c>
      <c r="BE533" s="127">
        <f>IF(N533="základná",J533,0)</f>
        <v>0</v>
      </c>
      <c r="BF533" s="127">
        <f>IF(N533="znížená",J533,0)</f>
        <v>0</v>
      </c>
      <c r="BG533" s="127">
        <f>IF(N533="zákl. prenesená",J533,0)</f>
        <v>0</v>
      </c>
      <c r="BH533" s="127">
        <f>IF(N533="zníž. prenesená",J533,0)</f>
        <v>0</v>
      </c>
      <c r="BI533" s="127">
        <f>IF(N533="nulová",J533,0)</f>
        <v>0</v>
      </c>
      <c r="BJ533" s="19" t="s">
        <v>92</v>
      </c>
      <c r="BK533" s="127">
        <f>ROUND(I533*H533,2)</f>
        <v>0</v>
      </c>
      <c r="BL533" s="19" t="s">
        <v>731</v>
      </c>
      <c r="BM533" s="252" t="s">
        <v>3327</v>
      </c>
    </row>
    <row r="534" spans="1:65" s="12" customFormat="1" ht="20.85" customHeight="1">
      <c r="B534" s="212"/>
      <c r="C534" s="213"/>
      <c r="D534" s="214" t="s">
        <v>75</v>
      </c>
      <c r="E534" s="225" t="s">
        <v>2781</v>
      </c>
      <c r="F534" s="225" t="s">
        <v>2782</v>
      </c>
      <c r="G534" s="213"/>
      <c r="H534" s="213"/>
      <c r="I534" s="216"/>
      <c r="J534" s="226">
        <f>BK534</f>
        <v>0</v>
      </c>
      <c r="K534" s="213"/>
      <c r="L534" s="217"/>
      <c r="M534" s="218"/>
      <c r="N534" s="219"/>
      <c r="O534" s="219"/>
      <c r="P534" s="220">
        <f>SUM(P535:P542)</f>
        <v>0</v>
      </c>
      <c r="Q534" s="219"/>
      <c r="R534" s="220">
        <f>SUM(R535:R542)</f>
        <v>0</v>
      </c>
      <c r="S534" s="219"/>
      <c r="T534" s="221">
        <f>SUM(T535:T542)</f>
        <v>0</v>
      </c>
      <c r="AR534" s="222" t="s">
        <v>84</v>
      </c>
      <c r="AT534" s="223" t="s">
        <v>75</v>
      </c>
      <c r="AU534" s="223" t="s">
        <v>92</v>
      </c>
      <c r="AY534" s="222" t="s">
        <v>387</v>
      </c>
      <c r="BK534" s="224">
        <f>SUM(BK535:BK542)</f>
        <v>0</v>
      </c>
    </row>
    <row r="535" spans="1:65" s="2" customFormat="1" ht="16.5" customHeight="1">
      <c r="A535" s="37"/>
      <c r="B535" s="38"/>
      <c r="C535" s="240" t="s">
        <v>1332</v>
      </c>
      <c r="D535" s="240" t="s">
        <v>393</v>
      </c>
      <c r="E535" s="241" t="s">
        <v>3328</v>
      </c>
      <c r="F535" s="242" t="s">
        <v>3080</v>
      </c>
      <c r="G535" s="243" t="s">
        <v>436</v>
      </c>
      <c r="H535" s="244">
        <v>1</v>
      </c>
      <c r="I535" s="245"/>
      <c r="J535" s="246">
        <f t="shared" ref="J535:J542" si="155">ROUND(I535*H535,2)</f>
        <v>0</v>
      </c>
      <c r="K535" s="247"/>
      <c r="L535" s="40"/>
      <c r="M535" s="248" t="s">
        <v>1</v>
      </c>
      <c r="N535" s="249" t="s">
        <v>42</v>
      </c>
      <c r="O535" s="78"/>
      <c r="P535" s="250">
        <f t="shared" ref="P535:P542" si="156">O535*H535</f>
        <v>0</v>
      </c>
      <c r="Q535" s="250">
        <v>0</v>
      </c>
      <c r="R535" s="250">
        <f t="shared" ref="R535:R542" si="157">Q535*H535</f>
        <v>0</v>
      </c>
      <c r="S535" s="250">
        <v>0</v>
      </c>
      <c r="T535" s="251">
        <f t="shared" ref="T535:T542" si="158">S535*H535</f>
        <v>0</v>
      </c>
      <c r="U535" s="37"/>
      <c r="V535" s="37"/>
      <c r="W535" s="37"/>
      <c r="X535" s="37"/>
      <c r="Y535" s="37"/>
      <c r="Z535" s="37"/>
      <c r="AA535" s="37"/>
      <c r="AB535" s="37"/>
      <c r="AC535" s="37"/>
      <c r="AD535" s="37"/>
      <c r="AE535" s="37"/>
      <c r="AR535" s="252" t="s">
        <v>731</v>
      </c>
      <c r="AT535" s="252" t="s">
        <v>393</v>
      </c>
      <c r="AU535" s="252" t="s">
        <v>99</v>
      </c>
      <c r="AY535" s="19" t="s">
        <v>387</v>
      </c>
      <c r="BE535" s="127">
        <f t="shared" ref="BE535:BE542" si="159">IF(N535="základná",J535,0)</f>
        <v>0</v>
      </c>
      <c r="BF535" s="127">
        <f t="shared" ref="BF535:BF542" si="160">IF(N535="znížená",J535,0)</f>
        <v>0</v>
      </c>
      <c r="BG535" s="127">
        <f t="shared" ref="BG535:BG542" si="161">IF(N535="zákl. prenesená",J535,0)</f>
        <v>0</v>
      </c>
      <c r="BH535" s="127">
        <f t="shared" ref="BH535:BH542" si="162">IF(N535="zníž. prenesená",J535,0)</f>
        <v>0</v>
      </c>
      <c r="BI535" s="127">
        <f t="shared" ref="BI535:BI542" si="163">IF(N535="nulová",J535,0)</f>
        <v>0</v>
      </c>
      <c r="BJ535" s="19" t="s">
        <v>92</v>
      </c>
      <c r="BK535" s="127">
        <f t="shared" ref="BK535:BK542" si="164">ROUND(I535*H535,2)</f>
        <v>0</v>
      </c>
      <c r="BL535" s="19" t="s">
        <v>731</v>
      </c>
      <c r="BM535" s="252" t="s">
        <v>3329</v>
      </c>
    </row>
    <row r="536" spans="1:65" s="2" customFormat="1" ht="16.5" customHeight="1">
      <c r="A536" s="37"/>
      <c r="B536" s="38"/>
      <c r="C536" s="240" t="s">
        <v>1335</v>
      </c>
      <c r="D536" s="240" t="s">
        <v>393</v>
      </c>
      <c r="E536" s="241" t="s">
        <v>3330</v>
      </c>
      <c r="F536" s="242" t="s">
        <v>2767</v>
      </c>
      <c r="G536" s="243" t="s">
        <v>436</v>
      </c>
      <c r="H536" s="244">
        <v>2</v>
      </c>
      <c r="I536" s="245"/>
      <c r="J536" s="246">
        <f t="shared" si="155"/>
        <v>0</v>
      </c>
      <c r="K536" s="247"/>
      <c r="L536" s="40"/>
      <c r="M536" s="248" t="s">
        <v>1</v>
      </c>
      <c r="N536" s="249" t="s">
        <v>42</v>
      </c>
      <c r="O536" s="78"/>
      <c r="P536" s="250">
        <f t="shared" si="156"/>
        <v>0</v>
      </c>
      <c r="Q536" s="250">
        <v>0</v>
      </c>
      <c r="R536" s="250">
        <f t="shared" si="157"/>
        <v>0</v>
      </c>
      <c r="S536" s="250">
        <v>0</v>
      </c>
      <c r="T536" s="251">
        <f t="shared" si="158"/>
        <v>0</v>
      </c>
      <c r="U536" s="37"/>
      <c r="V536" s="37"/>
      <c r="W536" s="37"/>
      <c r="X536" s="37"/>
      <c r="Y536" s="37"/>
      <c r="Z536" s="37"/>
      <c r="AA536" s="37"/>
      <c r="AB536" s="37"/>
      <c r="AC536" s="37"/>
      <c r="AD536" s="37"/>
      <c r="AE536" s="37"/>
      <c r="AR536" s="252" t="s">
        <v>731</v>
      </c>
      <c r="AT536" s="252" t="s">
        <v>393</v>
      </c>
      <c r="AU536" s="252" t="s">
        <v>99</v>
      </c>
      <c r="AY536" s="19" t="s">
        <v>387</v>
      </c>
      <c r="BE536" s="127">
        <f t="shared" si="159"/>
        <v>0</v>
      </c>
      <c r="BF536" s="127">
        <f t="shared" si="160"/>
        <v>0</v>
      </c>
      <c r="BG536" s="127">
        <f t="shared" si="161"/>
        <v>0</v>
      </c>
      <c r="BH536" s="127">
        <f t="shared" si="162"/>
        <v>0</v>
      </c>
      <c r="BI536" s="127">
        <f t="shared" si="163"/>
        <v>0</v>
      </c>
      <c r="BJ536" s="19" t="s">
        <v>92</v>
      </c>
      <c r="BK536" s="127">
        <f t="shared" si="164"/>
        <v>0</v>
      </c>
      <c r="BL536" s="19" t="s">
        <v>731</v>
      </c>
      <c r="BM536" s="252" t="s">
        <v>3331</v>
      </c>
    </row>
    <row r="537" spans="1:65" s="2" customFormat="1" ht="16.5" customHeight="1">
      <c r="A537" s="37"/>
      <c r="B537" s="38"/>
      <c r="C537" s="240" t="s">
        <v>1337</v>
      </c>
      <c r="D537" s="240" t="s">
        <v>393</v>
      </c>
      <c r="E537" s="241" t="s">
        <v>3332</v>
      </c>
      <c r="F537" s="242" t="s">
        <v>3085</v>
      </c>
      <c r="G537" s="243" t="s">
        <v>436</v>
      </c>
      <c r="H537" s="244">
        <v>1</v>
      </c>
      <c r="I537" s="245"/>
      <c r="J537" s="246">
        <f t="shared" si="155"/>
        <v>0</v>
      </c>
      <c r="K537" s="247"/>
      <c r="L537" s="40"/>
      <c r="M537" s="248" t="s">
        <v>1</v>
      </c>
      <c r="N537" s="249" t="s">
        <v>42</v>
      </c>
      <c r="O537" s="78"/>
      <c r="P537" s="250">
        <f t="shared" si="156"/>
        <v>0</v>
      </c>
      <c r="Q537" s="250">
        <v>0</v>
      </c>
      <c r="R537" s="250">
        <f t="shared" si="157"/>
        <v>0</v>
      </c>
      <c r="S537" s="250">
        <v>0</v>
      </c>
      <c r="T537" s="251">
        <f t="shared" si="158"/>
        <v>0</v>
      </c>
      <c r="U537" s="37"/>
      <c r="V537" s="37"/>
      <c r="W537" s="37"/>
      <c r="X537" s="37"/>
      <c r="Y537" s="37"/>
      <c r="Z537" s="37"/>
      <c r="AA537" s="37"/>
      <c r="AB537" s="37"/>
      <c r="AC537" s="37"/>
      <c r="AD537" s="37"/>
      <c r="AE537" s="37"/>
      <c r="AR537" s="252" t="s">
        <v>731</v>
      </c>
      <c r="AT537" s="252" t="s">
        <v>393</v>
      </c>
      <c r="AU537" s="252" t="s">
        <v>99</v>
      </c>
      <c r="AY537" s="19" t="s">
        <v>387</v>
      </c>
      <c r="BE537" s="127">
        <f t="shared" si="159"/>
        <v>0</v>
      </c>
      <c r="BF537" s="127">
        <f t="shared" si="160"/>
        <v>0</v>
      </c>
      <c r="BG537" s="127">
        <f t="shared" si="161"/>
        <v>0</v>
      </c>
      <c r="BH537" s="127">
        <f t="shared" si="162"/>
        <v>0</v>
      </c>
      <c r="BI537" s="127">
        <f t="shared" si="163"/>
        <v>0</v>
      </c>
      <c r="BJ537" s="19" t="s">
        <v>92</v>
      </c>
      <c r="BK537" s="127">
        <f t="shared" si="164"/>
        <v>0</v>
      </c>
      <c r="BL537" s="19" t="s">
        <v>731</v>
      </c>
      <c r="BM537" s="252" t="s">
        <v>3333</v>
      </c>
    </row>
    <row r="538" spans="1:65" s="2" customFormat="1" ht="16.5" customHeight="1">
      <c r="A538" s="37"/>
      <c r="B538" s="38"/>
      <c r="C538" s="240" t="s">
        <v>1339</v>
      </c>
      <c r="D538" s="240" t="s">
        <v>393</v>
      </c>
      <c r="E538" s="241" t="s">
        <v>3334</v>
      </c>
      <c r="F538" s="242" t="s">
        <v>3335</v>
      </c>
      <c r="G538" s="243" t="s">
        <v>396</v>
      </c>
      <c r="H538" s="244">
        <v>1.5</v>
      </c>
      <c r="I538" s="245"/>
      <c r="J538" s="246">
        <f t="shared" si="155"/>
        <v>0</v>
      </c>
      <c r="K538" s="247"/>
      <c r="L538" s="40"/>
      <c r="M538" s="248" t="s">
        <v>1</v>
      </c>
      <c r="N538" s="249" t="s">
        <v>42</v>
      </c>
      <c r="O538" s="78"/>
      <c r="P538" s="250">
        <f t="shared" si="156"/>
        <v>0</v>
      </c>
      <c r="Q538" s="250">
        <v>0</v>
      </c>
      <c r="R538" s="250">
        <f t="shared" si="157"/>
        <v>0</v>
      </c>
      <c r="S538" s="250">
        <v>0</v>
      </c>
      <c r="T538" s="251">
        <f t="shared" si="158"/>
        <v>0</v>
      </c>
      <c r="U538" s="37"/>
      <c r="V538" s="37"/>
      <c r="W538" s="37"/>
      <c r="X538" s="37"/>
      <c r="Y538" s="37"/>
      <c r="Z538" s="37"/>
      <c r="AA538" s="37"/>
      <c r="AB538" s="37"/>
      <c r="AC538" s="37"/>
      <c r="AD538" s="37"/>
      <c r="AE538" s="37"/>
      <c r="AR538" s="252" t="s">
        <v>731</v>
      </c>
      <c r="AT538" s="252" t="s">
        <v>393</v>
      </c>
      <c r="AU538" s="252" t="s">
        <v>99</v>
      </c>
      <c r="AY538" s="19" t="s">
        <v>387</v>
      </c>
      <c r="BE538" s="127">
        <f t="shared" si="159"/>
        <v>0</v>
      </c>
      <c r="BF538" s="127">
        <f t="shared" si="160"/>
        <v>0</v>
      </c>
      <c r="BG538" s="127">
        <f t="shared" si="161"/>
        <v>0</v>
      </c>
      <c r="BH538" s="127">
        <f t="shared" si="162"/>
        <v>0</v>
      </c>
      <c r="BI538" s="127">
        <f t="shared" si="163"/>
        <v>0</v>
      </c>
      <c r="BJ538" s="19" t="s">
        <v>92</v>
      </c>
      <c r="BK538" s="127">
        <f t="shared" si="164"/>
        <v>0</v>
      </c>
      <c r="BL538" s="19" t="s">
        <v>731</v>
      </c>
      <c r="BM538" s="252" t="s">
        <v>3336</v>
      </c>
    </row>
    <row r="539" spans="1:65" s="2" customFormat="1" ht="21.75" customHeight="1">
      <c r="A539" s="37"/>
      <c r="B539" s="38"/>
      <c r="C539" s="240" t="s">
        <v>1345</v>
      </c>
      <c r="D539" s="240" t="s">
        <v>393</v>
      </c>
      <c r="E539" s="241" t="s">
        <v>3337</v>
      </c>
      <c r="F539" s="242" t="s">
        <v>3207</v>
      </c>
      <c r="G539" s="243" t="s">
        <v>396</v>
      </c>
      <c r="H539" s="244">
        <v>0.8</v>
      </c>
      <c r="I539" s="245"/>
      <c r="J539" s="246">
        <f t="shared" si="155"/>
        <v>0</v>
      </c>
      <c r="K539" s="247"/>
      <c r="L539" s="40"/>
      <c r="M539" s="248" t="s">
        <v>1</v>
      </c>
      <c r="N539" s="249" t="s">
        <v>42</v>
      </c>
      <c r="O539" s="78"/>
      <c r="P539" s="250">
        <f t="shared" si="156"/>
        <v>0</v>
      </c>
      <c r="Q539" s="250">
        <v>0</v>
      </c>
      <c r="R539" s="250">
        <f t="shared" si="157"/>
        <v>0</v>
      </c>
      <c r="S539" s="250">
        <v>0</v>
      </c>
      <c r="T539" s="251">
        <f t="shared" si="158"/>
        <v>0</v>
      </c>
      <c r="U539" s="37"/>
      <c r="V539" s="37"/>
      <c r="W539" s="37"/>
      <c r="X539" s="37"/>
      <c r="Y539" s="37"/>
      <c r="Z539" s="37"/>
      <c r="AA539" s="37"/>
      <c r="AB539" s="37"/>
      <c r="AC539" s="37"/>
      <c r="AD539" s="37"/>
      <c r="AE539" s="37"/>
      <c r="AR539" s="252" t="s">
        <v>731</v>
      </c>
      <c r="AT539" s="252" t="s">
        <v>393</v>
      </c>
      <c r="AU539" s="252" t="s">
        <v>99</v>
      </c>
      <c r="AY539" s="19" t="s">
        <v>387</v>
      </c>
      <c r="BE539" s="127">
        <f t="shared" si="159"/>
        <v>0</v>
      </c>
      <c r="BF539" s="127">
        <f t="shared" si="160"/>
        <v>0</v>
      </c>
      <c r="BG539" s="127">
        <f t="shared" si="161"/>
        <v>0</v>
      </c>
      <c r="BH539" s="127">
        <f t="shared" si="162"/>
        <v>0</v>
      </c>
      <c r="BI539" s="127">
        <f t="shared" si="163"/>
        <v>0</v>
      </c>
      <c r="BJ539" s="19" t="s">
        <v>92</v>
      </c>
      <c r="BK539" s="127">
        <f t="shared" si="164"/>
        <v>0</v>
      </c>
      <c r="BL539" s="19" t="s">
        <v>731</v>
      </c>
      <c r="BM539" s="252" t="s">
        <v>3338</v>
      </c>
    </row>
    <row r="540" spans="1:65" s="2" customFormat="1" ht="16.5" customHeight="1">
      <c r="A540" s="37"/>
      <c r="B540" s="38"/>
      <c r="C540" s="240" t="s">
        <v>1347</v>
      </c>
      <c r="D540" s="240" t="s">
        <v>393</v>
      </c>
      <c r="E540" s="241" t="s">
        <v>3339</v>
      </c>
      <c r="F540" s="242" t="s">
        <v>3316</v>
      </c>
      <c r="G540" s="243" t="s">
        <v>436</v>
      </c>
      <c r="H540" s="244">
        <v>1</v>
      </c>
      <c r="I540" s="245"/>
      <c r="J540" s="246">
        <f t="shared" si="155"/>
        <v>0</v>
      </c>
      <c r="K540" s="247"/>
      <c r="L540" s="40"/>
      <c r="M540" s="248" t="s">
        <v>1</v>
      </c>
      <c r="N540" s="249" t="s">
        <v>42</v>
      </c>
      <c r="O540" s="78"/>
      <c r="P540" s="250">
        <f t="shared" si="156"/>
        <v>0</v>
      </c>
      <c r="Q540" s="250">
        <v>0</v>
      </c>
      <c r="R540" s="250">
        <f t="shared" si="157"/>
        <v>0</v>
      </c>
      <c r="S540" s="250">
        <v>0</v>
      </c>
      <c r="T540" s="251">
        <f t="shared" si="158"/>
        <v>0</v>
      </c>
      <c r="U540" s="37"/>
      <c r="V540" s="37"/>
      <c r="W540" s="37"/>
      <c r="X540" s="37"/>
      <c r="Y540" s="37"/>
      <c r="Z540" s="37"/>
      <c r="AA540" s="37"/>
      <c r="AB540" s="37"/>
      <c r="AC540" s="37"/>
      <c r="AD540" s="37"/>
      <c r="AE540" s="37"/>
      <c r="AR540" s="252" t="s">
        <v>731</v>
      </c>
      <c r="AT540" s="252" t="s">
        <v>393</v>
      </c>
      <c r="AU540" s="252" t="s">
        <v>99</v>
      </c>
      <c r="AY540" s="19" t="s">
        <v>387</v>
      </c>
      <c r="BE540" s="127">
        <f t="shared" si="159"/>
        <v>0</v>
      </c>
      <c r="BF540" s="127">
        <f t="shared" si="160"/>
        <v>0</v>
      </c>
      <c r="BG540" s="127">
        <f t="shared" si="161"/>
        <v>0</v>
      </c>
      <c r="BH540" s="127">
        <f t="shared" si="162"/>
        <v>0</v>
      </c>
      <c r="BI540" s="127">
        <f t="shared" si="163"/>
        <v>0</v>
      </c>
      <c r="BJ540" s="19" t="s">
        <v>92</v>
      </c>
      <c r="BK540" s="127">
        <f t="shared" si="164"/>
        <v>0</v>
      </c>
      <c r="BL540" s="19" t="s">
        <v>731</v>
      </c>
      <c r="BM540" s="252" t="s">
        <v>3340</v>
      </c>
    </row>
    <row r="541" spans="1:65" s="2" customFormat="1" ht="16.5" customHeight="1">
      <c r="A541" s="37"/>
      <c r="B541" s="38"/>
      <c r="C541" s="240" t="s">
        <v>1349</v>
      </c>
      <c r="D541" s="240" t="s">
        <v>393</v>
      </c>
      <c r="E541" s="241" t="s">
        <v>3341</v>
      </c>
      <c r="F541" s="242" t="s">
        <v>3094</v>
      </c>
      <c r="G541" s="243" t="s">
        <v>436</v>
      </c>
      <c r="H541" s="244">
        <v>2</v>
      </c>
      <c r="I541" s="245"/>
      <c r="J541" s="246">
        <f t="shared" si="155"/>
        <v>0</v>
      </c>
      <c r="K541" s="247"/>
      <c r="L541" s="40"/>
      <c r="M541" s="248" t="s">
        <v>1</v>
      </c>
      <c r="N541" s="249" t="s">
        <v>42</v>
      </c>
      <c r="O541" s="78"/>
      <c r="P541" s="250">
        <f t="shared" si="156"/>
        <v>0</v>
      </c>
      <c r="Q541" s="250">
        <v>0</v>
      </c>
      <c r="R541" s="250">
        <f t="shared" si="157"/>
        <v>0</v>
      </c>
      <c r="S541" s="250">
        <v>0</v>
      </c>
      <c r="T541" s="251">
        <f t="shared" si="158"/>
        <v>0</v>
      </c>
      <c r="U541" s="37"/>
      <c r="V541" s="37"/>
      <c r="W541" s="37"/>
      <c r="X541" s="37"/>
      <c r="Y541" s="37"/>
      <c r="Z541" s="37"/>
      <c r="AA541" s="37"/>
      <c r="AB541" s="37"/>
      <c r="AC541" s="37"/>
      <c r="AD541" s="37"/>
      <c r="AE541" s="37"/>
      <c r="AR541" s="252" t="s">
        <v>731</v>
      </c>
      <c r="AT541" s="252" t="s">
        <v>393</v>
      </c>
      <c r="AU541" s="252" t="s">
        <v>99</v>
      </c>
      <c r="AY541" s="19" t="s">
        <v>387</v>
      </c>
      <c r="BE541" s="127">
        <f t="shared" si="159"/>
        <v>0</v>
      </c>
      <c r="BF541" s="127">
        <f t="shared" si="160"/>
        <v>0</v>
      </c>
      <c r="BG541" s="127">
        <f t="shared" si="161"/>
        <v>0</v>
      </c>
      <c r="BH541" s="127">
        <f t="shared" si="162"/>
        <v>0</v>
      </c>
      <c r="BI541" s="127">
        <f t="shared" si="163"/>
        <v>0</v>
      </c>
      <c r="BJ541" s="19" t="s">
        <v>92</v>
      </c>
      <c r="BK541" s="127">
        <f t="shared" si="164"/>
        <v>0</v>
      </c>
      <c r="BL541" s="19" t="s">
        <v>731</v>
      </c>
      <c r="BM541" s="252" t="s">
        <v>3342</v>
      </c>
    </row>
    <row r="542" spans="1:65" s="2" customFormat="1" ht="16.5" customHeight="1">
      <c r="A542" s="37"/>
      <c r="B542" s="38"/>
      <c r="C542" s="240" t="s">
        <v>1352</v>
      </c>
      <c r="D542" s="240" t="s">
        <v>393</v>
      </c>
      <c r="E542" s="241" t="s">
        <v>3343</v>
      </c>
      <c r="F542" s="242" t="s">
        <v>3027</v>
      </c>
      <c r="G542" s="243" t="s">
        <v>436</v>
      </c>
      <c r="H542" s="244">
        <v>7</v>
      </c>
      <c r="I542" s="245"/>
      <c r="J542" s="246">
        <f t="shared" si="155"/>
        <v>0</v>
      </c>
      <c r="K542" s="247"/>
      <c r="L542" s="40"/>
      <c r="M542" s="248" t="s">
        <v>1</v>
      </c>
      <c r="N542" s="249" t="s">
        <v>42</v>
      </c>
      <c r="O542" s="78"/>
      <c r="P542" s="250">
        <f t="shared" si="156"/>
        <v>0</v>
      </c>
      <c r="Q542" s="250">
        <v>0</v>
      </c>
      <c r="R542" s="250">
        <f t="shared" si="157"/>
        <v>0</v>
      </c>
      <c r="S542" s="250">
        <v>0</v>
      </c>
      <c r="T542" s="251">
        <f t="shared" si="158"/>
        <v>0</v>
      </c>
      <c r="U542" s="37"/>
      <c r="V542" s="37"/>
      <c r="W542" s="37"/>
      <c r="X542" s="37"/>
      <c r="Y542" s="37"/>
      <c r="Z542" s="37"/>
      <c r="AA542" s="37"/>
      <c r="AB542" s="37"/>
      <c r="AC542" s="37"/>
      <c r="AD542" s="37"/>
      <c r="AE542" s="37"/>
      <c r="AR542" s="252" t="s">
        <v>731</v>
      </c>
      <c r="AT542" s="252" t="s">
        <v>393</v>
      </c>
      <c r="AU542" s="252" t="s">
        <v>99</v>
      </c>
      <c r="AY542" s="19" t="s">
        <v>387</v>
      </c>
      <c r="BE542" s="127">
        <f t="shared" si="159"/>
        <v>0</v>
      </c>
      <c r="BF542" s="127">
        <f t="shared" si="160"/>
        <v>0</v>
      </c>
      <c r="BG542" s="127">
        <f t="shared" si="161"/>
        <v>0</v>
      </c>
      <c r="BH542" s="127">
        <f t="shared" si="162"/>
        <v>0</v>
      </c>
      <c r="BI542" s="127">
        <f t="shared" si="163"/>
        <v>0</v>
      </c>
      <c r="BJ542" s="19" t="s">
        <v>92</v>
      </c>
      <c r="BK542" s="127">
        <f t="shared" si="164"/>
        <v>0</v>
      </c>
      <c r="BL542" s="19" t="s">
        <v>731</v>
      </c>
      <c r="BM542" s="252" t="s">
        <v>3344</v>
      </c>
    </row>
    <row r="543" spans="1:65" s="12" customFormat="1" ht="20.85" customHeight="1">
      <c r="B543" s="212"/>
      <c r="C543" s="213"/>
      <c r="D543" s="214" t="s">
        <v>75</v>
      </c>
      <c r="E543" s="225" t="s">
        <v>2796</v>
      </c>
      <c r="F543" s="225" t="s">
        <v>2797</v>
      </c>
      <c r="G543" s="213"/>
      <c r="H543" s="213"/>
      <c r="I543" s="216"/>
      <c r="J543" s="226">
        <f>BK543</f>
        <v>0</v>
      </c>
      <c r="K543" s="213"/>
      <c r="L543" s="217"/>
      <c r="M543" s="218"/>
      <c r="N543" s="219"/>
      <c r="O543" s="219"/>
      <c r="P543" s="220">
        <f>SUM(P544:P548)</f>
        <v>0</v>
      </c>
      <c r="Q543" s="219"/>
      <c r="R543" s="220">
        <f>SUM(R544:R548)</f>
        <v>0</v>
      </c>
      <c r="S543" s="219"/>
      <c r="T543" s="221">
        <f>SUM(T544:T548)</f>
        <v>0</v>
      </c>
      <c r="AR543" s="222" t="s">
        <v>84</v>
      </c>
      <c r="AT543" s="223" t="s">
        <v>75</v>
      </c>
      <c r="AU543" s="223" t="s">
        <v>92</v>
      </c>
      <c r="AY543" s="222" t="s">
        <v>387</v>
      </c>
      <c r="BK543" s="224">
        <f>SUM(BK544:BK548)</f>
        <v>0</v>
      </c>
    </row>
    <row r="544" spans="1:65" s="2" customFormat="1" ht="24.15" customHeight="1">
      <c r="A544" s="37"/>
      <c r="B544" s="38"/>
      <c r="C544" s="240" t="s">
        <v>1354</v>
      </c>
      <c r="D544" s="240" t="s">
        <v>393</v>
      </c>
      <c r="E544" s="241" t="s">
        <v>3345</v>
      </c>
      <c r="F544" s="242" t="s">
        <v>3153</v>
      </c>
      <c r="G544" s="243" t="s">
        <v>396</v>
      </c>
      <c r="H544" s="244">
        <v>8.3000000000000007</v>
      </c>
      <c r="I544" s="245"/>
      <c r="J544" s="246">
        <f>ROUND(I544*H544,2)</f>
        <v>0</v>
      </c>
      <c r="K544" s="247"/>
      <c r="L544" s="40"/>
      <c r="M544" s="248" t="s">
        <v>1</v>
      </c>
      <c r="N544" s="249" t="s">
        <v>42</v>
      </c>
      <c r="O544" s="78"/>
      <c r="P544" s="250">
        <f>O544*H544</f>
        <v>0</v>
      </c>
      <c r="Q544" s="250">
        <v>0</v>
      </c>
      <c r="R544" s="250">
        <f>Q544*H544</f>
        <v>0</v>
      </c>
      <c r="S544" s="250">
        <v>0</v>
      </c>
      <c r="T544" s="251">
        <f>S544*H544</f>
        <v>0</v>
      </c>
      <c r="U544" s="37"/>
      <c r="V544" s="37"/>
      <c r="W544" s="37"/>
      <c r="X544" s="37"/>
      <c r="Y544" s="37"/>
      <c r="Z544" s="37"/>
      <c r="AA544" s="37"/>
      <c r="AB544" s="37"/>
      <c r="AC544" s="37"/>
      <c r="AD544" s="37"/>
      <c r="AE544" s="37"/>
      <c r="AR544" s="252" t="s">
        <v>731</v>
      </c>
      <c r="AT544" s="252" t="s">
        <v>393</v>
      </c>
      <c r="AU544" s="252" t="s">
        <v>99</v>
      </c>
      <c r="AY544" s="19" t="s">
        <v>387</v>
      </c>
      <c r="BE544" s="127">
        <f>IF(N544="základná",J544,0)</f>
        <v>0</v>
      </c>
      <c r="BF544" s="127">
        <f>IF(N544="znížená",J544,0)</f>
        <v>0</v>
      </c>
      <c r="BG544" s="127">
        <f>IF(N544="zákl. prenesená",J544,0)</f>
        <v>0</v>
      </c>
      <c r="BH544" s="127">
        <f>IF(N544="zníž. prenesená",J544,0)</f>
        <v>0</v>
      </c>
      <c r="BI544" s="127">
        <f>IF(N544="nulová",J544,0)</f>
        <v>0</v>
      </c>
      <c r="BJ544" s="19" t="s">
        <v>92</v>
      </c>
      <c r="BK544" s="127">
        <f>ROUND(I544*H544,2)</f>
        <v>0</v>
      </c>
      <c r="BL544" s="19" t="s">
        <v>731</v>
      </c>
      <c r="BM544" s="252" t="s">
        <v>3346</v>
      </c>
    </row>
    <row r="545" spans="1:65" s="2" customFormat="1" ht="24.15" customHeight="1">
      <c r="A545" s="37"/>
      <c r="B545" s="38"/>
      <c r="C545" s="240" t="s">
        <v>1357</v>
      </c>
      <c r="D545" s="240" t="s">
        <v>393</v>
      </c>
      <c r="E545" s="241" t="s">
        <v>3347</v>
      </c>
      <c r="F545" s="242" t="s">
        <v>3294</v>
      </c>
      <c r="G545" s="243" t="s">
        <v>396</v>
      </c>
      <c r="H545" s="244">
        <v>2.8</v>
      </c>
      <c r="I545" s="245"/>
      <c r="J545" s="246">
        <f>ROUND(I545*H545,2)</f>
        <v>0</v>
      </c>
      <c r="K545" s="247"/>
      <c r="L545" s="40"/>
      <c r="M545" s="248" t="s">
        <v>1</v>
      </c>
      <c r="N545" s="249" t="s">
        <v>42</v>
      </c>
      <c r="O545" s="78"/>
      <c r="P545" s="250">
        <f>O545*H545</f>
        <v>0</v>
      </c>
      <c r="Q545" s="250">
        <v>0</v>
      </c>
      <c r="R545" s="250">
        <f>Q545*H545</f>
        <v>0</v>
      </c>
      <c r="S545" s="250">
        <v>0</v>
      </c>
      <c r="T545" s="251">
        <f>S545*H545</f>
        <v>0</v>
      </c>
      <c r="U545" s="37"/>
      <c r="V545" s="37"/>
      <c r="W545" s="37"/>
      <c r="X545" s="37"/>
      <c r="Y545" s="37"/>
      <c r="Z545" s="37"/>
      <c r="AA545" s="37"/>
      <c r="AB545" s="37"/>
      <c r="AC545" s="37"/>
      <c r="AD545" s="37"/>
      <c r="AE545" s="37"/>
      <c r="AR545" s="252" t="s">
        <v>731</v>
      </c>
      <c r="AT545" s="252" t="s">
        <v>393</v>
      </c>
      <c r="AU545" s="252" t="s">
        <v>99</v>
      </c>
      <c r="AY545" s="19" t="s">
        <v>387</v>
      </c>
      <c r="BE545" s="127">
        <f>IF(N545="základná",J545,0)</f>
        <v>0</v>
      </c>
      <c r="BF545" s="127">
        <f>IF(N545="znížená",J545,0)</f>
        <v>0</v>
      </c>
      <c r="BG545" s="127">
        <f>IF(N545="zákl. prenesená",J545,0)</f>
        <v>0</v>
      </c>
      <c r="BH545" s="127">
        <f>IF(N545="zníž. prenesená",J545,0)</f>
        <v>0</v>
      </c>
      <c r="BI545" s="127">
        <f>IF(N545="nulová",J545,0)</f>
        <v>0</v>
      </c>
      <c r="BJ545" s="19" t="s">
        <v>92</v>
      </c>
      <c r="BK545" s="127">
        <f>ROUND(I545*H545,2)</f>
        <v>0</v>
      </c>
      <c r="BL545" s="19" t="s">
        <v>731</v>
      </c>
      <c r="BM545" s="252" t="s">
        <v>3348</v>
      </c>
    </row>
    <row r="546" spans="1:65" s="2" customFormat="1" ht="16.5" customHeight="1">
      <c r="A546" s="37"/>
      <c r="B546" s="38"/>
      <c r="C546" s="240" t="s">
        <v>1359</v>
      </c>
      <c r="D546" s="240" t="s">
        <v>393</v>
      </c>
      <c r="E546" s="241" t="s">
        <v>3349</v>
      </c>
      <c r="F546" s="242" t="s">
        <v>3102</v>
      </c>
      <c r="G546" s="243" t="s">
        <v>405</v>
      </c>
      <c r="H546" s="244">
        <v>17.7</v>
      </c>
      <c r="I546" s="245"/>
      <c r="J546" s="246">
        <f>ROUND(I546*H546,2)</f>
        <v>0</v>
      </c>
      <c r="K546" s="247"/>
      <c r="L546" s="40"/>
      <c r="M546" s="248" t="s">
        <v>1</v>
      </c>
      <c r="N546" s="249" t="s">
        <v>42</v>
      </c>
      <c r="O546" s="78"/>
      <c r="P546" s="250">
        <f>O546*H546</f>
        <v>0</v>
      </c>
      <c r="Q546" s="250">
        <v>0</v>
      </c>
      <c r="R546" s="250">
        <f>Q546*H546</f>
        <v>0</v>
      </c>
      <c r="S546" s="250">
        <v>0</v>
      </c>
      <c r="T546" s="251">
        <f>S546*H546</f>
        <v>0</v>
      </c>
      <c r="U546" s="37"/>
      <c r="V546" s="37"/>
      <c r="W546" s="37"/>
      <c r="X546" s="37"/>
      <c r="Y546" s="37"/>
      <c r="Z546" s="37"/>
      <c r="AA546" s="37"/>
      <c r="AB546" s="37"/>
      <c r="AC546" s="37"/>
      <c r="AD546" s="37"/>
      <c r="AE546" s="37"/>
      <c r="AR546" s="252" t="s">
        <v>731</v>
      </c>
      <c r="AT546" s="252" t="s">
        <v>393</v>
      </c>
      <c r="AU546" s="252" t="s">
        <v>99</v>
      </c>
      <c r="AY546" s="19" t="s">
        <v>387</v>
      </c>
      <c r="BE546" s="127">
        <f>IF(N546="základná",J546,0)</f>
        <v>0</v>
      </c>
      <c r="BF546" s="127">
        <f>IF(N546="znížená",J546,0)</f>
        <v>0</v>
      </c>
      <c r="BG546" s="127">
        <f>IF(N546="zákl. prenesená",J546,0)</f>
        <v>0</v>
      </c>
      <c r="BH546" s="127">
        <f>IF(N546="zníž. prenesená",J546,0)</f>
        <v>0</v>
      </c>
      <c r="BI546" s="127">
        <f>IF(N546="nulová",J546,0)</f>
        <v>0</v>
      </c>
      <c r="BJ546" s="19" t="s">
        <v>92</v>
      </c>
      <c r="BK546" s="127">
        <f>ROUND(I546*H546,2)</f>
        <v>0</v>
      </c>
      <c r="BL546" s="19" t="s">
        <v>731</v>
      </c>
      <c r="BM546" s="252" t="s">
        <v>3350</v>
      </c>
    </row>
    <row r="547" spans="1:65" s="2" customFormat="1" ht="16.5" customHeight="1">
      <c r="A547" s="37"/>
      <c r="B547" s="38"/>
      <c r="C547" s="240" t="s">
        <v>1362</v>
      </c>
      <c r="D547" s="240" t="s">
        <v>393</v>
      </c>
      <c r="E547" s="241" t="s">
        <v>3351</v>
      </c>
      <c r="F547" s="242" t="s">
        <v>3299</v>
      </c>
      <c r="G547" s="243" t="s">
        <v>405</v>
      </c>
      <c r="H547" s="244">
        <v>17.7</v>
      </c>
      <c r="I547" s="245"/>
      <c r="J547" s="246">
        <f>ROUND(I547*H547,2)</f>
        <v>0</v>
      </c>
      <c r="K547" s="247"/>
      <c r="L547" s="40"/>
      <c r="M547" s="248" t="s">
        <v>1</v>
      </c>
      <c r="N547" s="249" t="s">
        <v>42</v>
      </c>
      <c r="O547" s="78"/>
      <c r="P547" s="250">
        <f>O547*H547</f>
        <v>0</v>
      </c>
      <c r="Q547" s="250">
        <v>0</v>
      </c>
      <c r="R547" s="250">
        <f>Q547*H547</f>
        <v>0</v>
      </c>
      <c r="S547" s="250">
        <v>0</v>
      </c>
      <c r="T547" s="251">
        <f>S547*H547</f>
        <v>0</v>
      </c>
      <c r="U547" s="37"/>
      <c r="V547" s="37"/>
      <c r="W547" s="37"/>
      <c r="X547" s="37"/>
      <c r="Y547" s="37"/>
      <c r="Z547" s="37"/>
      <c r="AA547" s="37"/>
      <c r="AB547" s="37"/>
      <c r="AC547" s="37"/>
      <c r="AD547" s="37"/>
      <c r="AE547" s="37"/>
      <c r="AR547" s="252" t="s">
        <v>731</v>
      </c>
      <c r="AT547" s="252" t="s">
        <v>393</v>
      </c>
      <c r="AU547" s="252" t="s">
        <v>99</v>
      </c>
      <c r="AY547" s="19" t="s">
        <v>387</v>
      </c>
      <c r="BE547" s="127">
        <f>IF(N547="základná",J547,0)</f>
        <v>0</v>
      </c>
      <c r="BF547" s="127">
        <f>IF(N547="znížená",J547,0)</f>
        <v>0</v>
      </c>
      <c r="BG547" s="127">
        <f>IF(N547="zákl. prenesená",J547,0)</f>
        <v>0</v>
      </c>
      <c r="BH547" s="127">
        <f>IF(N547="zníž. prenesená",J547,0)</f>
        <v>0</v>
      </c>
      <c r="BI547" s="127">
        <f>IF(N547="nulová",J547,0)</f>
        <v>0</v>
      </c>
      <c r="BJ547" s="19" t="s">
        <v>92</v>
      </c>
      <c r="BK547" s="127">
        <f>ROUND(I547*H547,2)</f>
        <v>0</v>
      </c>
      <c r="BL547" s="19" t="s">
        <v>731</v>
      </c>
      <c r="BM547" s="252" t="s">
        <v>3352</v>
      </c>
    </row>
    <row r="548" spans="1:65" s="2" customFormat="1" ht="21.75" customHeight="1">
      <c r="A548" s="37"/>
      <c r="B548" s="38"/>
      <c r="C548" s="240" t="s">
        <v>1364</v>
      </c>
      <c r="D548" s="240" t="s">
        <v>393</v>
      </c>
      <c r="E548" s="241" t="s">
        <v>3353</v>
      </c>
      <c r="F548" s="242" t="s">
        <v>2801</v>
      </c>
      <c r="G548" s="243" t="s">
        <v>405</v>
      </c>
      <c r="H548" s="244">
        <v>3.4</v>
      </c>
      <c r="I548" s="245"/>
      <c r="J548" s="246">
        <f>ROUND(I548*H548,2)</f>
        <v>0</v>
      </c>
      <c r="K548" s="247"/>
      <c r="L548" s="40"/>
      <c r="M548" s="248" t="s">
        <v>1</v>
      </c>
      <c r="N548" s="249" t="s">
        <v>42</v>
      </c>
      <c r="O548" s="78"/>
      <c r="P548" s="250">
        <f>O548*H548</f>
        <v>0</v>
      </c>
      <c r="Q548" s="250">
        <v>0</v>
      </c>
      <c r="R548" s="250">
        <f>Q548*H548</f>
        <v>0</v>
      </c>
      <c r="S548" s="250">
        <v>0</v>
      </c>
      <c r="T548" s="251">
        <f>S548*H548</f>
        <v>0</v>
      </c>
      <c r="U548" s="37"/>
      <c r="V548" s="37"/>
      <c r="W548" s="37"/>
      <c r="X548" s="37"/>
      <c r="Y548" s="37"/>
      <c r="Z548" s="37"/>
      <c r="AA548" s="37"/>
      <c r="AB548" s="37"/>
      <c r="AC548" s="37"/>
      <c r="AD548" s="37"/>
      <c r="AE548" s="37"/>
      <c r="AR548" s="252" t="s">
        <v>731</v>
      </c>
      <c r="AT548" s="252" t="s">
        <v>393</v>
      </c>
      <c r="AU548" s="252" t="s">
        <v>99</v>
      </c>
      <c r="AY548" s="19" t="s">
        <v>387</v>
      </c>
      <c r="BE548" s="127">
        <f>IF(N548="základná",J548,0)</f>
        <v>0</v>
      </c>
      <c r="BF548" s="127">
        <f>IF(N548="znížená",J548,0)</f>
        <v>0</v>
      </c>
      <c r="BG548" s="127">
        <f>IF(N548="zákl. prenesená",J548,0)</f>
        <v>0</v>
      </c>
      <c r="BH548" s="127">
        <f>IF(N548="zníž. prenesená",J548,0)</f>
        <v>0</v>
      </c>
      <c r="BI548" s="127">
        <f>IF(N548="nulová",J548,0)</f>
        <v>0</v>
      </c>
      <c r="BJ548" s="19" t="s">
        <v>92</v>
      </c>
      <c r="BK548" s="127">
        <f>ROUND(I548*H548,2)</f>
        <v>0</v>
      </c>
      <c r="BL548" s="19" t="s">
        <v>731</v>
      </c>
      <c r="BM548" s="252" t="s">
        <v>3354</v>
      </c>
    </row>
    <row r="549" spans="1:65" s="12" customFormat="1" ht="20.85" customHeight="1">
      <c r="B549" s="212"/>
      <c r="C549" s="213"/>
      <c r="D549" s="214" t="s">
        <v>75</v>
      </c>
      <c r="E549" s="225" t="s">
        <v>2803</v>
      </c>
      <c r="F549" s="225" t="s">
        <v>137</v>
      </c>
      <c r="G549" s="213"/>
      <c r="H549" s="213"/>
      <c r="I549" s="216"/>
      <c r="J549" s="226">
        <f>BK549</f>
        <v>0</v>
      </c>
      <c r="K549" s="213"/>
      <c r="L549" s="217"/>
      <c r="M549" s="218"/>
      <c r="N549" s="219"/>
      <c r="O549" s="219"/>
      <c r="P549" s="220">
        <f>SUM(P550:P554)</f>
        <v>0</v>
      </c>
      <c r="Q549" s="219"/>
      <c r="R549" s="220">
        <f>SUM(R550:R554)</f>
        <v>0</v>
      </c>
      <c r="S549" s="219"/>
      <c r="T549" s="221">
        <f>SUM(T550:T554)</f>
        <v>0</v>
      </c>
      <c r="AR549" s="222" t="s">
        <v>84</v>
      </c>
      <c r="AT549" s="223" t="s">
        <v>75</v>
      </c>
      <c r="AU549" s="223" t="s">
        <v>92</v>
      </c>
      <c r="AY549" s="222" t="s">
        <v>387</v>
      </c>
      <c r="BK549" s="224">
        <f>SUM(BK550:BK554)</f>
        <v>0</v>
      </c>
    </row>
    <row r="550" spans="1:65" s="2" customFormat="1" ht="24.15" customHeight="1">
      <c r="A550" s="37"/>
      <c r="B550" s="38"/>
      <c r="C550" s="240" t="s">
        <v>1366</v>
      </c>
      <c r="D550" s="240" t="s">
        <v>393</v>
      </c>
      <c r="E550" s="241" t="s">
        <v>3355</v>
      </c>
      <c r="F550" s="242" t="s">
        <v>2805</v>
      </c>
      <c r="G550" s="243" t="s">
        <v>2806</v>
      </c>
      <c r="H550" s="244">
        <v>2</v>
      </c>
      <c r="I550" s="245"/>
      <c r="J550" s="246">
        <f>ROUND(I550*H550,2)</f>
        <v>0</v>
      </c>
      <c r="K550" s="247"/>
      <c r="L550" s="40"/>
      <c r="M550" s="248" t="s">
        <v>1</v>
      </c>
      <c r="N550" s="249" t="s">
        <v>42</v>
      </c>
      <c r="O550" s="78"/>
      <c r="P550" s="250">
        <f>O550*H550</f>
        <v>0</v>
      </c>
      <c r="Q550" s="250">
        <v>0</v>
      </c>
      <c r="R550" s="250">
        <f>Q550*H550</f>
        <v>0</v>
      </c>
      <c r="S550" s="250">
        <v>0</v>
      </c>
      <c r="T550" s="251">
        <f>S550*H550</f>
        <v>0</v>
      </c>
      <c r="U550" s="37"/>
      <c r="V550" s="37"/>
      <c r="W550" s="37"/>
      <c r="X550" s="37"/>
      <c r="Y550" s="37"/>
      <c r="Z550" s="37"/>
      <c r="AA550" s="37"/>
      <c r="AB550" s="37"/>
      <c r="AC550" s="37"/>
      <c r="AD550" s="37"/>
      <c r="AE550" s="37"/>
      <c r="AR550" s="252" t="s">
        <v>731</v>
      </c>
      <c r="AT550" s="252" t="s">
        <v>393</v>
      </c>
      <c r="AU550" s="252" t="s">
        <v>99</v>
      </c>
      <c r="AY550" s="19" t="s">
        <v>387</v>
      </c>
      <c r="BE550" s="127">
        <f>IF(N550="základná",J550,0)</f>
        <v>0</v>
      </c>
      <c r="BF550" s="127">
        <f>IF(N550="znížená",J550,0)</f>
        <v>0</v>
      </c>
      <c r="BG550" s="127">
        <f>IF(N550="zákl. prenesená",J550,0)</f>
        <v>0</v>
      </c>
      <c r="BH550" s="127">
        <f>IF(N550="zníž. prenesená",J550,0)</f>
        <v>0</v>
      </c>
      <c r="BI550" s="127">
        <f>IF(N550="nulová",J550,0)</f>
        <v>0</v>
      </c>
      <c r="BJ550" s="19" t="s">
        <v>92</v>
      </c>
      <c r="BK550" s="127">
        <f>ROUND(I550*H550,2)</f>
        <v>0</v>
      </c>
      <c r="BL550" s="19" t="s">
        <v>731</v>
      </c>
      <c r="BM550" s="252" t="s">
        <v>3356</v>
      </c>
    </row>
    <row r="551" spans="1:65" s="2" customFormat="1" ht="16.5" customHeight="1">
      <c r="A551" s="37"/>
      <c r="B551" s="38"/>
      <c r="C551" s="240" t="s">
        <v>1368</v>
      </c>
      <c r="D551" s="240" t="s">
        <v>393</v>
      </c>
      <c r="E551" s="241" t="s">
        <v>3357</v>
      </c>
      <c r="F551" s="242" t="s">
        <v>2809</v>
      </c>
      <c r="G551" s="243" t="s">
        <v>2806</v>
      </c>
      <c r="H551" s="244">
        <v>1</v>
      </c>
      <c r="I551" s="245"/>
      <c r="J551" s="246">
        <f>ROUND(I551*H551,2)</f>
        <v>0</v>
      </c>
      <c r="K551" s="247"/>
      <c r="L551" s="40"/>
      <c r="M551" s="248" t="s">
        <v>1</v>
      </c>
      <c r="N551" s="249" t="s">
        <v>42</v>
      </c>
      <c r="O551" s="78"/>
      <c r="P551" s="250">
        <f>O551*H551</f>
        <v>0</v>
      </c>
      <c r="Q551" s="250">
        <v>0</v>
      </c>
      <c r="R551" s="250">
        <f>Q551*H551</f>
        <v>0</v>
      </c>
      <c r="S551" s="250">
        <v>0</v>
      </c>
      <c r="T551" s="251">
        <f>S551*H551</f>
        <v>0</v>
      </c>
      <c r="U551" s="37"/>
      <c r="V551" s="37"/>
      <c r="W551" s="37"/>
      <c r="X551" s="37"/>
      <c r="Y551" s="37"/>
      <c r="Z551" s="37"/>
      <c r="AA551" s="37"/>
      <c r="AB551" s="37"/>
      <c r="AC551" s="37"/>
      <c r="AD551" s="37"/>
      <c r="AE551" s="37"/>
      <c r="AR551" s="252" t="s">
        <v>731</v>
      </c>
      <c r="AT551" s="252" t="s">
        <v>393</v>
      </c>
      <c r="AU551" s="252" t="s">
        <v>99</v>
      </c>
      <c r="AY551" s="19" t="s">
        <v>387</v>
      </c>
      <c r="BE551" s="127">
        <f>IF(N551="základná",J551,0)</f>
        <v>0</v>
      </c>
      <c r="BF551" s="127">
        <f>IF(N551="znížená",J551,0)</f>
        <v>0</v>
      </c>
      <c r="BG551" s="127">
        <f>IF(N551="zákl. prenesená",J551,0)</f>
        <v>0</v>
      </c>
      <c r="BH551" s="127">
        <f>IF(N551="zníž. prenesená",J551,0)</f>
        <v>0</v>
      </c>
      <c r="BI551" s="127">
        <f>IF(N551="nulová",J551,0)</f>
        <v>0</v>
      </c>
      <c r="BJ551" s="19" t="s">
        <v>92</v>
      </c>
      <c r="BK551" s="127">
        <f>ROUND(I551*H551,2)</f>
        <v>0</v>
      </c>
      <c r="BL551" s="19" t="s">
        <v>731</v>
      </c>
      <c r="BM551" s="252" t="s">
        <v>3358</v>
      </c>
    </row>
    <row r="552" spans="1:65" s="2" customFormat="1" ht="16.5" customHeight="1">
      <c r="A552" s="37"/>
      <c r="B552" s="38"/>
      <c r="C552" s="240" t="s">
        <v>1370</v>
      </c>
      <c r="D552" s="240" t="s">
        <v>393</v>
      </c>
      <c r="E552" s="241" t="s">
        <v>3359</v>
      </c>
      <c r="F552" s="242" t="s">
        <v>2812</v>
      </c>
      <c r="G552" s="243" t="s">
        <v>2806</v>
      </c>
      <c r="H552" s="244">
        <v>1</v>
      </c>
      <c r="I552" s="245"/>
      <c r="J552" s="246">
        <f>ROUND(I552*H552,2)</f>
        <v>0</v>
      </c>
      <c r="K552" s="247"/>
      <c r="L552" s="40"/>
      <c r="M552" s="248" t="s">
        <v>1</v>
      </c>
      <c r="N552" s="249" t="s">
        <v>42</v>
      </c>
      <c r="O552" s="78"/>
      <c r="P552" s="250">
        <f>O552*H552</f>
        <v>0</v>
      </c>
      <c r="Q552" s="250">
        <v>0</v>
      </c>
      <c r="R552" s="250">
        <f>Q552*H552</f>
        <v>0</v>
      </c>
      <c r="S552" s="250">
        <v>0</v>
      </c>
      <c r="T552" s="251">
        <f>S552*H552</f>
        <v>0</v>
      </c>
      <c r="U552" s="37"/>
      <c r="V552" s="37"/>
      <c r="W552" s="37"/>
      <c r="X552" s="37"/>
      <c r="Y552" s="37"/>
      <c r="Z552" s="37"/>
      <c r="AA552" s="37"/>
      <c r="AB552" s="37"/>
      <c r="AC552" s="37"/>
      <c r="AD552" s="37"/>
      <c r="AE552" s="37"/>
      <c r="AR552" s="252" t="s">
        <v>731</v>
      </c>
      <c r="AT552" s="252" t="s">
        <v>393</v>
      </c>
      <c r="AU552" s="252" t="s">
        <v>99</v>
      </c>
      <c r="AY552" s="19" t="s">
        <v>387</v>
      </c>
      <c r="BE552" s="127">
        <f>IF(N552="základná",J552,0)</f>
        <v>0</v>
      </c>
      <c r="BF552" s="127">
        <f>IF(N552="znížená",J552,0)</f>
        <v>0</v>
      </c>
      <c r="BG552" s="127">
        <f>IF(N552="zákl. prenesená",J552,0)</f>
        <v>0</v>
      </c>
      <c r="BH552" s="127">
        <f>IF(N552="zníž. prenesená",J552,0)</f>
        <v>0</v>
      </c>
      <c r="BI552" s="127">
        <f>IF(N552="nulová",J552,0)</f>
        <v>0</v>
      </c>
      <c r="BJ552" s="19" t="s">
        <v>92</v>
      </c>
      <c r="BK552" s="127">
        <f>ROUND(I552*H552,2)</f>
        <v>0</v>
      </c>
      <c r="BL552" s="19" t="s">
        <v>731</v>
      </c>
      <c r="BM552" s="252" t="s">
        <v>3360</v>
      </c>
    </row>
    <row r="553" spans="1:65" s="2" customFormat="1" ht="16.5" customHeight="1">
      <c r="A553" s="37"/>
      <c r="B553" s="38"/>
      <c r="C553" s="240" t="s">
        <v>1372</v>
      </c>
      <c r="D553" s="240" t="s">
        <v>393</v>
      </c>
      <c r="E553" s="241" t="s">
        <v>3361</v>
      </c>
      <c r="F553" s="242" t="s">
        <v>2815</v>
      </c>
      <c r="G553" s="243" t="s">
        <v>716</v>
      </c>
      <c r="H553" s="311"/>
      <c r="I553" s="245"/>
      <c r="J553" s="246">
        <f>ROUND(I553*H553,2)</f>
        <v>0</v>
      </c>
      <c r="K553" s="247"/>
      <c r="L553" s="40"/>
      <c r="M553" s="248" t="s">
        <v>1</v>
      </c>
      <c r="N553" s="249" t="s">
        <v>42</v>
      </c>
      <c r="O553" s="78"/>
      <c r="P553" s="250">
        <f>O553*H553</f>
        <v>0</v>
      </c>
      <c r="Q553" s="250">
        <v>0</v>
      </c>
      <c r="R553" s="250">
        <f>Q553*H553</f>
        <v>0</v>
      </c>
      <c r="S553" s="250">
        <v>0</v>
      </c>
      <c r="T553" s="251">
        <f>S553*H553</f>
        <v>0</v>
      </c>
      <c r="U553" s="37"/>
      <c r="V553" s="37"/>
      <c r="W553" s="37"/>
      <c r="X553" s="37"/>
      <c r="Y553" s="37"/>
      <c r="Z553" s="37"/>
      <c r="AA553" s="37"/>
      <c r="AB553" s="37"/>
      <c r="AC553" s="37"/>
      <c r="AD553" s="37"/>
      <c r="AE553" s="37"/>
      <c r="AR553" s="252" t="s">
        <v>731</v>
      </c>
      <c r="AT553" s="252" t="s">
        <v>393</v>
      </c>
      <c r="AU553" s="252" t="s">
        <v>99</v>
      </c>
      <c r="AY553" s="19" t="s">
        <v>387</v>
      </c>
      <c r="BE553" s="127">
        <f>IF(N553="základná",J553,0)</f>
        <v>0</v>
      </c>
      <c r="BF553" s="127">
        <f>IF(N553="znížená",J553,0)</f>
        <v>0</v>
      </c>
      <c r="BG553" s="127">
        <f>IF(N553="zákl. prenesená",J553,0)</f>
        <v>0</v>
      </c>
      <c r="BH553" s="127">
        <f>IF(N553="zníž. prenesená",J553,0)</f>
        <v>0</v>
      </c>
      <c r="BI553" s="127">
        <f>IF(N553="nulová",J553,0)</f>
        <v>0</v>
      </c>
      <c r="BJ553" s="19" t="s">
        <v>92</v>
      </c>
      <c r="BK553" s="127">
        <f>ROUND(I553*H553,2)</f>
        <v>0</v>
      </c>
      <c r="BL553" s="19" t="s">
        <v>731</v>
      </c>
      <c r="BM553" s="252" t="s">
        <v>3362</v>
      </c>
    </row>
    <row r="554" spans="1:65" s="2" customFormat="1" ht="16.5" customHeight="1">
      <c r="A554" s="37"/>
      <c r="B554" s="38"/>
      <c r="C554" s="240" t="s">
        <v>236</v>
      </c>
      <c r="D554" s="240" t="s">
        <v>393</v>
      </c>
      <c r="E554" s="241" t="s">
        <v>3363</v>
      </c>
      <c r="F554" s="242" t="s">
        <v>2818</v>
      </c>
      <c r="G554" s="243" t="s">
        <v>716</v>
      </c>
      <c r="H554" s="311"/>
      <c r="I554" s="245"/>
      <c r="J554" s="246">
        <f>ROUND(I554*H554,2)</f>
        <v>0</v>
      </c>
      <c r="K554" s="247"/>
      <c r="L554" s="40"/>
      <c r="M554" s="248" t="s">
        <v>1</v>
      </c>
      <c r="N554" s="249" t="s">
        <v>42</v>
      </c>
      <c r="O554" s="78"/>
      <c r="P554" s="250">
        <f>O554*H554</f>
        <v>0</v>
      </c>
      <c r="Q554" s="250">
        <v>0</v>
      </c>
      <c r="R554" s="250">
        <f>Q554*H554</f>
        <v>0</v>
      </c>
      <c r="S554" s="250">
        <v>0</v>
      </c>
      <c r="T554" s="251">
        <f>S554*H554</f>
        <v>0</v>
      </c>
      <c r="U554" s="37"/>
      <c r="V554" s="37"/>
      <c r="W554" s="37"/>
      <c r="X554" s="37"/>
      <c r="Y554" s="37"/>
      <c r="Z554" s="37"/>
      <c r="AA554" s="37"/>
      <c r="AB554" s="37"/>
      <c r="AC554" s="37"/>
      <c r="AD554" s="37"/>
      <c r="AE554" s="37"/>
      <c r="AR554" s="252" t="s">
        <v>731</v>
      </c>
      <c r="AT554" s="252" t="s">
        <v>393</v>
      </c>
      <c r="AU554" s="252" t="s">
        <v>99</v>
      </c>
      <c r="AY554" s="19" t="s">
        <v>387</v>
      </c>
      <c r="BE554" s="127">
        <f>IF(N554="základná",J554,0)</f>
        <v>0</v>
      </c>
      <c r="BF554" s="127">
        <f>IF(N554="znížená",J554,0)</f>
        <v>0</v>
      </c>
      <c r="BG554" s="127">
        <f>IF(N554="zákl. prenesená",J554,0)</f>
        <v>0</v>
      </c>
      <c r="BH554" s="127">
        <f>IF(N554="zníž. prenesená",J554,0)</f>
        <v>0</v>
      </c>
      <c r="BI554" s="127">
        <f>IF(N554="nulová",J554,0)</f>
        <v>0</v>
      </c>
      <c r="BJ554" s="19" t="s">
        <v>92</v>
      </c>
      <c r="BK554" s="127">
        <f>ROUND(I554*H554,2)</f>
        <v>0</v>
      </c>
      <c r="BL554" s="19" t="s">
        <v>731</v>
      </c>
      <c r="BM554" s="252" t="s">
        <v>3364</v>
      </c>
    </row>
    <row r="555" spans="1:65" s="12" customFormat="1" ht="20.85" customHeight="1">
      <c r="B555" s="212"/>
      <c r="C555" s="213"/>
      <c r="D555" s="214" t="s">
        <v>75</v>
      </c>
      <c r="E555" s="225" t="s">
        <v>367</v>
      </c>
      <c r="F555" s="225" t="s">
        <v>821</v>
      </c>
      <c r="G555" s="213"/>
      <c r="H555" s="213"/>
      <c r="I555" s="216"/>
      <c r="J555" s="226">
        <f>BK555</f>
        <v>0</v>
      </c>
      <c r="K555" s="213"/>
      <c r="L555" s="217"/>
      <c r="M555" s="218"/>
      <c r="N555" s="219"/>
      <c r="O555" s="219"/>
      <c r="P555" s="220">
        <f>P556</f>
        <v>0</v>
      </c>
      <c r="Q555" s="219"/>
      <c r="R555" s="220">
        <f>R556</f>
        <v>0</v>
      </c>
      <c r="S555" s="219"/>
      <c r="T555" s="221">
        <f>T556</f>
        <v>0</v>
      </c>
      <c r="AR555" s="222" t="s">
        <v>429</v>
      </c>
      <c r="AT555" s="223" t="s">
        <v>75</v>
      </c>
      <c r="AU555" s="223" t="s">
        <v>92</v>
      </c>
      <c r="AY555" s="222" t="s">
        <v>387</v>
      </c>
      <c r="BK555" s="224">
        <f>BK556</f>
        <v>0</v>
      </c>
    </row>
    <row r="556" spans="1:65" s="2" customFormat="1" ht="16.5" customHeight="1">
      <c r="A556" s="37"/>
      <c r="B556" s="38"/>
      <c r="C556" s="240" t="s">
        <v>1375</v>
      </c>
      <c r="D556" s="240" t="s">
        <v>393</v>
      </c>
      <c r="E556" s="241" t="s">
        <v>2820</v>
      </c>
      <c r="F556" s="242" t="s">
        <v>2821</v>
      </c>
      <c r="G556" s="243" t="s">
        <v>716</v>
      </c>
      <c r="H556" s="311"/>
      <c r="I556" s="245"/>
      <c r="J556" s="246">
        <f>ROUND(I556*H556,2)</f>
        <v>0</v>
      </c>
      <c r="K556" s="247"/>
      <c r="L556" s="40"/>
      <c r="M556" s="248" t="s">
        <v>1</v>
      </c>
      <c r="N556" s="249" t="s">
        <v>42</v>
      </c>
      <c r="O556" s="78"/>
      <c r="P556" s="250">
        <f>O556*H556</f>
        <v>0</v>
      </c>
      <c r="Q556" s="250">
        <v>0</v>
      </c>
      <c r="R556" s="250">
        <f>Q556*H556</f>
        <v>0</v>
      </c>
      <c r="S556" s="250">
        <v>0</v>
      </c>
      <c r="T556" s="251">
        <f>S556*H556</f>
        <v>0</v>
      </c>
      <c r="U556" s="37"/>
      <c r="V556" s="37"/>
      <c r="W556" s="37"/>
      <c r="X556" s="37"/>
      <c r="Y556" s="37"/>
      <c r="Z556" s="37"/>
      <c r="AA556" s="37"/>
      <c r="AB556" s="37"/>
      <c r="AC556" s="37"/>
      <c r="AD556" s="37"/>
      <c r="AE556" s="37"/>
      <c r="AR556" s="252" t="s">
        <v>825</v>
      </c>
      <c r="AT556" s="252" t="s">
        <v>393</v>
      </c>
      <c r="AU556" s="252" t="s">
        <v>99</v>
      </c>
      <c r="AY556" s="19" t="s">
        <v>387</v>
      </c>
      <c r="BE556" s="127">
        <f>IF(N556="základná",J556,0)</f>
        <v>0</v>
      </c>
      <c r="BF556" s="127">
        <f>IF(N556="znížená",J556,0)</f>
        <v>0</v>
      </c>
      <c r="BG556" s="127">
        <f>IF(N556="zákl. prenesená",J556,0)</f>
        <v>0</v>
      </c>
      <c r="BH556" s="127">
        <f>IF(N556="zníž. prenesená",J556,0)</f>
        <v>0</v>
      </c>
      <c r="BI556" s="127">
        <f>IF(N556="nulová",J556,0)</f>
        <v>0</v>
      </c>
      <c r="BJ556" s="19" t="s">
        <v>92</v>
      </c>
      <c r="BK556" s="127">
        <f>ROUND(I556*H556,2)</f>
        <v>0</v>
      </c>
      <c r="BL556" s="19" t="s">
        <v>825</v>
      </c>
      <c r="BM556" s="252" t="s">
        <v>3365</v>
      </c>
    </row>
    <row r="557" spans="1:65" s="12" customFormat="1" ht="22.8" customHeight="1">
      <c r="B557" s="212"/>
      <c r="C557" s="213"/>
      <c r="D557" s="214" t="s">
        <v>75</v>
      </c>
      <c r="E557" s="225" t="s">
        <v>3366</v>
      </c>
      <c r="F557" s="225" t="s">
        <v>3367</v>
      </c>
      <c r="G557" s="213"/>
      <c r="H557" s="213"/>
      <c r="I557" s="216"/>
      <c r="J557" s="226">
        <f>BK557</f>
        <v>0</v>
      </c>
      <c r="K557" s="213"/>
      <c r="L557" s="217"/>
      <c r="M557" s="218"/>
      <c r="N557" s="219"/>
      <c r="O557" s="219"/>
      <c r="P557" s="220">
        <f>P558+P561+P566+P569+P573+P579</f>
        <v>0</v>
      </c>
      <c r="Q557" s="219"/>
      <c r="R557" s="220">
        <f>R558+R561+R566+R569+R573+R579</f>
        <v>0</v>
      </c>
      <c r="S557" s="219"/>
      <c r="T557" s="221">
        <f>T558+T561+T566+T569+T573+T579</f>
        <v>0</v>
      </c>
      <c r="AR557" s="222" t="s">
        <v>84</v>
      </c>
      <c r="AT557" s="223" t="s">
        <v>75</v>
      </c>
      <c r="AU557" s="223" t="s">
        <v>84</v>
      </c>
      <c r="AY557" s="222" t="s">
        <v>387</v>
      </c>
      <c r="BK557" s="224">
        <f>BK558+BK561+BK566+BK569+BK573+BK579</f>
        <v>0</v>
      </c>
    </row>
    <row r="558" spans="1:65" s="12" customFormat="1" ht="20.85" customHeight="1">
      <c r="B558" s="212"/>
      <c r="C558" s="213"/>
      <c r="D558" s="214" t="s">
        <v>75</v>
      </c>
      <c r="E558" s="225" t="s">
        <v>2756</v>
      </c>
      <c r="F558" s="225" t="s">
        <v>2757</v>
      </c>
      <c r="G558" s="213"/>
      <c r="H558" s="213"/>
      <c r="I558" s="216"/>
      <c r="J558" s="226">
        <f>BK558</f>
        <v>0</v>
      </c>
      <c r="K558" s="213"/>
      <c r="L558" s="217"/>
      <c r="M558" s="218"/>
      <c r="N558" s="219"/>
      <c r="O558" s="219"/>
      <c r="P558" s="220">
        <f>SUM(P559:P560)</f>
        <v>0</v>
      </c>
      <c r="Q558" s="219"/>
      <c r="R558" s="220">
        <f>SUM(R559:R560)</f>
        <v>0</v>
      </c>
      <c r="S558" s="219"/>
      <c r="T558" s="221">
        <f>SUM(T559:T560)</f>
        <v>0</v>
      </c>
      <c r="AR558" s="222" t="s">
        <v>99</v>
      </c>
      <c r="AT558" s="223" t="s">
        <v>75</v>
      </c>
      <c r="AU558" s="223" t="s">
        <v>92</v>
      </c>
      <c r="AY558" s="222" t="s">
        <v>387</v>
      </c>
      <c r="BK558" s="224">
        <f>SUM(BK559:BK560)</f>
        <v>0</v>
      </c>
    </row>
    <row r="559" spans="1:65" s="2" customFormat="1" ht="16.5" customHeight="1">
      <c r="A559" s="37"/>
      <c r="B559" s="38"/>
      <c r="C559" s="240" t="s">
        <v>1378</v>
      </c>
      <c r="D559" s="240" t="s">
        <v>393</v>
      </c>
      <c r="E559" s="241" t="s">
        <v>3368</v>
      </c>
      <c r="F559" s="242" t="s">
        <v>3369</v>
      </c>
      <c r="G559" s="243" t="s">
        <v>396</v>
      </c>
      <c r="H559" s="244">
        <v>5.9</v>
      </c>
      <c r="I559" s="245"/>
      <c r="J559" s="246">
        <f>ROUND(I559*H559,2)</f>
        <v>0</v>
      </c>
      <c r="K559" s="247"/>
      <c r="L559" s="40"/>
      <c r="M559" s="248" t="s">
        <v>1</v>
      </c>
      <c r="N559" s="249" t="s">
        <v>42</v>
      </c>
      <c r="O559" s="78"/>
      <c r="P559" s="250">
        <f>O559*H559</f>
        <v>0</v>
      </c>
      <c r="Q559" s="250">
        <v>0</v>
      </c>
      <c r="R559" s="250">
        <f>Q559*H559</f>
        <v>0</v>
      </c>
      <c r="S559" s="250">
        <v>0</v>
      </c>
      <c r="T559" s="251">
        <f>S559*H559</f>
        <v>0</v>
      </c>
      <c r="U559" s="37"/>
      <c r="V559" s="37"/>
      <c r="W559" s="37"/>
      <c r="X559" s="37"/>
      <c r="Y559" s="37"/>
      <c r="Z559" s="37"/>
      <c r="AA559" s="37"/>
      <c r="AB559" s="37"/>
      <c r="AC559" s="37"/>
      <c r="AD559" s="37"/>
      <c r="AE559" s="37"/>
      <c r="AR559" s="252" t="s">
        <v>731</v>
      </c>
      <c r="AT559" s="252" t="s">
        <v>393</v>
      </c>
      <c r="AU559" s="252" t="s">
        <v>99</v>
      </c>
      <c r="AY559" s="19" t="s">
        <v>387</v>
      </c>
      <c r="BE559" s="127">
        <f>IF(N559="základná",J559,0)</f>
        <v>0</v>
      </c>
      <c r="BF559" s="127">
        <f>IF(N559="znížená",J559,0)</f>
        <v>0</v>
      </c>
      <c r="BG559" s="127">
        <f>IF(N559="zákl. prenesená",J559,0)</f>
        <v>0</v>
      </c>
      <c r="BH559" s="127">
        <f>IF(N559="zníž. prenesená",J559,0)</f>
        <v>0</v>
      </c>
      <c r="BI559" s="127">
        <f>IF(N559="nulová",J559,0)</f>
        <v>0</v>
      </c>
      <c r="BJ559" s="19" t="s">
        <v>92</v>
      </c>
      <c r="BK559" s="127">
        <f>ROUND(I559*H559,2)</f>
        <v>0</v>
      </c>
      <c r="BL559" s="19" t="s">
        <v>731</v>
      </c>
      <c r="BM559" s="252" t="s">
        <v>3370</v>
      </c>
    </row>
    <row r="560" spans="1:65" s="2" customFormat="1" ht="21.75" customHeight="1">
      <c r="A560" s="37"/>
      <c r="B560" s="38"/>
      <c r="C560" s="240" t="s">
        <v>1380</v>
      </c>
      <c r="D560" s="240" t="s">
        <v>393</v>
      </c>
      <c r="E560" s="241" t="s">
        <v>3371</v>
      </c>
      <c r="F560" s="242" t="s">
        <v>3372</v>
      </c>
      <c r="G560" s="243" t="s">
        <v>396</v>
      </c>
      <c r="H560" s="244">
        <v>9.1</v>
      </c>
      <c r="I560" s="245"/>
      <c r="J560" s="246">
        <f>ROUND(I560*H560,2)</f>
        <v>0</v>
      </c>
      <c r="K560" s="247"/>
      <c r="L560" s="40"/>
      <c r="M560" s="248" t="s">
        <v>1</v>
      </c>
      <c r="N560" s="249" t="s">
        <v>42</v>
      </c>
      <c r="O560" s="78"/>
      <c r="P560" s="250">
        <f>O560*H560</f>
        <v>0</v>
      </c>
      <c r="Q560" s="250">
        <v>0</v>
      </c>
      <c r="R560" s="250">
        <f>Q560*H560</f>
        <v>0</v>
      </c>
      <c r="S560" s="250">
        <v>0</v>
      </c>
      <c r="T560" s="251">
        <f>S560*H560</f>
        <v>0</v>
      </c>
      <c r="U560" s="37"/>
      <c r="V560" s="37"/>
      <c r="W560" s="37"/>
      <c r="X560" s="37"/>
      <c r="Y560" s="37"/>
      <c r="Z560" s="37"/>
      <c r="AA560" s="37"/>
      <c r="AB560" s="37"/>
      <c r="AC560" s="37"/>
      <c r="AD560" s="37"/>
      <c r="AE560" s="37"/>
      <c r="AR560" s="252" t="s">
        <v>731</v>
      </c>
      <c r="AT560" s="252" t="s">
        <v>393</v>
      </c>
      <c r="AU560" s="252" t="s">
        <v>99</v>
      </c>
      <c r="AY560" s="19" t="s">
        <v>387</v>
      </c>
      <c r="BE560" s="127">
        <f>IF(N560="základná",J560,0)</f>
        <v>0</v>
      </c>
      <c r="BF560" s="127">
        <f>IF(N560="znížená",J560,0)</f>
        <v>0</v>
      </c>
      <c r="BG560" s="127">
        <f>IF(N560="zákl. prenesená",J560,0)</f>
        <v>0</v>
      </c>
      <c r="BH560" s="127">
        <f>IF(N560="zníž. prenesená",J560,0)</f>
        <v>0</v>
      </c>
      <c r="BI560" s="127">
        <f>IF(N560="nulová",J560,0)</f>
        <v>0</v>
      </c>
      <c r="BJ560" s="19" t="s">
        <v>92</v>
      </c>
      <c r="BK560" s="127">
        <f>ROUND(I560*H560,2)</f>
        <v>0</v>
      </c>
      <c r="BL560" s="19" t="s">
        <v>731</v>
      </c>
      <c r="BM560" s="252" t="s">
        <v>3373</v>
      </c>
    </row>
    <row r="561" spans="1:65" s="12" customFormat="1" ht="20.85" customHeight="1">
      <c r="B561" s="212"/>
      <c r="C561" s="213"/>
      <c r="D561" s="214" t="s">
        <v>75</v>
      </c>
      <c r="E561" s="225" t="s">
        <v>2761</v>
      </c>
      <c r="F561" s="225" t="s">
        <v>2762</v>
      </c>
      <c r="G561" s="213"/>
      <c r="H561" s="213"/>
      <c r="I561" s="216"/>
      <c r="J561" s="226">
        <f>BK561</f>
        <v>0</v>
      </c>
      <c r="K561" s="213"/>
      <c r="L561" s="217"/>
      <c r="M561" s="218"/>
      <c r="N561" s="219"/>
      <c r="O561" s="219"/>
      <c r="P561" s="220">
        <f>SUM(P562:P565)</f>
        <v>0</v>
      </c>
      <c r="Q561" s="219"/>
      <c r="R561" s="220">
        <f>SUM(R562:R565)</f>
        <v>0</v>
      </c>
      <c r="S561" s="219"/>
      <c r="T561" s="221">
        <f>SUM(T562:T565)</f>
        <v>0</v>
      </c>
      <c r="AR561" s="222" t="s">
        <v>99</v>
      </c>
      <c r="AT561" s="223" t="s">
        <v>75</v>
      </c>
      <c r="AU561" s="223" t="s">
        <v>92</v>
      </c>
      <c r="AY561" s="222" t="s">
        <v>387</v>
      </c>
      <c r="BK561" s="224">
        <f>SUM(BK562:BK565)</f>
        <v>0</v>
      </c>
    </row>
    <row r="562" spans="1:65" s="2" customFormat="1" ht="21.75" customHeight="1">
      <c r="A562" s="37"/>
      <c r="B562" s="38"/>
      <c r="C562" s="240" t="s">
        <v>1383</v>
      </c>
      <c r="D562" s="240" t="s">
        <v>393</v>
      </c>
      <c r="E562" s="241" t="s">
        <v>3374</v>
      </c>
      <c r="F562" s="242" t="s">
        <v>3375</v>
      </c>
      <c r="G562" s="243" t="s">
        <v>396</v>
      </c>
      <c r="H562" s="244">
        <v>4.5</v>
      </c>
      <c r="I562" s="245"/>
      <c r="J562" s="246">
        <f>ROUND(I562*H562,2)</f>
        <v>0</v>
      </c>
      <c r="K562" s="247"/>
      <c r="L562" s="40"/>
      <c r="M562" s="248" t="s">
        <v>1</v>
      </c>
      <c r="N562" s="249" t="s">
        <v>42</v>
      </c>
      <c r="O562" s="78"/>
      <c r="P562" s="250">
        <f>O562*H562</f>
        <v>0</v>
      </c>
      <c r="Q562" s="250">
        <v>0</v>
      </c>
      <c r="R562" s="250">
        <f>Q562*H562</f>
        <v>0</v>
      </c>
      <c r="S562" s="250">
        <v>0</v>
      </c>
      <c r="T562" s="251">
        <f>S562*H562</f>
        <v>0</v>
      </c>
      <c r="U562" s="37"/>
      <c r="V562" s="37"/>
      <c r="W562" s="37"/>
      <c r="X562" s="37"/>
      <c r="Y562" s="37"/>
      <c r="Z562" s="37"/>
      <c r="AA562" s="37"/>
      <c r="AB562" s="37"/>
      <c r="AC562" s="37"/>
      <c r="AD562" s="37"/>
      <c r="AE562" s="37"/>
      <c r="AR562" s="252" t="s">
        <v>731</v>
      </c>
      <c r="AT562" s="252" t="s">
        <v>393</v>
      </c>
      <c r="AU562" s="252" t="s">
        <v>99</v>
      </c>
      <c r="AY562" s="19" t="s">
        <v>387</v>
      </c>
      <c r="BE562" s="127">
        <f>IF(N562="základná",J562,0)</f>
        <v>0</v>
      </c>
      <c r="BF562" s="127">
        <f>IF(N562="znížená",J562,0)</f>
        <v>0</v>
      </c>
      <c r="BG562" s="127">
        <f>IF(N562="zákl. prenesená",J562,0)</f>
        <v>0</v>
      </c>
      <c r="BH562" s="127">
        <f>IF(N562="zníž. prenesená",J562,0)</f>
        <v>0</v>
      </c>
      <c r="BI562" s="127">
        <f>IF(N562="nulová",J562,0)</f>
        <v>0</v>
      </c>
      <c r="BJ562" s="19" t="s">
        <v>92</v>
      </c>
      <c r="BK562" s="127">
        <f>ROUND(I562*H562,2)</f>
        <v>0</v>
      </c>
      <c r="BL562" s="19" t="s">
        <v>731</v>
      </c>
      <c r="BM562" s="252" t="s">
        <v>3376</v>
      </c>
    </row>
    <row r="563" spans="1:65" s="2" customFormat="1" ht="21.75" customHeight="1">
      <c r="A563" s="37"/>
      <c r="B563" s="38"/>
      <c r="C563" s="240" t="s">
        <v>1386</v>
      </c>
      <c r="D563" s="240" t="s">
        <v>393</v>
      </c>
      <c r="E563" s="241" t="s">
        <v>3377</v>
      </c>
      <c r="F563" s="242" t="s">
        <v>3378</v>
      </c>
      <c r="G563" s="243" t="s">
        <v>396</v>
      </c>
      <c r="H563" s="244">
        <v>7.4</v>
      </c>
      <c r="I563" s="245"/>
      <c r="J563" s="246">
        <f>ROUND(I563*H563,2)</f>
        <v>0</v>
      </c>
      <c r="K563" s="247"/>
      <c r="L563" s="40"/>
      <c r="M563" s="248" t="s">
        <v>1</v>
      </c>
      <c r="N563" s="249" t="s">
        <v>42</v>
      </c>
      <c r="O563" s="78"/>
      <c r="P563" s="250">
        <f>O563*H563</f>
        <v>0</v>
      </c>
      <c r="Q563" s="250">
        <v>0</v>
      </c>
      <c r="R563" s="250">
        <f>Q563*H563</f>
        <v>0</v>
      </c>
      <c r="S563" s="250">
        <v>0</v>
      </c>
      <c r="T563" s="251">
        <f>S563*H563</f>
        <v>0</v>
      </c>
      <c r="U563" s="37"/>
      <c r="V563" s="37"/>
      <c r="W563" s="37"/>
      <c r="X563" s="37"/>
      <c r="Y563" s="37"/>
      <c r="Z563" s="37"/>
      <c r="AA563" s="37"/>
      <c r="AB563" s="37"/>
      <c r="AC563" s="37"/>
      <c r="AD563" s="37"/>
      <c r="AE563" s="37"/>
      <c r="AR563" s="252" t="s">
        <v>731</v>
      </c>
      <c r="AT563" s="252" t="s">
        <v>393</v>
      </c>
      <c r="AU563" s="252" t="s">
        <v>99</v>
      </c>
      <c r="AY563" s="19" t="s">
        <v>387</v>
      </c>
      <c r="BE563" s="127">
        <f>IF(N563="základná",J563,0)</f>
        <v>0</v>
      </c>
      <c r="BF563" s="127">
        <f>IF(N563="znížená",J563,0)</f>
        <v>0</v>
      </c>
      <c r="BG563" s="127">
        <f>IF(N563="zákl. prenesená",J563,0)</f>
        <v>0</v>
      </c>
      <c r="BH563" s="127">
        <f>IF(N563="zníž. prenesená",J563,0)</f>
        <v>0</v>
      </c>
      <c r="BI563" s="127">
        <f>IF(N563="nulová",J563,0)</f>
        <v>0</v>
      </c>
      <c r="BJ563" s="19" t="s">
        <v>92</v>
      </c>
      <c r="BK563" s="127">
        <f>ROUND(I563*H563,2)</f>
        <v>0</v>
      </c>
      <c r="BL563" s="19" t="s">
        <v>731</v>
      </c>
      <c r="BM563" s="252" t="s">
        <v>3379</v>
      </c>
    </row>
    <row r="564" spans="1:65" s="2" customFormat="1" ht="21.75" customHeight="1">
      <c r="A564" s="37"/>
      <c r="B564" s="38"/>
      <c r="C564" s="240" t="s">
        <v>1389</v>
      </c>
      <c r="D564" s="240" t="s">
        <v>393</v>
      </c>
      <c r="E564" s="241" t="s">
        <v>3380</v>
      </c>
      <c r="F564" s="242" t="s">
        <v>3381</v>
      </c>
      <c r="G564" s="243" t="s">
        <v>396</v>
      </c>
      <c r="H564" s="244">
        <v>3.4</v>
      </c>
      <c r="I564" s="245"/>
      <c r="J564" s="246">
        <f>ROUND(I564*H564,2)</f>
        <v>0</v>
      </c>
      <c r="K564" s="247"/>
      <c r="L564" s="40"/>
      <c r="M564" s="248" t="s">
        <v>1</v>
      </c>
      <c r="N564" s="249" t="s">
        <v>42</v>
      </c>
      <c r="O564" s="78"/>
      <c r="P564" s="250">
        <f>O564*H564</f>
        <v>0</v>
      </c>
      <c r="Q564" s="250">
        <v>0</v>
      </c>
      <c r="R564" s="250">
        <f>Q564*H564</f>
        <v>0</v>
      </c>
      <c r="S564" s="250">
        <v>0</v>
      </c>
      <c r="T564" s="251">
        <f>S564*H564</f>
        <v>0</v>
      </c>
      <c r="U564" s="37"/>
      <c r="V564" s="37"/>
      <c r="W564" s="37"/>
      <c r="X564" s="37"/>
      <c r="Y564" s="37"/>
      <c r="Z564" s="37"/>
      <c r="AA564" s="37"/>
      <c r="AB564" s="37"/>
      <c r="AC564" s="37"/>
      <c r="AD564" s="37"/>
      <c r="AE564" s="37"/>
      <c r="AR564" s="252" t="s">
        <v>731</v>
      </c>
      <c r="AT564" s="252" t="s">
        <v>393</v>
      </c>
      <c r="AU564" s="252" t="s">
        <v>99</v>
      </c>
      <c r="AY564" s="19" t="s">
        <v>387</v>
      </c>
      <c r="BE564" s="127">
        <f>IF(N564="základná",J564,0)</f>
        <v>0</v>
      </c>
      <c r="BF564" s="127">
        <f>IF(N564="znížená",J564,0)</f>
        <v>0</v>
      </c>
      <c r="BG564" s="127">
        <f>IF(N564="zákl. prenesená",J564,0)</f>
        <v>0</v>
      </c>
      <c r="BH564" s="127">
        <f>IF(N564="zníž. prenesená",J564,0)</f>
        <v>0</v>
      </c>
      <c r="BI564" s="127">
        <f>IF(N564="nulová",J564,0)</f>
        <v>0</v>
      </c>
      <c r="BJ564" s="19" t="s">
        <v>92</v>
      </c>
      <c r="BK564" s="127">
        <f>ROUND(I564*H564,2)</f>
        <v>0</v>
      </c>
      <c r="BL564" s="19" t="s">
        <v>731</v>
      </c>
      <c r="BM564" s="252" t="s">
        <v>3382</v>
      </c>
    </row>
    <row r="565" spans="1:65" s="2" customFormat="1" ht="21.75" customHeight="1">
      <c r="A565" s="37"/>
      <c r="B565" s="38"/>
      <c r="C565" s="240" t="s">
        <v>1391</v>
      </c>
      <c r="D565" s="240" t="s">
        <v>393</v>
      </c>
      <c r="E565" s="241" t="s">
        <v>3383</v>
      </c>
      <c r="F565" s="242" t="s">
        <v>3384</v>
      </c>
      <c r="G565" s="243" t="s">
        <v>396</v>
      </c>
      <c r="H565" s="244">
        <v>3.3</v>
      </c>
      <c r="I565" s="245"/>
      <c r="J565" s="246">
        <f>ROUND(I565*H565,2)</f>
        <v>0</v>
      </c>
      <c r="K565" s="247"/>
      <c r="L565" s="40"/>
      <c r="M565" s="248" t="s">
        <v>1</v>
      </c>
      <c r="N565" s="249" t="s">
        <v>42</v>
      </c>
      <c r="O565" s="78"/>
      <c r="P565" s="250">
        <f>O565*H565</f>
        <v>0</v>
      </c>
      <c r="Q565" s="250">
        <v>0</v>
      </c>
      <c r="R565" s="250">
        <f>Q565*H565</f>
        <v>0</v>
      </c>
      <c r="S565" s="250">
        <v>0</v>
      </c>
      <c r="T565" s="251">
        <f>S565*H565</f>
        <v>0</v>
      </c>
      <c r="U565" s="37"/>
      <c r="V565" s="37"/>
      <c r="W565" s="37"/>
      <c r="X565" s="37"/>
      <c r="Y565" s="37"/>
      <c r="Z565" s="37"/>
      <c r="AA565" s="37"/>
      <c r="AB565" s="37"/>
      <c r="AC565" s="37"/>
      <c r="AD565" s="37"/>
      <c r="AE565" s="37"/>
      <c r="AR565" s="252" t="s">
        <v>731</v>
      </c>
      <c r="AT565" s="252" t="s">
        <v>393</v>
      </c>
      <c r="AU565" s="252" t="s">
        <v>99</v>
      </c>
      <c r="AY565" s="19" t="s">
        <v>387</v>
      </c>
      <c r="BE565" s="127">
        <f>IF(N565="základná",J565,0)</f>
        <v>0</v>
      </c>
      <c r="BF565" s="127">
        <f>IF(N565="znížená",J565,0)</f>
        <v>0</v>
      </c>
      <c r="BG565" s="127">
        <f>IF(N565="zákl. prenesená",J565,0)</f>
        <v>0</v>
      </c>
      <c r="BH565" s="127">
        <f>IF(N565="zníž. prenesená",J565,0)</f>
        <v>0</v>
      </c>
      <c r="BI565" s="127">
        <f>IF(N565="nulová",J565,0)</f>
        <v>0</v>
      </c>
      <c r="BJ565" s="19" t="s">
        <v>92</v>
      </c>
      <c r="BK565" s="127">
        <f>ROUND(I565*H565,2)</f>
        <v>0</v>
      </c>
      <c r="BL565" s="19" t="s">
        <v>731</v>
      </c>
      <c r="BM565" s="252" t="s">
        <v>3385</v>
      </c>
    </row>
    <row r="566" spans="1:65" s="12" customFormat="1" ht="20.85" customHeight="1">
      <c r="B566" s="212"/>
      <c r="C566" s="213"/>
      <c r="D566" s="214" t="s">
        <v>75</v>
      </c>
      <c r="E566" s="225" t="s">
        <v>2781</v>
      </c>
      <c r="F566" s="225" t="s">
        <v>2782</v>
      </c>
      <c r="G566" s="213"/>
      <c r="H566" s="213"/>
      <c r="I566" s="216"/>
      <c r="J566" s="226">
        <f>BK566</f>
        <v>0</v>
      </c>
      <c r="K566" s="213"/>
      <c r="L566" s="217"/>
      <c r="M566" s="218"/>
      <c r="N566" s="219"/>
      <c r="O566" s="219"/>
      <c r="P566" s="220">
        <f>SUM(P567:P568)</f>
        <v>0</v>
      </c>
      <c r="Q566" s="219"/>
      <c r="R566" s="220">
        <f>SUM(R567:R568)</f>
        <v>0</v>
      </c>
      <c r="S566" s="219"/>
      <c r="T566" s="221">
        <f>SUM(T567:T568)</f>
        <v>0</v>
      </c>
      <c r="AR566" s="222" t="s">
        <v>84</v>
      </c>
      <c r="AT566" s="223" t="s">
        <v>75</v>
      </c>
      <c r="AU566" s="223" t="s">
        <v>92</v>
      </c>
      <c r="AY566" s="222" t="s">
        <v>387</v>
      </c>
      <c r="BK566" s="224">
        <f>SUM(BK567:BK568)</f>
        <v>0</v>
      </c>
    </row>
    <row r="567" spans="1:65" s="2" customFormat="1" ht="21.75" customHeight="1">
      <c r="A567" s="37"/>
      <c r="B567" s="38"/>
      <c r="C567" s="240" t="s">
        <v>1394</v>
      </c>
      <c r="D567" s="240" t="s">
        <v>393</v>
      </c>
      <c r="E567" s="241" t="s">
        <v>3386</v>
      </c>
      <c r="F567" s="242" t="s">
        <v>3387</v>
      </c>
      <c r="G567" s="243" t="s">
        <v>396</v>
      </c>
      <c r="H567" s="244">
        <v>7.9</v>
      </c>
      <c r="I567" s="245"/>
      <c r="J567" s="246">
        <f>ROUND(I567*H567,2)</f>
        <v>0</v>
      </c>
      <c r="K567" s="247"/>
      <c r="L567" s="40"/>
      <c r="M567" s="248" t="s">
        <v>1</v>
      </c>
      <c r="N567" s="249" t="s">
        <v>42</v>
      </c>
      <c r="O567" s="78"/>
      <c r="P567" s="250">
        <f>O567*H567</f>
        <v>0</v>
      </c>
      <c r="Q567" s="250">
        <v>0</v>
      </c>
      <c r="R567" s="250">
        <f>Q567*H567</f>
        <v>0</v>
      </c>
      <c r="S567" s="250">
        <v>0</v>
      </c>
      <c r="T567" s="251">
        <f>S567*H567</f>
        <v>0</v>
      </c>
      <c r="U567" s="37"/>
      <c r="V567" s="37"/>
      <c r="W567" s="37"/>
      <c r="X567" s="37"/>
      <c r="Y567" s="37"/>
      <c r="Z567" s="37"/>
      <c r="AA567" s="37"/>
      <c r="AB567" s="37"/>
      <c r="AC567" s="37"/>
      <c r="AD567" s="37"/>
      <c r="AE567" s="37"/>
      <c r="AR567" s="252" t="s">
        <v>731</v>
      </c>
      <c r="AT567" s="252" t="s">
        <v>393</v>
      </c>
      <c r="AU567" s="252" t="s">
        <v>99</v>
      </c>
      <c r="AY567" s="19" t="s">
        <v>387</v>
      </c>
      <c r="BE567" s="127">
        <f>IF(N567="základná",J567,0)</f>
        <v>0</v>
      </c>
      <c r="BF567" s="127">
        <f>IF(N567="znížená",J567,0)</f>
        <v>0</v>
      </c>
      <c r="BG567" s="127">
        <f>IF(N567="zákl. prenesená",J567,0)</f>
        <v>0</v>
      </c>
      <c r="BH567" s="127">
        <f>IF(N567="zníž. prenesená",J567,0)</f>
        <v>0</v>
      </c>
      <c r="BI567" s="127">
        <f>IF(N567="nulová",J567,0)</f>
        <v>0</v>
      </c>
      <c r="BJ567" s="19" t="s">
        <v>92</v>
      </c>
      <c r="BK567" s="127">
        <f>ROUND(I567*H567,2)</f>
        <v>0</v>
      </c>
      <c r="BL567" s="19" t="s">
        <v>731</v>
      </c>
      <c r="BM567" s="252" t="s">
        <v>3388</v>
      </c>
    </row>
    <row r="568" spans="1:65" s="2" customFormat="1" ht="21.75" customHeight="1">
      <c r="A568" s="37"/>
      <c r="B568" s="38"/>
      <c r="C568" s="240" t="s">
        <v>1396</v>
      </c>
      <c r="D568" s="240" t="s">
        <v>393</v>
      </c>
      <c r="E568" s="241" t="s">
        <v>3389</v>
      </c>
      <c r="F568" s="242" t="s">
        <v>3390</v>
      </c>
      <c r="G568" s="243" t="s">
        <v>396</v>
      </c>
      <c r="H568" s="244">
        <v>10.7</v>
      </c>
      <c r="I568" s="245"/>
      <c r="J568" s="246">
        <f>ROUND(I568*H568,2)</f>
        <v>0</v>
      </c>
      <c r="K568" s="247"/>
      <c r="L568" s="40"/>
      <c r="M568" s="248" t="s">
        <v>1</v>
      </c>
      <c r="N568" s="249" t="s">
        <v>42</v>
      </c>
      <c r="O568" s="78"/>
      <c r="P568" s="250">
        <f>O568*H568</f>
        <v>0</v>
      </c>
      <c r="Q568" s="250">
        <v>0</v>
      </c>
      <c r="R568" s="250">
        <f>Q568*H568</f>
        <v>0</v>
      </c>
      <c r="S568" s="250">
        <v>0</v>
      </c>
      <c r="T568" s="251">
        <f>S568*H568</f>
        <v>0</v>
      </c>
      <c r="U568" s="37"/>
      <c r="V568" s="37"/>
      <c r="W568" s="37"/>
      <c r="X568" s="37"/>
      <c r="Y568" s="37"/>
      <c r="Z568" s="37"/>
      <c r="AA568" s="37"/>
      <c r="AB568" s="37"/>
      <c r="AC568" s="37"/>
      <c r="AD568" s="37"/>
      <c r="AE568" s="37"/>
      <c r="AR568" s="252" t="s">
        <v>731</v>
      </c>
      <c r="AT568" s="252" t="s">
        <v>393</v>
      </c>
      <c r="AU568" s="252" t="s">
        <v>99</v>
      </c>
      <c r="AY568" s="19" t="s">
        <v>387</v>
      </c>
      <c r="BE568" s="127">
        <f>IF(N568="základná",J568,0)</f>
        <v>0</v>
      </c>
      <c r="BF568" s="127">
        <f>IF(N568="znížená",J568,0)</f>
        <v>0</v>
      </c>
      <c r="BG568" s="127">
        <f>IF(N568="zákl. prenesená",J568,0)</f>
        <v>0</v>
      </c>
      <c r="BH568" s="127">
        <f>IF(N568="zníž. prenesená",J568,0)</f>
        <v>0</v>
      </c>
      <c r="BI568" s="127">
        <f>IF(N568="nulová",J568,0)</f>
        <v>0</v>
      </c>
      <c r="BJ568" s="19" t="s">
        <v>92</v>
      </c>
      <c r="BK568" s="127">
        <f>ROUND(I568*H568,2)</f>
        <v>0</v>
      </c>
      <c r="BL568" s="19" t="s">
        <v>731</v>
      </c>
      <c r="BM568" s="252" t="s">
        <v>3391</v>
      </c>
    </row>
    <row r="569" spans="1:65" s="12" customFormat="1" ht="20.85" customHeight="1">
      <c r="B569" s="212"/>
      <c r="C569" s="213"/>
      <c r="D569" s="214" t="s">
        <v>75</v>
      </c>
      <c r="E569" s="225" t="s">
        <v>2796</v>
      </c>
      <c r="F569" s="225" t="s">
        <v>2797</v>
      </c>
      <c r="G569" s="213"/>
      <c r="H569" s="213"/>
      <c r="I569" s="216"/>
      <c r="J569" s="226">
        <f>BK569</f>
        <v>0</v>
      </c>
      <c r="K569" s="213"/>
      <c r="L569" s="217"/>
      <c r="M569" s="218"/>
      <c r="N569" s="219"/>
      <c r="O569" s="219"/>
      <c r="P569" s="220">
        <f>SUM(P570:P572)</f>
        <v>0</v>
      </c>
      <c r="Q569" s="219"/>
      <c r="R569" s="220">
        <f>SUM(R570:R572)</f>
        <v>0</v>
      </c>
      <c r="S569" s="219"/>
      <c r="T569" s="221">
        <f>SUM(T570:T572)</f>
        <v>0</v>
      </c>
      <c r="AR569" s="222" t="s">
        <v>84</v>
      </c>
      <c r="AT569" s="223" t="s">
        <v>75</v>
      </c>
      <c r="AU569" s="223" t="s">
        <v>92</v>
      </c>
      <c r="AY569" s="222" t="s">
        <v>387</v>
      </c>
      <c r="BK569" s="224">
        <f>SUM(BK570:BK572)</f>
        <v>0</v>
      </c>
    </row>
    <row r="570" spans="1:65" s="2" customFormat="1" ht="16.5" customHeight="1">
      <c r="A570" s="37"/>
      <c r="B570" s="38"/>
      <c r="C570" s="240" t="s">
        <v>1401</v>
      </c>
      <c r="D570" s="240" t="s">
        <v>393</v>
      </c>
      <c r="E570" s="241" t="s">
        <v>3392</v>
      </c>
      <c r="F570" s="242" t="s">
        <v>3369</v>
      </c>
      <c r="G570" s="243" t="s">
        <v>396</v>
      </c>
      <c r="H570" s="244">
        <v>5.9</v>
      </c>
      <c r="I570" s="245"/>
      <c r="J570" s="246">
        <f>ROUND(I570*H570,2)</f>
        <v>0</v>
      </c>
      <c r="K570" s="247"/>
      <c r="L570" s="40"/>
      <c r="M570" s="248" t="s">
        <v>1</v>
      </c>
      <c r="N570" s="249" t="s">
        <v>42</v>
      </c>
      <c r="O570" s="78"/>
      <c r="P570" s="250">
        <f>O570*H570</f>
        <v>0</v>
      </c>
      <c r="Q570" s="250">
        <v>0</v>
      </c>
      <c r="R570" s="250">
        <f>Q570*H570</f>
        <v>0</v>
      </c>
      <c r="S570" s="250">
        <v>0</v>
      </c>
      <c r="T570" s="251">
        <f>S570*H570</f>
        <v>0</v>
      </c>
      <c r="U570" s="37"/>
      <c r="V570" s="37"/>
      <c r="W570" s="37"/>
      <c r="X570" s="37"/>
      <c r="Y570" s="37"/>
      <c r="Z570" s="37"/>
      <c r="AA570" s="37"/>
      <c r="AB570" s="37"/>
      <c r="AC570" s="37"/>
      <c r="AD570" s="37"/>
      <c r="AE570" s="37"/>
      <c r="AR570" s="252" t="s">
        <v>731</v>
      </c>
      <c r="AT570" s="252" t="s">
        <v>393</v>
      </c>
      <c r="AU570" s="252" t="s">
        <v>99</v>
      </c>
      <c r="AY570" s="19" t="s">
        <v>387</v>
      </c>
      <c r="BE570" s="127">
        <f>IF(N570="základná",J570,0)</f>
        <v>0</v>
      </c>
      <c r="BF570" s="127">
        <f>IF(N570="znížená",J570,0)</f>
        <v>0</v>
      </c>
      <c r="BG570" s="127">
        <f>IF(N570="zákl. prenesená",J570,0)</f>
        <v>0</v>
      </c>
      <c r="BH570" s="127">
        <f>IF(N570="zníž. prenesená",J570,0)</f>
        <v>0</v>
      </c>
      <c r="BI570" s="127">
        <f>IF(N570="nulová",J570,0)</f>
        <v>0</v>
      </c>
      <c r="BJ570" s="19" t="s">
        <v>92</v>
      </c>
      <c r="BK570" s="127">
        <f>ROUND(I570*H570,2)</f>
        <v>0</v>
      </c>
      <c r="BL570" s="19" t="s">
        <v>731</v>
      </c>
      <c r="BM570" s="252" t="s">
        <v>3393</v>
      </c>
    </row>
    <row r="571" spans="1:65" s="2" customFormat="1" ht="21.75" customHeight="1">
      <c r="A571" s="37"/>
      <c r="B571" s="38"/>
      <c r="C571" s="240" t="s">
        <v>1403</v>
      </c>
      <c r="D571" s="240" t="s">
        <v>393</v>
      </c>
      <c r="E571" s="241" t="s">
        <v>3394</v>
      </c>
      <c r="F571" s="242" t="s">
        <v>3372</v>
      </c>
      <c r="G571" s="243" t="s">
        <v>396</v>
      </c>
      <c r="H571" s="244">
        <v>9.1</v>
      </c>
      <c r="I571" s="245"/>
      <c r="J571" s="246">
        <f>ROUND(I571*H571,2)</f>
        <v>0</v>
      </c>
      <c r="K571" s="247"/>
      <c r="L571" s="40"/>
      <c r="M571" s="248" t="s">
        <v>1</v>
      </c>
      <c r="N571" s="249" t="s">
        <v>42</v>
      </c>
      <c r="O571" s="78"/>
      <c r="P571" s="250">
        <f>O571*H571</f>
        <v>0</v>
      </c>
      <c r="Q571" s="250">
        <v>0</v>
      </c>
      <c r="R571" s="250">
        <f>Q571*H571</f>
        <v>0</v>
      </c>
      <c r="S571" s="250">
        <v>0</v>
      </c>
      <c r="T571" s="251">
        <f>S571*H571</f>
        <v>0</v>
      </c>
      <c r="U571" s="37"/>
      <c r="V571" s="37"/>
      <c r="W571" s="37"/>
      <c r="X571" s="37"/>
      <c r="Y571" s="37"/>
      <c r="Z571" s="37"/>
      <c r="AA571" s="37"/>
      <c r="AB571" s="37"/>
      <c r="AC571" s="37"/>
      <c r="AD571" s="37"/>
      <c r="AE571" s="37"/>
      <c r="AR571" s="252" t="s">
        <v>731</v>
      </c>
      <c r="AT571" s="252" t="s">
        <v>393</v>
      </c>
      <c r="AU571" s="252" t="s">
        <v>99</v>
      </c>
      <c r="AY571" s="19" t="s">
        <v>387</v>
      </c>
      <c r="BE571" s="127">
        <f>IF(N571="základná",J571,0)</f>
        <v>0</v>
      </c>
      <c r="BF571" s="127">
        <f>IF(N571="znížená",J571,0)</f>
        <v>0</v>
      </c>
      <c r="BG571" s="127">
        <f>IF(N571="zákl. prenesená",J571,0)</f>
        <v>0</v>
      </c>
      <c r="BH571" s="127">
        <f>IF(N571="zníž. prenesená",J571,0)</f>
        <v>0</v>
      </c>
      <c r="BI571" s="127">
        <f>IF(N571="nulová",J571,0)</f>
        <v>0</v>
      </c>
      <c r="BJ571" s="19" t="s">
        <v>92</v>
      </c>
      <c r="BK571" s="127">
        <f>ROUND(I571*H571,2)</f>
        <v>0</v>
      </c>
      <c r="BL571" s="19" t="s">
        <v>731</v>
      </c>
      <c r="BM571" s="252" t="s">
        <v>3395</v>
      </c>
    </row>
    <row r="572" spans="1:65" s="2" customFormat="1" ht="21.75" customHeight="1">
      <c r="A572" s="37"/>
      <c r="B572" s="38"/>
      <c r="C572" s="240" t="s">
        <v>1405</v>
      </c>
      <c r="D572" s="240" t="s">
        <v>393</v>
      </c>
      <c r="E572" s="241" t="s">
        <v>3396</v>
      </c>
      <c r="F572" s="242" t="s">
        <v>2801</v>
      </c>
      <c r="G572" s="243" t="s">
        <v>405</v>
      </c>
      <c r="H572" s="244">
        <v>7.1</v>
      </c>
      <c r="I572" s="245"/>
      <c r="J572" s="246">
        <f>ROUND(I572*H572,2)</f>
        <v>0</v>
      </c>
      <c r="K572" s="247"/>
      <c r="L572" s="40"/>
      <c r="M572" s="248" t="s">
        <v>1</v>
      </c>
      <c r="N572" s="249" t="s">
        <v>42</v>
      </c>
      <c r="O572" s="78"/>
      <c r="P572" s="250">
        <f>O572*H572</f>
        <v>0</v>
      </c>
      <c r="Q572" s="250">
        <v>0</v>
      </c>
      <c r="R572" s="250">
        <f>Q572*H572</f>
        <v>0</v>
      </c>
      <c r="S572" s="250">
        <v>0</v>
      </c>
      <c r="T572" s="251">
        <f>S572*H572</f>
        <v>0</v>
      </c>
      <c r="U572" s="37"/>
      <c r="V572" s="37"/>
      <c r="W572" s="37"/>
      <c r="X572" s="37"/>
      <c r="Y572" s="37"/>
      <c r="Z572" s="37"/>
      <c r="AA572" s="37"/>
      <c r="AB572" s="37"/>
      <c r="AC572" s="37"/>
      <c r="AD572" s="37"/>
      <c r="AE572" s="37"/>
      <c r="AR572" s="252" t="s">
        <v>731</v>
      </c>
      <c r="AT572" s="252" t="s">
        <v>393</v>
      </c>
      <c r="AU572" s="252" t="s">
        <v>99</v>
      </c>
      <c r="AY572" s="19" t="s">
        <v>387</v>
      </c>
      <c r="BE572" s="127">
        <f>IF(N572="základná",J572,0)</f>
        <v>0</v>
      </c>
      <c r="BF572" s="127">
        <f>IF(N572="znížená",J572,0)</f>
        <v>0</v>
      </c>
      <c r="BG572" s="127">
        <f>IF(N572="zákl. prenesená",J572,0)</f>
        <v>0</v>
      </c>
      <c r="BH572" s="127">
        <f>IF(N572="zníž. prenesená",J572,0)</f>
        <v>0</v>
      </c>
      <c r="BI572" s="127">
        <f>IF(N572="nulová",J572,0)</f>
        <v>0</v>
      </c>
      <c r="BJ572" s="19" t="s">
        <v>92</v>
      </c>
      <c r="BK572" s="127">
        <f>ROUND(I572*H572,2)</f>
        <v>0</v>
      </c>
      <c r="BL572" s="19" t="s">
        <v>731</v>
      </c>
      <c r="BM572" s="252" t="s">
        <v>3397</v>
      </c>
    </row>
    <row r="573" spans="1:65" s="12" customFormat="1" ht="20.85" customHeight="1">
      <c r="B573" s="212"/>
      <c r="C573" s="213"/>
      <c r="D573" s="214" t="s">
        <v>75</v>
      </c>
      <c r="E573" s="225" t="s">
        <v>2803</v>
      </c>
      <c r="F573" s="225" t="s">
        <v>137</v>
      </c>
      <c r="G573" s="213"/>
      <c r="H573" s="213"/>
      <c r="I573" s="216"/>
      <c r="J573" s="226">
        <f>BK573</f>
        <v>0</v>
      </c>
      <c r="K573" s="213"/>
      <c r="L573" s="217"/>
      <c r="M573" s="218"/>
      <c r="N573" s="219"/>
      <c r="O573" s="219"/>
      <c r="P573" s="220">
        <f>SUM(P574:P578)</f>
        <v>0</v>
      </c>
      <c r="Q573" s="219"/>
      <c r="R573" s="220">
        <f>SUM(R574:R578)</f>
        <v>0</v>
      </c>
      <c r="S573" s="219"/>
      <c r="T573" s="221">
        <f>SUM(T574:T578)</f>
        <v>0</v>
      </c>
      <c r="AR573" s="222" t="s">
        <v>84</v>
      </c>
      <c r="AT573" s="223" t="s">
        <v>75</v>
      </c>
      <c r="AU573" s="223" t="s">
        <v>92</v>
      </c>
      <c r="AY573" s="222" t="s">
        <v>387</v>
      </c>
      <c r="BK573" s="224">
        <f>SUM(BK574:BK578)</f>
        <v>0</v>
      </c>
    </row>
    <row r="574" spans="1:65" s="2" customFormat="1" ht="24.15" customHeight="1">
      <c r="A574" s="37"/>
      <c r="B574" s="38"/>
      <c r="C574" s="240" t="s">
        <v>1409</v>
      </c>
      <c r="D574" s="240" t="s">
        <v>393</v>
      </c>
      <c r="E574" s="241" t="s">
        <v>3398</v>
      </c>
      <c r="F574" s="242" t="s">
        <v>2805</v>
      </c>
      <c r="G574" s="243" t="s">
        <v>2806</v>
      </c>
      <c r="H574" s="244">
        <v>2</v>
      </c>
      <c r="I574" s="245"/>
      <c r="J574" s="246">
        <f>ROUND(I574*H574,2)</f>
        <v>0</v>
      </c>
      <c r="K574" s="247"/>
      <c r="L574" s="40"/>
      <c r="M574" s="248" t="s">
        <v>1</v>
      </c>
      <c r="N574" s="249" t="s">
        <v>42</v>
      </c>
      <c r="O574" s="78"/>
      <c r="P574" s="250">
        <f>O574*H574</f>
        <v>0</v>
      </c>
      <c r="Q574" s="250">
        <v>0</v>
      </c>
      <c r="R574" s="250">
        <f>Q574*H574</f>
        <v>0</v>
      </c>
      <c r="S574" s="250">
        <v>0</v>
      </c>
      <c r="T574" s="251">
        <f>S574*H574</f>
        <v>0</v>
      </c>
      <c r="U574" s="37"/>
      <c r="V574" s="37"/>
      <c r="W574" s="37"/>
      <c r="X574" s="37"/>
      <c r="Y574" s="37"/>
      <c r="Z574" s="37"/>
      <c r="AA574" s="37"/>
      <c r="AB574" s="37"/>
      <c r="AC574" s="37"/>
      <c r="AD574" s="37"/>
      <c r="AE574" s="37"/>
      <c r="AR574" s="252" t="s">
        <v>731</v>
      </c>
      <c r="AT574" s="252" t="s">
        <v>393</v>
      </c>
      <c r="AU574" s="252" t="s">
        <v>99</v>
      </c>
      <c r="AY574" s="19" t="s">
        <v>387</v>
      </c>
      <c r="BE574" s="127">
        <f>IF(N574="základná",J574,0)</f>
        <v>0</v>
      </c>
      <c r="BF574" s="127">
        <f>IF(N574="znížená",J574,0)</f>
        <v>0</v>
      </c>
      <c r="BG574" s="127">
        <f>IF(N574="zákl. prenesená",J574,0)</f>
        <v>0</v>
      </c>
      <c r="BH574" s="127">
        <f>IF(N574="zníž. prenesená",J574,0)</f>
        <v>0</v>
      </c>
      <c r="BI574" s="127">
        <f>IF(N574="nulová",J574,0)</f>
        <v>0</v>
      </c>
      <c r="BJ574" s="19" t="s">
        <v>92</v>
      </c>
      <c r="BK574" s="127">
        <f>ROUND(I574*H574,2)</f>
        <v>0</v>
      </c>
      <c r="BL574" s="19" t="s">
        <v>731</v>
      </c>
      <c r="BM574" s="252" t="s">
        <v>3399</v>
      </c>
    </row>
    <row r="575" spans="1:65" s="2" customFormat="1" ht="16.5" customHeight="1">
      <c r="A575" s="37"/>
      <c r="B575" s="38"/>
      <c r="C575" s="240" t="s">
        <v>1413</v>
      </c>
      <c r="D575" s="240" t="s">
        <v>393</v>
      </c>
      <c r="E575" s="241" t="s">
        <v>3400</v>
      </c>
      <c r="F575" s="242" t="s">
        <v>2809</v>
      </c>
      <c r="G575" s="243" t="s">
        <v>2806</v>
      </c>
      <c r="H575" s="244">
        <v>1</v>
      </c>
      <c r="I575" s="245"/>
      <c r="J575" s="246">
        <f>ROUND(I575*H575,2)</f>
        <v>0</v>
      </c>
      <c r="K575" s="247"/>
      <c r="L575" s="40"/>
      <c r="M575" s="248" t="s">
        <v>1</v>
      </c>
      <c r="N575" s="249" t="s">
        <v>42</v>
      </c>
      <c r="O575" s="78"/>
      <c r="P575" s="250">
        <f>O575*H575</f>
        <v>0</v>
      </c>
      <c r="Q575" s="250">
        <v>0</v>
      </c>
      <c r="R575" s="250">
        <f>Q575*H575</f>
        <v>0</v>
      </c>
      <c r="S575" s="250">
        <v>0</v>
      </c>
      <c r="T575" s="251">
        <f>S575*H575</f>
        <v>0</v>
      </c>
      <c r="U575" s="37"/>
      <c r="V575" s="37"/>
      <c r="W575" s="37"/>
      <c r="X575" s="37"/>
      <c r="Y575" s="37"/>
      <c r="Z575" s="37"/>
      <c r="AA575" s="37"/>
      <c r="AB575" s="37"/>
      <c r="AC575" s="37"/>
      <c r="AD575" s="37"/>
      <c r="AE575" s="37"/>
      <c r="AR575" s="252" t="s">
        <v>731</v>
      </c>
      <c r="AT575" s="252" t="s">
        <v>393</v>
      </c>
      <c r="AU575" s="252" t="s">
        <v>99</v>
      </c>
      <c r="AY575" s="19" t="s">
        <v>387</v>
      </c>
      <c r="BE575" s="127">
        <f>IF(N575="základná",J575,0)</f>
        <v>0</v>
      </c>
      <c r="BF575" s="127">
        <f>IF(N575="znížená",J575,0)</f>
        <v>0</v>
      </c>
      <c r="BG575" s="127">
        <f>IF(N575="zákl. prenesená",J575,0)</f>
        <v>0</v>
      </c>
      <c r="BH575" s="127">
        <f>IF(N575="zníž. prenesená",J575,0)</f>
        <v>0</v>
      </c>
      <c r="BI575" s="127">
        <f>IF(N575="nulová",J575,0)</f>
        <v>0</v>
      </c>
      <c r="BJ575" s="19" t="s">
        <v>92</v>
      </c>
      <c r="BK575" s="127">
        <f>ROUND(I575*H575,2)</f>
        <v>0</v>
      </c>
      <c r="BL575" s="19" t="s">
        <v>731</v>
      </c>
      <c r="BM575" s="252" t="s">
        <v>3401</v>
      </c>
    </row>
    <row r="576" spans="1:65" s="2" customFormat="1" ht="16.5" customHeight="1">
      <c r="A576" s="37"/>
      <c r="B576" s="38"/>
      <c r="C576" s="240" t="s">
        <v>1415</v>
      </c>
      <c r="D576" s="240" t="s">
        <v>393</v>
      </c>
      <c r="E576" s="241" t="s">
        <v>3402</v>
      </c>
      <c r="F576" s="242" t="s">
        <v>2812</v>
      </c>
      <c r="G576" s="243" t="s">
        <v>2806</v>
      </c>
      <c r="H576" s="244">
        <v>1</v>
      </c>
      <c r="I576" s="245"/>
      <c r="J576" s="246">
        <f>ROUND(I576*H576,2)</f>
        <v>0</v>
      </c>
      <c r="K576" s="247"/>
      <c r="L576" s="40"/>
      <c r="M576" s="248" t="s">
        <v>1</v>
      </c>
      <c r="N576" s="249" t="s">
        <v>42</v>
      </c>
      <c r="O576" s="78"/>
      <c r="P576" s="250">
        <f>O576*H576</f>
        <v>0</v>
      </c>
      <c r="Q576" s="250">
        <v>0</v>
      </c>
      <c r="R576" s="250">
        <f>Q576*H576</f>
        <v>0</v>
      </c>
      <c r="S576" s="250">
        <v>0</v>
      </c>
      <c r="T576" s="251">
        <f>S576*H576</f>
        <v>0</v>
      </c>
      <c r="U576" s="37"/>
      <c r="V576" s="37"/>
      <c r="W576" s="37"/>
      <c r="X576" s="37"/>
      <c r="Y576" s="37"/>
      <c r="Z576" s="37"/>
      <c r="AA576" s="37"/>
      <c r="AB576" s="37"/>
      <c r="AC576" s="37"/>
      <c r="AD576" s="37"/>
      <c r="AE576" s="37"/>
      <c r="AR576" s="252" t="s">
        <v>731</v>
      </c>
      <c r="AT576" s="252" t="s">
        <v>393</v>
      </c>
      <c r="AU576" s="252" t="s">
        <v>99</v>
      </c>
      <c r="AY576" s="19" t="s">
        <v>387</v>
      </c>
      <c r="BE576" s="127">
        <f>IF(N576="základná",J576,0)</f>
        <v>0</v>
      </c>
      <c r="BF576" s="127">
        <f>IF(N576="znížená",J576,0)</f>
        <v>0</v>
      </c>
      <c r="BG576" s="127">
        <f>IF(N576="zákl. prenesená",J576,0)</f>
        <v>0</v>
      </c>
      <c r="BH576" s="127">
        <f>IF(N576="zníž. prenesená",J576,0)</f>
        <v>0</v>
      </c>
      <c r="BI576" s="127">
        <f>IF(N576="nulová",J576,0)</f>
        <v>0</v>
      </c>
      <c r="BJ576" s="19" t="s">
        <v>92</v>
      </c>
      <c r="BK576" s="127">
        <f>ROUND(I576*H576,2)</f>
        <v>0</v>
      </c>
      <c r="BL576" s="19" t="s">
        <v>731</v>
      </c>
      <c r="BM576" s="252" t="s">
        <v>3403</v>
      </c>
    </row>
    <row r="577" spans="1:65" s="2" customFormat="1" ht="16.5" customHeight="1">
      <c r="A577" s="37"/>
      <c r="B577" s="38"/>
      <c r="C577" s="240" t="s">
        <v>1418</v>
      </c>
      <c r="D577" s="240" t="s">
        <v>393</v>
      </c>
      <c r="E577" s="241" t="s">
        <v>3404</v>
      </c>
      <c r="F577" s="242" t="s">
        <v>2815</v>
      </c>
      <c r="G577" s="243" t="s">
        <v>716</v>
      </c>
      <c r="H577" s="311"/>
      <c r="I577" s="245"/>
      <c r="J577" s="246">
        <f>ROUND(I577*H577,2)</f>
        <v>0</v>
      </c>
      <c r="K577" s="247"/>
      <c r="L577" s="40"/>
      <c r="M577" s="248" t="s">
        <v>1</v>
      </c>
      <c r="N577" s="249" t="s">
        <v>42</v>
      </c>
      <c r="O577" s="78"/>
      <c r="P577" s="250">
        <f>O577*H577</f>
        <v>0</v>
      </c>
      <c r="Q577" s="250">
        <v>0</v>
      </c>
      <c r="R577" s="250">
        <f>Q577*H577</f>
        <v>0</v>
      </c>
      <c r="S577" s="250">
        <v>0</v>
      </c>
      <c r="T577" s="251">
        <f>S577*H577</f>
        <v>0</v>
      </c>
      <c r="U577" s="37"/>
      <c r="V577" s="37"/>
      <c r="W577" s="37"/>
      <c r="X577" s="37"/>
      <c r="Y577" s="37"/>
      <c r="Z577" s="37"/>
      <c r="AA577" s="37"/>
      <c r="AB577" s="37"/>
      <c r="AC577" s="37"/>
      <c r="AD577" s="37"/>
      <c r="AE577" s="37"/>
      <c r="AR577" s="252" t="s">
        <v>731</v>
      </c>
      <c r="AT577" s="252" t="s">
        <v>393</v>
      </c>
      <c r="AU577" s="252" t="s">
        <v>99</v>
      </c>
      <c r="AY577" s="19" t="s">
        <v>387</v>
      </c>
      <c r="BE577" s="127">
        <f>IF(N577="základná",J577,0)</f>
        <v>0</v>
      </c>
      <c r="BF577" s="127">
        <f>IF(N577="znížená",J577,0)</f>
        <v>0</v>
      </c>
      <c r="BG577" s="127">
        <f>IF(N577="zákl. prenesená",J577,0)</f>
        <v>0</v>
      </c>
      <c r="BH577" s="127">
        <f>IF(N577="zníž. prenesená",J577,0)</f>
        <v>0</v>
      </c>
      <c r="BI577" s="127">
        <f>IF(N577="nulová",J577,0)</f>
        <v>0</v>
      </c>
      <c r="BJ577" s="19" t="s">
        <v>92</v>
      </c>
      <c r="BK577" s="127">
        <f>ROUND(I577*H577,2)</f>
        <v>0</v>
      </c>
      <c r="BL577" s="19" t="s">
        <v>731</v>
      </c>
      <c r="BM577" s="252" t="s">
        <v>3405</v>
      </c>
    </row>
    <row r="578" spans="1:65" s="2" customFormat="1" ht="16.5" customHeight="1">
      <c r="A578" s="37"/>
      <c r="B578" s="38"/>
      <c r="C578" s="240" t="s">
        <v>1421</v>
      </c>
      <c r="D578" s="240" t="s">
        <v>393</v>
      </c>
      <c r="E578" s="241" t="s">
        <v>3406</v>
      </c>
      <c r="F578" s="242" t="s">
        <v>2818</v>
      </c>
      <c r="G578" s="243" t="s">
        <v>716</v>
      </c>
      <c r="H578" s="311"/>
      <c r="I578" s="245"/>
      <c r="J578" s="246">
        <f>ROUND(I578*H578,2)</f>
        <v>0</v>
      </c>
      <c r="K578" s="247"/>
      <c r="L578" s="40"/>
      <c r="M578" s="248" t="s">
        <v>1</v>
      </c>
      <c r="N578" s="249" t="s">
        <v>42</v>
      </c>
      <c r="O578" s="78"/>
      <c r="P578" s="250">
        <f>O578*H578</f>
        <v>0</v>
      </c>
      <c r="Q578" s="250">
        <v>0</v>
      </c>
      <c r="R578" s="250">
        <f>Q578*H578</f>
        <v>0</v>
      </c>
      <c r="S578" s="250">
        <v>0</v>
      </c>
      <c r="T578" s="251">
        <f>S578*H578</f>
        <v>0</v>
      </c>
      <c r="U578" s="37"/>
      <c r="V578" s="37"/>
      <c r="W578" s="37"/>
      <c r="X578" s="37"/>
      <c r="Y578" s="37"/>
      <c r="Z578" s="37"/>
      <c r="AA578" s="37"/>
      <c r="AB578" s="37"/>
      <c r="AC578" s="37"/>
      <c r="AD578" s="37"/>
      <c r="AE578" s="37"/>
      <c r="AR578" s="252" t="s">
        <v>731</v>
      </c>
      <c r="AT578" s="252" t="s">
        <v>393</v>
      </c>
      <c r="AU578" s="252" t="s">
        <v>99</v>
      </c>
      <c r="AY578" s="19" t="s">
        <v>387</v>
      </c>
      <c r="BE578" s="127">
        <f>IF(N578="základná",J578,0)</f>
        <v>0</v>
      </c>
      <c r="BF578" s="127">
        <f>IF(N578="znížená",J578,0)</f>
        <v>0</v>
      </c>
      <c r="BG578" s="127">
        <f>IF(N578="zákl. prenesená",J578,0)</f>
        <v>0</v>
      </c>
      <c r="BH578" s="127">
        <f>IF(N578="zníž. prenesená",J578,0)</f>
        <v>0</v>
      </c>
      <c r="BI578" s="127">
        <f>IF(N578="nulová",J578,0)</f>
        <v>0</v>
      </c>
      <c r="BJ578" s="19" t="s">
        <v>92</v>
      </c>
      <c r="BK578" s="127">
        <f>ROUND(I578*H578,2)</f>
        <v>0</v>
      </c>
      <c r="BL578" s="19" t="s">
        <v>731</v>
      </c>
      <c r="BM578" s="252" t="s">
        <v>3407</v>
      </c>
    </row>
    <row r="579" spans="1:65" s="12" customFormat="1" ht="20.85" customHeight="1">
      <c r="B579" s="212"/>
      <c r="C579" s="213"/>
      <c r="D579" s="214" t="s">
        <v>75</v>
      </c>
      <c r="E579" s="225" t="s">
        <v>367</v>
      </c>
      <c r="F579" s="225" t="s">
        <v>821</v>
      </c>
      <c r="G579" s="213"/>
      <c r="H579" s="213"/>
      <c r="I579" s="216"/>
      <c r="J579" s="226">
        <f>BK579</f>
        <v>0</v>
      </c>
      <c r="K579" s="213"/>
      <c r="L579" s="217"/>
      <c r="M579" s="218"/>
      <c r="N579" s="219"/>
      <c r="O579" s="219"/>
      <c r="P579" s="220">
        <f>P580</f>
        <v>0</v>
      </c>
      <c r="Q579" s="219"/>
      <c r="R579" s="220">
        <f>R580</f>
        <v>0</v>
      </c>
      <c r="S579" s="219"/>
      <c r="T579" s="221">
        <f>T580</f>
        <v>0</v>
      </c>
      <c r="AR579" s="222" t="s">
        <v>429</v>
      </c>
      <c r="AT579" s="223" t="s">
        <v>75</v>
      </c>
      <c r="AU579" s="223" t="s">
        <v>92</v>
      </c>
      <c r="AY579" s="222" t="s">
        <v>387</v>
      </c>
      <c r="BK579" s="224">
        <f>BK580</f>
        <v>0</v>
      </c>
    </row>
    <row r="580" spans="1:65" s="2" customFormat="1" ht="16.5" customHeight="1">
      <c r="A580" s="37"/>
      <c r="B580" s="38"/>
      <c r="C580" s="240" t="s">
        <v>1424</v>
      </c>
      <c r="D580" s="240" t="s">
        <v>393</v>
      </c>
      <c r="E580" s="241" t="s">
        <v>2820</v>
      </c>
      <c r="F580" s="242" t="s">
        <v>2821</v>
      </c>
      <c r="G580" s="243" t="s">
        <v>716</v>
      </c>
      <c r="H580" s="311"/>
      <c r="I580" s="245"/>
      <c r="J580" s="246">
        <f>ROUND(I580*H580,2)</f>
        <v>0</v>
      </c>
      <c r="K580" s="247"/>
      <c r="L580" s="40"/>
      <c r="M580" s="248" t="s">
        <v>1</v>
      </c>
      <c r="N580" s="249" t="s">
        <v>42</v>
      </c>
      <c r="O580" s="78"/>
      <c r="P580" s="250">
        <f>O580*H580</f>
        <v>0</v>
      </c>
      <c r="Q580" s="250">
        <v>0</v>
      </c>
      <c r="R580" s="250">
        <f>Q580*H580</f>
        <v>0</v>
      </c>
      <c r="S580" s="250">
        <v>0</v>
      </c>
      <c r="T580" s="251">
        <f>S580*H580</f>
        <v>0</v>
      </c>
      <c r="U580" s="37"/>
      <c r="V580" s="37"/>
      <c r="W580" s="37"/>
      <c r="X580" s="37"/>
      <c r="Y580" s="37"/>
      <c r="Z580" s="37"/>
      <c r="AA580" s="37"/>
      <c r="AB580" s="37"/>
      <c r="AC580" s="37"/>
      <c r="AD580" s="37"/>
      <c r="AE580" s="37"/>
      <c r="AR580" s="252" t="s">
        <v>825</v>
      </c>
      <c r="AT580" s="252" t="s">
        <v>393</v>
      </c>
      <c r="AU580" s="252" t="s">
        <v>99</v>
      </c>
      <c r="AY580" s="19" t="s">
        <v>387</v>
      </c>
      <c r="BE580" s="127">
        <f>IF(N580="základná",J580,0)</f>
        <v>0</v>
      </c>
      <c r="BF580" s="127">
        <f>IF(N580="znížená",J580,0)</f>
        <v>0</v>
      </c>
      <c r="BG580" s="127">
        <f>IF(N580="zákl. prenesená",J580,0)</f>
        <v>0</v>
      </c>
      <c r="BH580" s="127">
        <f>IF(N580="zníž. prenesená",J580,0)</f>
        <v>0</v>
      </c>
      <c r="BI580" s="127">
        <f>IF(N580="nulová",J580,0)</f>
        <v>0</v>
      </c>
      <c r="BJ580" s="19" t="s">
        <v>92</v>
      </c>
      <c r="BK580" s="127">
        <f>ROUND(I580*H580,2)</f>
        <v>0</v>
      </c>
      <c r="BL580" s="19" t="s">
        <v>825</v>
      </c>
      <c r="BM580" s="252" t="s">
        <v>3408</v>
      </c>
    </row>
    <row r="581" spans="1:65" s="12" customFormat="1" ht="22.8" customHeight="1">
      <c r="B581" s="212"/>
      <c r="C581" s="213"/>
      <c r="D581" s="214" t="s">
        <v>75</v>
      </c>
      <c r="E581" s="225" t="s">
        <v>3409</v>
      </c>
      <c r="F581" s="225" t="s">
        <v>3410</v>
      </c>
      <c r="G581" s="213"/>
      <c r="H581" s="213"/>
      <c r="I581" s="216"/>
      <c r="J581" s="226">
        <f>BK581</f>
        <v>0</v>
      </c>
      <c r="K581" s="213"/>
      <c r="L581" s="217"/>
      <c r="M581" s="218"/>
      <c r="N581" s="219"/>
      <c r="O581" s="219"/>
      <c r="P581" s="220">
        <f>P582+P588+P596+P604+P611+P617</f>
        <v>0</v>
      </c>
      <c r="Q581" s="219"/>
      <c r="R581" s="220">
        <f>R582+R588+R596+R604+R611+R617</f>
        <v>0</v>
      </c>
      <c r="S581" s="219"/>
      <c r="T581" s="221">
        <f>T582+T588+T596+T604+T611+T617</f>
        <v>0</v>
      </c>
      <c r="AR581" s="222" t="s">
        <v>84</v>
      </c>
      <c r="AT581" s="223" t="s">
        <v>75</v>
      </c>
      <c r="AU581" s="223" t="s">
        <v>84</v>
      </c>
      <c r="AY581" s="222" t="s">
        <v>387</v>
      </c>
      <c r="BK581" s="224">
        <f>BK582+BK588+BK596+BK604+BK611+BK617</f>
        <v>0</v>
      </c>
    </row>
    <row r="582" spans="1:65" s="12" customFormat="1" ht="20.85" customHeight="1">
      <c r="B582" s="212"/>
      <c r="C582" s="213"/>
      <c r="D582" s="214" t="s">
        <v>75</v>
      </c>
      <c r="E582" s="225" t="s">
        <v>2756</v>
      </c>
      <c r="F582" s="225" t="s">
        <v>2757</v>
      </c>
      <c r="G582" s="213"/>
      <c r="H582" s="213"/>
      <c r="I582" s="216"/>
      <c r="J582" s="226">
        <f>BK582</f>
        <v>0</v>
      </c>
      <c r="K582" s="213"/>
      <c r="L582" s="217"/>
      <c r="M582" s="218"/>
      <c r="N582" s="219"/>
      <c r="O582" s="219"/>
      <c r="P582" s="220">
        <f>SUM(P583:P587)</f>
        <v>0</v>
      </c>
      <c r="Q582" s="219"/>
      <c r="R582" s="220">
        <f>SUM(R583:R587)</f>
        <v>0</v>
      </c>
      <c r="S582" s="219"/>
      <c r="T582" s="221">
        <f>SUM(T583:T587)</f>
        <v>0</v>
      </c>
      <c r="AR582" s="222" t="s">
        <v>99</v>
      </c>
      <c r="AT582" s="223" t="s">
        <v>75</v>
      </c>
      <c r="AU582" s="223" t="s">
        <v>92</v>
      </c>
      <c r="AY582" s="222" t="s">
        <v>387</v>
      </c>
      <c r="BK582" s="224">
        <f>SUM(BK583:BK587)</f>
        <v>0</v>
      </c>
    </row>
    <row r="583" spans="1:65" s="2" customFormat="1" ht="21.75" customHeight="1">
      <c r="A583" s="37"/>
      <c r="B583" s="38"/>
      <c r="C583" s="240" t="s">
        <v>1427</v>
      </c>
      <c r="D583" s="240" t="s">
        <v>393</v>
      </c>
      <c r="E583" s="241" t="s">
        <v>3411</v>
      </c>
      <c r="F583" s="242" t="s">
        <v>3412</v>
      </c>
      <c r="G583" s="243" t="s">
        <v>396</v>
      </c>
      <c r="H583" s="244">
        <v>52.3</v>
      </c>
      <c r="I583" s="245"/>
      <c r="J583" s="246">
        <f>ROUND(I583*H583,2)</f>
        <v>0</v>
      </c>
      <c r="K583" s="247"/>
      <c r="L583" s="40"/>
      <c r="M583" s="248" t="s">
        <v>1</v>
      </c>
      <c r="N583" s="249" t="s">
        <v>42</v>
      </c>
      <c r="O583" s="78"/>
      <c r="P583" s="250">
        <f>O583*H583</f>
        <v>0</v>
      </c>
      <c r="Q583" s="250">
        <v>0</v>
      </c>
      <c r="R583" s="250">
        <f>Q583*H583</f>
        <v>0</v>
      </c>
      <c r="S583" s="250">
        <v>0</v>
      </c>
      <c r="T583" s="251">
        <f>S583*H583</f>
        <v>0</v>
      </c>
      <c r="U583" s="37"/>
      <c r="V583" s="37"/>
      <c r="W583" s="37"/>
      <c r="X583" s="37"/>
      <c r="Y583" s="37"/>
      <c r="Z583" s="37"/>
      <c r="AA583" s="37"/>
      <c r="AB583" s="37"/>
      <c r="AC583" s="37"/>
      <c r="AD583" s="37"/>
      <c r="AE583" s="37"/>
      <c r="AR583" s="252" t="s">
        <v>731</v>
      </c>
      <c r="AT583" s="252" t="s">
        <v>393</v>
      </c>
      <c r="AU583" s="252" t="s">
        <v>99</v>
      </c>
      <c r="AY583" s="19" t="s">
        <v>387</v>
      </c>
      <c r="BE583" s="127">
        <f>IF(N583="základná",J583,0)</f>
        <v>0</v>
      </c>
      <c r="BF583" s="127">
        <f>IF(N583="znížená",J583,0)</f>
        <v>0</v>
      </c>
      <c r="BG583" s="127">
        <f>IF(N583="zákl. prenesená",J583,0)</f>
        <v>0</v>
      </c>
      <c r="BH583" s="127">
        <f>IF(N583="zníž. prenesená",J583,0)</f>
        <v>0</v>
      </c>
      <c r="BI583" s="127">
        <f>IF(N583="nulová",J583,0)</f>
        <v>0</v>
      </c>
      <c r="BJ583" s="19" t="s">
        <v>92</v>
      </c>
      <c r="BK583" s="127">
        <f>ROUND(I583*H583,2)</f>
        <v>0</v>
      </c>
      <c r="BL583" s="19" t="s">
        <v>731</v>
      </c>
      <c r="BM583" s="252" t="s">
        <v>3413</v>
      </c>
    </row>
    <row r="584" spans="1:65" s="2" customFormat="1" ht="21.75" customHeight="1">
      <c r="A584" s="37"/>
      <c r="B584" s="38"/>
      <c r="C584" s="240" t="s">
        <v>1433</v>
      </c>
      <c r="D584" s="240" t="s">
        <v>393</v>
      </c>
      <c r="E584" s="241" t="s">
        <v>3414</v>
      </c>
      <c r="F584" s="242" t="s">
        <v>3415</v>
      </c>
      <c r="G584" s="243" t="s">
        <v>396</v>
      </c>
      <c r="H584" s="244">
        <v>10.9</v>
      </c>
      <c r="I584" s="245"/>
      <c r="J584" s="246">
        <f>ROUND(I584*H584,2)</f>
        <v>0</v>
      </c>
      <c r="K584" s="247"/>
      <c r="L584" s="40"/>
      <c r="M584" s="248" t="s">
        <v>1</v>
      </c>
      <c r="N584" s="249" t="s">
        <v>42</v>
      </c>
      <c r="O584" s="78"/>
      <c r="P584" s="250">
        <f>O584*H584</f>
        <v>0</v>
      </c>
      <c r="Q584" s="250">
        <v>0</v>
      </c>
      <c r="R584" s="250">
        <f>Q584*H584</f>
        <v>0</v>
      </c>
      <c r="S584" s="250">
        <v>0</v>
      </c>
      <c r="T584" s="251">
        <f>S584*H584</f>
        <v>0</v>
      </c>
      <c r="U584" s="37"/>
      <c r="V584" s="37"/>
      <c r="W584" s="37"/>
      <c r="X584" s="37"/>
      <c r="Y584" s="37"/>
      <c r="Z584" s="37"/>
      <c r="AA584" s="37"/>
      <c r="AB584" s="37"/>
      <c r="AC584" s="37"/>
      <c r="AD584" s="37"/>
      <c r="AE584" s="37"/>
      <c r="AR584" s="252" t="s">
        <v>731</v>
      </c>
      <c r="AT584" s="252" t="s">
        <v>393</v>
      </c>
      <c r="AU584" s="252" t="s">
        <v>99</v>
      </c>
      <c r="AY584" s="19" t="s">
        <v>387</v>
      </c>
      <c r="BE584" s="127">
        <f>IF(N584="základná",J584,0)</f>
        <v>0</v>
      </c>
      <c r="BF584" s="127">
        <f>IF(N584="znížená",J584,0)</f>
        <v>0</v>
      </c>
      <c r="BG584" s="127">
        <f>IF(N584="zákl. prenesená",J584,0)</f>
        <v>0</v>
      </c>
      <c r="BH584" s="127">
        <f>IF(N584="zníž. prenesená",J584,0)</f>
        <v>0</v>
      </c>
      <c r="BI584" s="127">
        <f>IF(N584="nulová",J584,0)</f>
        <v>0</v>
      </c>
      <c r="BJ584" s="19" t="s">
        <v>92</v>
      </c>
      <c r="BK584" s="127">
        <f>ROUND(I584*H584,2)</f>
        <v>0</v>
      </c>
      <c r="BL584" s="19" t="s">
        <v>731</v>
      </c>
      <c r="BM584" s="252" t="s">
        <v>3416</v>
      </c>
    </row>
    <row r="585" spans="1:65" s="2" customFormat="1" ht="21.75" customHeight="1">
      <c r="A585" s="37"/>
      <c r="B585" s="38"/>
      <c r="C585" s="240" t="s">
        <v>1439</v>
      </c>
      <c r="D585" s="240" t="s">
        <v>393</v>
      </c>
      <c r="E585" s="241" t="s">
        <v>3417</v>
      </c>
      <c r="F585" s="242" t="s">
        <v>3418</v>
      </c>
      <c r="G585" s="243" t="s">
        <v>396</v>
      </c>
      <c r="H585" s="244">
        <v>25.8</v>
      </c>
      <c r="I585" s="245"/>
      <c r="J585" s="246">
        <f>ROUND(I585*H585,2)</f>
        <v>0</v>
      </c>
      <c r="K585" s="247"/>
      <c r="L585" s="40"/>
      <c r="M585" s="248" t="s">
        <v>1</v>
      </c>
      <c r="N585" s="249" t="s">
        <v>42</v>
      </c>
      <c r="O585" s="78"/>
      <c r="P585" s="250">
        <f>O585*H585</f>
        <v>0</v>
      </c>
      <c r="Q585" s="250">
        <v>0</v>
      </c>
      <c r="R585" s="250">
        <f>Q585*H585</f>
        <v>0</v>
      </c>
      <c r="S585" s="250">
        <v>0</v>
      </c>
      <c r="T585" s="251">
        <f>S585*H585</f>
        <v>0</v>
      </c>
      <c r="U585" s="37"/>
      <c r="V585" s="37"/>
      <c r="W585" s="37"/>
      <c r="X585" s="37"/>
      <c r="Y585" s="37"/>
      <c r="Z585" s="37"/>
      <c r="AA585" s="37"/>
      <c r="AB585" s="37"/>
      <c r="AC585" s="37"/>
      <c r="AD585" s="37"/>
      <c r="AE585" s="37"/>
      <c r="AR585" s="252" t="s">
        <v>731</v>
      </c>
      <c r="AT585" s="252" t="s">
        <v>393</v>
      </c>
      <c r="AU585" s="252" t="s">
        <v>99</v>
      </c>
      <c r="AY585" s="19" t="s">
        <v>387</v>
      </c>
      <c r="BE585" s="127">
        <f>IF(N585="základná",J585,0)</f>
        <v>0</v>
      </c>
      <c r="BF585" s="127">
        <f>IF(N585="znížená",J585,0)</f>
        <v>0</v>
      </c>
      <c r="BG585" s="127">
        <f>IF(N585="zákl. prenesená",J585,0)</f>
        <v>0</v>
      </c>
      <c r="BH585" s="127">
        <f>IF(N585="zníž. prenesená",J585,0)</f>
        <v>0</v>
      </c>
      <c r="BI585" s="127">
        <f>IF(N585="nulová",J585,0)</f>
        <v>0</v>
      </c>
      <c r="BJ585" s="19" t="s">
        <v>92</v>
      </c>
      <c r="BK585" s="127">
        <f>ROUND(I585*H585,2)</f>
        <v>0</v>
      </c>
      <c r="BL585" s="19" t="s">
        <v>731</v>
      </c>
      <c r="BM585" s="252" t="s">
        <v>3419</v>
      </c>
    </row>
    <row r="586" spans="1:65" s="2" customFormat="1" ht="16.5" customHeight="1">
      <c r="A586" s="37"/>
      <c r="B586" s="38"/>
      <c r="C586" s="240" t="s">
        <v>234</v>
      </c>
      <c r="D586" s="240" t="s">
        <v>393</v>
      </c>
      <c r="E586" s="241" t="s">
        <v>3420</v>
      </c>
      <c r="F586" s="242" t="s">
        <v>3421</v>
      </c>
      <c r="G586" s="243" t="s">
        <v>396</v>
      </c>
      <c r="H586" s="244">
        <v>32.4</v>
      </c>
      <c r="I586" s="245"/>
      <c r="J586" s="246">
        <f>ROUND(I586*H586,2)</f>
        <v>0</v>
      </c>
      <c r="K586" s="247"/>
      <c r="L586" s="40"/>
      <c r="M586" s="248" t="s">
        <v>1</v>
      </c>
      <c r="N586" s="249" t="s">
        <v>42</v>
      </c>
      <c r="O586" s="78"/>
      <c r="P586" s="250">
        <f>O586*H586</f>
        <v>0</v>
      </c>
      <c r="Q586" s="250">
        <v>0</v>
      </c>
      <c r="R586" s="250">
        <f>Q586*H586</f>
        <v>0</v>
      </c>
      <c r="S586" s="250">
        <v>0</v>
      </c>
      <c r="T586" s="251">
        <f>S586*H586</f>
        <v>0</v>
      </c>
      <c r="U586" s="37"/>
      <c r="V586" s="37"/>
      <c r="W586" s="37"/>
      <c r="X586" s="37"/>
      <c r="Y586" s="37"/>
      <c r="Z586" s="37"/>
      <c r="AA586" s="37"/>
      <c r="AB586" s="37"/>
      <c r="AC586" s="37"/>
      <c r="AD586" s="37"/>
      <c r="AE586" s="37"/>
      <c r="AR586" s="252" t="s">
        <v>731</v>
      </c>
      <c r="AT586" s="252" t="s">
        <v>393</v>
      </c>
      <c r="AU586" s="252" t="s">
        <v>99</v>
      </c>
      <c r="AY586" s="19" t="s">
        <v>387</v>
      </c>
      <c r="BE586" s="127">
        <f>IF(N586="základná",J586,0)</f>
        <v>0</v>
      </c>
      <c r="BF586" s="127">
        <f>IF(N586="znížená",J586,0)</f>
        <v>0</v>
      </c>
      <c r="BG586" s="127">
        <f>IF(N586="zákl. prenesená",J586,0)</f>
        <v>0</v>
      </c>
      <c r="BH586" s="127">
        <f>IF(N586="zníž. prenesená",J586,0)</f>
        <v>0</v>
      </c>
      <c r="BI586" s="127">
        <f>IF(N586="nulová",J586,0)</f>
        <v>0</v>
      </c>
      <c r="BJ586" s="19" t="s">
        <v>92</v>
      </c>
      <c r="BK586" s="127">
        <f>ROUND(I586*H586,2)</f>
        <v>0</v>
      </c>
      <c r="BL586" s="19" t="s">
        <v>731</v>
      </c>
      <c r="BM586" s="252" t="s">
        <v>3422</v>
      </c>
    </row>
    <row r="587" spans="1:65" s="2" customFormat="1" ht="21.75" customHeight="1">
      <c r="A587" s="37"/>
      <c r="B587" s="38"/>
      <c r="C587" s="240" t="s">
        <v>1447</v>
      </c>
      <c r="D587" s="240" t="s">
        <v>393</v>
      </c>
      <c r="E587" s="241" t="s">
        <v>3423</v>
      </c>
      <c r="F587" s="242" t="s">
        <v>3424</v>
      </c>
      <c r="G587" s="243" t="s">
        <v>396</v>
      </c>
      <c r="H587" s="244">
        <v>7.7</v>
      </c>
      <c r="I587" s="245"/>
      <c r="J587" s="246">
        <f>ROUND(I587*H587,2)</f>
        <v>0</v>
      </c>
      <c r="K587" s="247"/>
      <c r="L587" s="40"/>
      <c r="M587" s="248" t="s">
        <v>1</v>
      </c>
      <c r="N587" s="249" t="s">
        <v>42</v>
      </c>
      <c r="O587" s="78"/>
      <c r="P587" s="250">
        <f>O587*H587</f>
        <v>0</v>
      </c>
      <c r="Q587" s="250">
        <v>0</v>
      </c>
      <c r="R587" s="250">
        <f>Q587*H587</f>
        <v>0</v>
      </c>
      <c r="S587" s="250">
        <v>0</v>
      </c>
      <c r="T587" s="251">
        <f>S587*H587</f>
        <v>0</v>
      </c>
      <c r="U587" s="37"/>
      <c r="V587" s="37"/>
      <c r="W587" s="37"/>
      <c r="X587" s="37"/>
      <c r="Y587" s="37"/>
      <c r="Z587" s="37"/>
      <c r="AA587" s="37"/>
      <c r="AB587" s="37"/>
      <c r="AC587" s="37"/>
      <c r="AD587" s="37"/>
      <c r="AE587" s="37"/>
      <c r="AR587" s="252" t="s">
        <v>731</v>
      </c>
      <c r="AT587" s="252" t="s">
        <v>393</v>
      </c>
      <c r="AU587" s="252" t="s">
        <v>99</v>
      </c>
      <c r="AY587" s="19" t="s">
        <v>387</v>
      </c>
      <c r="BE587" s="127">
        <f>IF(N587="základná",J587,0)</f>
        <v>0</v>
      </c>
      <c r="BF587" s="127">
        <f>IF(N587="znížená",J587,0)</f>
        <v>0</v>
      </c>
      <c r="BG587" s="127">
        <f>IF(N587="zákl. prenesená",J587,0)</f>
        <v>0</v>
      </c>
      <c r="BH587" s="127">
        <f>IF(N587="zníž. prenesená",J587,0)</f>
        <v>0</v>
      </c>
      <c r="BI587" s="127">
        <f>IF(N587="nulová",J587,0)</f>
        <v>0</v>
      </c>
      <c r="BJ587" s="19" t="s">
        <v>92</v>
      </c>
      <c r="BK587" s="127">
        <f>ROUND(I587*H587,2)</f>
        <v>0</v>
      </c>
      <c r="BL587" s="19" t="s">
        <v>731</v>
      </c>
      <c r="BM587" s="252" t="s">
        <v>3425</v>
      </c>
    </row>
    <row r="588" spans="1:65" s="12" customFormat="1" ht="20.85" customHeight="1">
      <c r="B588" s="212"/>
      <c r="C588" s="213"/>
      <c r="D588" s="214" t="s">
        <v>75</v>
      </c>
      <c r="E588" s="225" t="s">
        <v>2761</v>
      </c>
      <c r="F588" s="225" t="s">
        <v>2762</v>
      </c>
      <c r="G588" s="213"/>
      <c r="H588" s="213"/>
      <c r="I588" s="216"/>
      <c r="J588" s="226">
        <f>BK588</f>
        <v>0</v>
      </c>
      <c r="K588" s="213"/>
      <c r="L588" s="217"/>
      <c r="M588" s="218"/>
      <c r="N588" s="219"/>
      <c r="O588" s="219"/>
      <c r="P588" s="220">
        <f>SUM(P589:P595)</f>
        <v>0</v>
      </c>
      <c r="Q588" s="219"/>
      <c r="R588" s="220">
        <f>SUM(R589:R595)</f>
        <v>0</v>
      </c>
      <c r="S588" s="219"/>
      <c r="T588" s="221">
        <f>SUM(T589:T595)</f>
        <v>0</v>
      </c>
      <c r="AR588" s="222" t="s">
        <v>99</v>
      </c>
      <c r="AT588" s="223" t="s">
        <v>75</v>
      </c>
      <c r="AU588" s="223" t="s">
        <v>92</v>
      </c>
      <c r="AY588" s="222" t="s">
        <v>387</v>
      </c>
      <c r="BK588" s="224">
        <f>SUM(BK589:BK595)</f>
        <v>0</v>
      </c>
    </row>
    <row r="589" spans="1:65" s="2" customFormat="1" ht="16.5" customHeight="1">
      <c r="A589" s="37"/>
      <c r="B589" s="38"/>
      <c r="C589" s="240" t="s">
        <v>1451</v>
      </c>
      <c r="D589" s="240" t="s">
        <v>393</v>
      </c>
      <c r="E589" s="241" t="s">
        <v>3426</v>
      </c>
      <c r="F589" s="242" t="s">
        <v>3080</v>
      </c>
      <c r="G589" s="243" t="s">
        <v>436</v>
      </c>
      <c r="H589" s="244">
        <v>1</v>
      </c>
      <c r="I589" s="245"/>
      <c r="J589" s="246">
        <f t="shared" ref="J589:J595" si="165">ROUND(I589*H589,2)</f>
        <v>0</v>
      </c>
      <c r="K589" s="247"/>
      <c r="L589" s="40"/>
      <c r="M589" s="248" t="s">
        <v>1</v>
      </c>
      <c r="N589" s="249" t="s">
        <v>42</v>
      </c>
      <c r="O589" s="78"/>
      <c r="P589" s="250">
        <f t="shared" ref="P589:P595" si="166">O589*H589</f>
        <v>0</v>
      </c>
      <c r="Q589" s="250">
        <v>0</v>
      </c>
      <c r="R589" s="250">
        <f t="shared" ref="R589:R595" si="167">Q589*H589</f>
        <v>0</v>
      </c>
      <c r="S589" s="250">
        <v>0</v>
      </c>
      <c r="T589" s="251">
        <f t="shared" ref="T589:T595" si="168">S589*H589</f>
        <v>0</v>
      </c>
      <c r="U589" s="37"/>
      <c r="V589" s="37"/>
      <c r="W589" s="37"/>
      <c r="X589" s="37"/>
      <c r="Y589" s="37"/>
      <c r="Z589" s="37"/>
      <c r="AA589" s="37"/>
      <c r="AB589" s="37"/>
      <c r="AC589" s="37"/>
      <c r="AD589" s="37"/>
      <c r="AE589" s="37"/>
      <c r="AR589" s="252" t="s">
        <v>731</v>
      </c>
      <c r="AT589" s="252" t="s">
        <v>393</v>
      </c>
      <c r="AU589" s="252" t="s">
        <v>99</v>
      </c>
      <c r="AY589" s="19" t="s">
        <v>387</v>
      </c>
      <c r="BE589" s="127">
        <f t="shared" ref="BE589:BE595" si="169">IF(N589="základná",J589,0)</f>
        <v>0</v>
      </c>
      <c r="BF589" s="127">
        <f t="shared" ref="BF589:BF595" si="170">IF(N589="znížená",J589,0)</f>
        <v>0</v>
      </c>
      <c r="BG589" s="127">
        <f t="shared" ref="BG589:BG595" si="171">IF(N589="zákl. prenesená",J589,0)</f>
        <v>0</v>
      </c>
      <c r="BH589" s="127">
        <f t="shared" ref="BH589:BH595" si="172">IF(N589="zníž. prenesená",J589,0)</f>
        <v>0</v>
      </c>
      <c r="BI589" s="127">
        <f t="shared" ref="BI589:BI595" si="173">IF(N589="nulová",J589,0)</f>
        <v>0</v>
      </c>
      <c r="BJ589" s="19" t="s">
        <v>92</v>
      </c>
      <c r="BK589" s="127">
        <f t="shared" ref="BK589:BK595" si="174">ROUND(I589*H589,2)</f>
        <v>0</v>
      </c>
      <c r="BL589" s="19" t="s">
        <v>731</v>
      </c>
      <c r="BM589" s="252" t="s">
        <v>3427</v>
      </c>
    </row>
    <row r="590" spans="1:65" s="2" customFormat="1" ht="16.5" customHeight="1">
      <c r="A590" s="37"/>
      <c r="B590" s="38"/>
      <c r="C590" s="240" t="s">
        <v>1453</v>
      </c>
      <c r="D590" s="240" t="s">
        <v>393</v>
      </c>
      <c r="E590" s="241" t="s">
        <v>3428</v>
      </c>
      <c r="F590" s="242" t="s">
        <v>2767</v>
      </c>
      <c r="G590" s="243" t="s">
        <v>436</v>
      </c>
      <c r="H590" s="244">
        <v>2</v>
      </c>
      <c r="I590" s="245"/>
      <c r="J590" s="246">
        <f t="shared" si="165"/>
        <v>0</v>
      </c>
      <c r="K590" s="247"/>
      <c r="L590" s="40"/>
      <c r="M590" s="248" t="s">
        <v>1</v>
      </c>
      <c r="N590" s="249" t="s">
        <v>42</v>
      </c>
      <c r="O590" s="78"/>
      <c r="P590" s="250">
        <f t="shared" si="166"/>
        <v>0</v>
      </c>
      <c r="Q590" s="250">
        <v>0</v>
      </c>
      <c r="R590" s="250">
        <f t="shared" si="167"/>
        <v>0</v>
      </c>
      <c r="S590" s="250">
        <v>0</v>
      </c>
      <c r="T590" s="251">
        <f t="shared" si="168"/>
        <v>0</v>
      </c>
      <c r="U590" s="37"/>
      <c r="V590" s="37"/>
      <c r="W590" s="37"/>
      <c r="X590" s="37"/>
      <c r="Y590" s="37"/>
      <c r="Z590" s="37"/>
      <c r="AA590" s="37"/>
      <c r="AB590" s="37"/>
      <c r="AC590" s="37"/>
      <c r="AD590" s="37"/>
      <c r="AE590" s="37"/>
      <c r="AR590" s="252" t="s">
        <v>731</v>
      </c>
      <c r="AT590" s="252" t="s">
        <v>393</v>
      </c>
      <c r="AU590" s="252" t="s">
        <v>99</v>
      </c>
      <c r="AY590" s="19" t="s">
        <v>387</v>
      </c>
      <c r="BE590" s="127">
        <f t="shared" si="169"/>
        <v>0</v>
      </c>
      <c r="BF590" s="127">
        <f t="shared" si="170"/>
        <v>0</v>
      </c>
      <c r="BG590" s="127">
        <f t="shared" si="171"/>
        <v>0</v>
      </c>
      <c r="BH590" s="127">
        <f t="shared" si="172"/>
        <v>0</v>
      </c>
      <c r="BI590" s="127">
        <f t="shared" si="173"/>
        <v>0</v>
      </c>
      <c r="BJ590" s="19" t="s">
        <v>92</v>
      </c>
      <c r="BK590" s="127">
        <f t="shared" si="174"/>
        <v>0</v>
      </c>
      <c r="BL590" s="19" t="s">
        <v>731</v>
      </c>
      <c r="BM590" s="252" t="s">
        <v>3429</v>
      </c>
    </row>
    <row r="591" spans="1:65" s="2" customFormat="1" ht="16.5" customHeight="1">
      <c r="A591" s="37"/>
      <c r="B591" s="38"/>
      <c r="C591" s="240" t="s">
        <v>1455</v>
      </c>
      <c r="D591" s="240" t="s">
        <v>393</v>
      </c>
      <c r="E591" s="241" t="s">
        <v>3430</v>
      </c>
      <c r="F591" s="242" t="s">
        <v>3085</v>
      </c>
      <c r="G591" s="243" t="s">
        <v>436</v>
      </c>
      <c r="H591" s="244">
        <v>1</v>
      </c>
      <c r="I591" s="245"/>
      <c r="J591" s="246">
        <f t="shared" si="165"/>
        <v>0</v>
      </c>
      <c r="K591" s="247"/>
      <c r="L591" s="40"/>
      <c r="M591" s="248" t="s">
        <v>1</v>
      </c>
      <c r="N591" s="249" t="s">
        <v>42</v>
      </c>
      <c r="O591" s="78"/>
      <c r="P591" s="250">
        <f t="shared" si="166"/>
        <v>0</v>
      </c>
      <c r="Q591" s="250">
        <v>0</v>
      </c>
      <c r="R591" s="250">
        <f t="shared" si="167"/>
        <v>0</v>
      </c>
      <c r="S591" s="250">
        <v>0</v>
      </c>
      <c r="T591" s="251">
        <f t="shared" si="168"/>
        <v>0</v>
      </c>
      <c r="U591" s="37"/>
      <c r="V591" s="37"/>
      <c r="W591" s="37"/>
      <c r="X591" s="37"/>
      <c r="Y591" s="37"/>
      <c r="Z591" s="37"/>
      <c r="AA591" s="37"/>
      <c r="AB591" s="37"/>
      <c r="AC591" s="37"/>
      <c r="AD591" s="37"/>
      <c r="AE591" s="37"/>
      <c r="AR591" s="252" t="s">
        <v>731</v>
      </c>
      <c r="AT591" s="252" t="s">
        <v>393</v>
      </c>
      <c r="AU591" s="252" t="s">
        <v>99</v>
      </c>
      <c r="AY591" s="19" t="s">
        <v>387</v>
      </c>
      <c r="BE591" s="127">
        <f t="shared" si="169"/>
        <v>0</v>
      </c>
      <c r="BF591" s="127">
        <f t="shared" si="170"/>
        <v>0</v>
      </c>
      <c r="BG591" s="127">
        <f t="shared" si="171"/>
        <v>0</v>
      </c>
      <c r="BH591" s="127">
        <f t="shared" si="172"/>
        <v>0</v>
      </c>
      <c r="BI591" s="127">
        <f t="shared" si="173"/>
        <v>0</v>
      </c>
      <c r="BJ591" s="19" t="s">
        <v>92</v>
      </c>
      <c r="BK591" s="127">
        <f t="shared" si="174"/>
        <v>0</v>
      </c>
      <c r="BL591" s="19" t="s">
        <v>731</v>
      </c>
      <c r="BM591" s="252" t="s">
        <v>3431</v>
      </c>
    </row>
    <row r="592" spans="1:65" s="2" customFormat="1" ht="21.75" customHeight="1">
      <c r="A592" s="37"/>
      <c r="B592" s="38"/>
      <c r="C592" s="240" t="s">
        <v>1458</v>
      </c>
      <c r="D592" s="240" t="s">
        <v>393</v>
      </c>
      <c r="E592" s="241" t="s">
        <v>3432</v>
      </c>
      <c r="F592" s="242" t="s">
        <v>3207</v>
      </c>
      <c r="G592" s="243" t="s">
        <v>396</v>
      </c>
      <c r="H592" s="244">
        <v>0.8</v>
      </c>
      <c r="I592" s="245"/>
      <c r="J592" s="246">
        <f t="shared" si="165"/>
        <v>0</v>
      </c>
      <c r="K592" s="247"/>
      <c r="L592" s="40"/>
      <c r="M592" s="248" t="s">
        <v>1</v>
      </c>
      <c r="N592" s="249" t="s">
        <v>42</v>
      </c>
      <c r="O592" s="78"/>
      <c r="P592" s="250">
        <f t="shared" si="166"/>
        <v>0</v>
      </c>
      <c r="Q592" s="250">
        <v>0</v>
      </c>
      <c r="R592" s="250">
        <f t="shared" si="167"/>
        <v>0</v>
      </c>
      <c r="S592" s="250">
        <v>0</v>
      </c>
      <c r="T592" s="251">
        <f t="shared" si="168"/>
        <v>0</v>
      </c>
      <c r="U592" s="37"/>
      <c r="V592" s="37"/>
      <c r="W592" s="37"/>
      <c r="X592" s="37"/>
      <c r="Y592" s="37"/>
      <c r="Z592" s="37"/>
      <c r="AA592" s="37"/>
      <c r="AB592" s="37"/>
      <c r="AC592" s="37"/>
      <c r="AD592" s="37"/>
      <c r="AE592" s="37"/>
      <c r="AR592" s="252" t="s">
        <v>731</v>
      </c>
      <c r="AT592" s="252" t="s">
        <v>393</v>
      </c>
      <c r="AU592" s="252" t="s">
        <v>99</v>
      </c>
      <c r="AY592" s="19" t="s">
        <v>387</v>
      </c>
      <c r="BE592" s="127">
        <f t="shared" si="169"/>
        <v>0</v>
      </c>
      <c r="BF592" s="127">
        <f t="shared" si="170"/>
        <v>0</v>
      </c>
      <c r="BG592" s="127">
        <f t="shared" si="171"/>
        <v>0</v>
      </c>
      <c r="BH592" s="127">
        <f t="shared" si="172"/>
        <v>0</v>
      </c>
      <c r="BI592" s="127">
        <f t="shared" si="173"/>
        <v>0</v>
      </c>
      <c r="BJ592" s="19" t="s">
        <v>92</v>
      </c>
      <c r="BK592" s="127">
        <f t="shared" si="174"/>
        <v>0</v>
      </c>
      <c r="BL592" s="19" t="s">
        <v>731</v>
      </c>
      <c r="BM592" s="252" t="s">
        <v>3433</v>
      </c>
    </row>
    <row r="593" spans="1:65" s="2" customFormat="1" ht="16.5" customHeight="1">
      <c r="A593" s="37"/>
      <c r="B593" s="38"/>
      <c r="C593" s="240" t="s">
        <v>1461</v>
      </c>
      <c r="D593" s="240" t="s">
        <v>393</v>
      </c>
      <c r="E593" s="241" t="s">
        <v>3434</v>
      </c>
      <c r="F593" s="242" t="s">
        <v>3316</v>
      </c>
      <c r="G593" s="243" t="s">
        <v>436</v>
      </c>
      <c r="H593" s="244">
        <v>1</v>
      </c>
      <c r="I593" s="245"/>
      <c r="J593" s="246">
        <f t="shared" si="165"/>
        <v>0</v>
      </c>
      <c r="K593" s="247"/>
      <c r="L593" s="40"/>
      <c r="M593" s="248" t="s">
        <v>1</v>
      </c>
      <c r="N593" s="249" t="s">
        <v>42</v>
      </c>
      <c r="O593" s="78"/>
      <c r="P593" s="250">
        <f t="shared" si="166"/>
        <v>0</v>
      </c>
      <c r="Q593" s="250">
        <v>0</v>
      </c>
      <c r="R593" s="250">
        <f t="shared" si="167"/>
        <v>0</v>
      </c>
      <c r="S593" s="250">
        <v>0</v>
      </c>
      <c r="T593" s="251">
        <f t="shared" si="168"/>
        <v>0</v>
      </c>
      <c r="U593" s="37"/>
      <c r="V593" s="37"/>
      <c r="W593" s="37"/>
      <c r="X593" s="37"/>
      <c r="Y593" s="37"/>
      <c r="Z593" s="37"/>
      <c r="AA593" s="37"/>
      <c r="AB593" s="37"/>
      <c r="AC593" s="37"/>
      <c r="AD593" s="37"/>
      <c r="AE593" s="37"/>
      <c r="AR593" s="252" t="s">
        <v>731</v>
      </c>
      <c r="AT593" s="252" t="s">
        <v>393</v>
      </c>
      <c r="AU593" s="252" t="s">
        <v>99</v>
      </c>
      <c r="AY593" s="19" t="s">
        <v>387</v>
      </c>
      <c r="BE593" s="127">
        <f t="shared" si="169"/>
        <v>0</v>
      </c>
      <c r="BF593" s="127">
        <f t="shared" si="170"/>
        <v>0</v>
      </c>
      <c r="BG593" s="127">
        <f t="shared" si="171"/>
        <v>0</v>
      </c>
      <c r="BH593" s="127">
        <f t="shared" si="172"/>
        <v>0</v>
      </c>
      <c r="BI593" s="127">
        <f t="shared" si="173"/>
        <v>0</v>
      </c>
      <c r="BJ593" s="19" t="s">
        <v>92</v>
      </c>
      <c r="BK593" s="127">
        <f t="shared" si="174"/>
        <v>0</v>
      </c>
      <c r="BL593" s="19" t="s">
        <v>731</v>
      </c>
      <c r="BM593" s="252" t="s">
        <v>3435</v>
      </c>
    </row>
    <row r="594" spans="1:65" s="2" customFormat="1" ht="16.5" customHeight="1">
      <c r="A594" s="37"/>
      <c r="B594" s="38"/>
      <c r="C594" s="240" t="s">
        <v>1465</v>
      </c>
      <c r="D594" s="240" t="s">
        <v>393</v>
      </c>
      <c r="E594" s="241" t="s">
        <v>3436</v>
      </c>
      <c r="F594" s="242" t="s">
        <v>3437</v>
      </c>
      <c r="G594" s="243" t="s">
        <v>436</v>
      </c>
      <c r="H594" s="244">
        <v>1</v>
      </c>
      <c r="I594" s="245"/>
      <c r="J594" s="246">
        <f t="shared" si="165"/>
        <v>0</v>
      </c>
      <c r="K594" s="247"/>
      <c r="L594" s="40"/>
      <c r="M594" s="248" t="s">
        <v>1</v>
      </c>
      <c r="N594" s="249" t="s">
        <v>42</v>
      </c>
      <c r="O594" s="78"/>
      <c r="P594" s="250">
        <f t="shared" si="166"/>
        <v>0</v>
      </c>
      <c r="Q594" s="250">
        <v>0</v>
      </c>
      <c r="R594" s="250">
        <f t="shared" si="167"/>
        <v>0</v>
      </c>
      <c r="S594" s="250">
        <v>0</v>
      </c>
      <c r="T594" s="251">
        <f t="shared" si="168"/>
        <v>0</v>
      </c>
      <c r="U594" s="37"/>
      <c r="V594" s="37"/>
      <c r="W594" s="37"/>
      <c r="X594" s="37"/>
      <c r="Y594" s="37"/>
      <c r="Z594" s="37"/>
      <c r="AA594" s="37"/>
      <c r="AB594" s="37"/>
      <c r="AC594" s="37"/>
      <c r="AD594" s="37"/>
      <c r="AE594" s="37"/>
      <c r="AR594" s="252" t="s">
        <v>731</v>
      </c>
      <c r="AT594" s="252" t="s">
        <v>393</v>
      </c>
      <c r="AU594" s="252" t="s">
        <v>99</v>
      </c>
      <c r="AY594" s="19" t="s">
        <v>387</v>
      </c>
      <c r="BE594" s="127">
        <f t="shared" si="169"/>
        <v>0</v>
      </c>
      <c r="BF594" s="127">
        <f t="shared" si="170"/>
        <v>0</v>
      </c>
      <c r="BG594" s="127">
        <f t="shared" si="171"/>
        <v>0</v>
      </c>
      <c r="BH594" s="127">
        <f t="shared" si="172"/>
        <v>0</v>
      </c>
      <c r="BI594" s="127">
        <f t="shared" si="173"/>
        <v>0</v>
      </c>
      <c r="BJ594" s="19" t="s">
        <v>92</v>
      </c>
      <c r="BK594" s="127">
        <f t="shared" si="174"/>
        <v>0</v>
      </c>
      <c r="BL594" s="19" t="s">
        <v>731</v>
      </c>
      <c r="BM594" s="252" t="s">
        <v>3438</v>
      </c>
    </row>
    <row r="595" spans="1:65" s="2" customFormat="1" ht="16.5" customHeight="1">
      <c r="A595" s="37"/>
      <c r="B595" s="38"/>
      <c r="C595" s="240" t="s">
        <v>1469</v>
      </c>
      <c r="D595" s="240" t="s">
        <v>393</v>
      </c>
      <c r="E595" s="241" t="s">
        <v>3439</v>
      </c>
      <c r="F595" s="242" t="s">
        <v>3440</v>
      </c>
      <c r="G595" s="243" t="s">
        <v>436</v>
      </c>
      <c r="H595" s="244">
        <v>2</v>
      </c>
      <c r="I595" s="245"/>
      <c r="J595" s="246">
        <f t="shared" si="165"/>
        <v>0</v>
      </c>
      <c r="K595" s="247"/>
      <c r="L595" s="40"/>
      <c r="M595" s="248" t="s">
        <v>1</v>
      </c>
      <c r="N595" s="249" t="s">
        <v>42</v>
      </c>
      <c r="O595" s="78"/>
      <c r="P595" s="250">
        <f t="shared" si="166"/>
        <v>0</v>
      </c>
      <c r="Q595" s="250">
        <v>0</v>
      </c>
      <c r="R595" s="250">
        <f t="shared" si="167"/>
        <v>0</v>
      </c>
      <c r="S595" s="250">
        <v>0</v>
      </c>
      <c r="T595" s="251">
        <f t="shared" si="168"/>
        <v>0</v>
      </c>
      <c r="U595" s="37"/>
      <c r="V595" s="37"/>
      <c r="W595" s="37"/>
      <c r="X595" s="37"/>
      <c r="Y595" s="37"/>
      <c r="Z595" s="37"/>
      <c r="AA595" s="37"/>
      <c r="AB595" s="37"/>
      <c r="AC595" s="37"/>
      <c r="AD595" s="37"/>
      <c r="AE595" s="37"/>
      <c r="AR595" s="252" t="s">
        <v>731</v>
      </c>
      <c r="AT595" s="252" t="s">
        <v>393</v>
      </c>
      <c r="AU595" s="252" t="s">
        <v>99</v>
      </c>
      <c r="AY595" s="19" t="s">
        <v>387</v>
      </c>
      <c r="BE595" s="127">
        <f t="shared" si="169"/>
        <v>0</v>
      </c>
      <c r="BF595" s="127">
        <f t="shared" si="170"/>
        <v>0</v>
      </c>
      <c r="BG595" s="127">
        <f t="shared" si="171"/>
        <v>0</v>
      </c>
      <c r="BH595" s="127">
        <f t="shared" si="172"/>
        <v>0</v>
      </c>
      <c r="BI595" s="127">
        <f t="shared" si="173"/>
        <v>0</v>
      </c>
      <c r="BJ595" s="19" t="s">
        <v>92</v>
      </c>
      <c r="BK595" s="127">
        <f t="shared" si="174"/>
        <v>0</v>
      </c>
      <c r="BL595" s="19" t="s">
        <v>731</v>
      </c>
      <c r="BM595" s="252" t="s">
        <v>3441</v>
      </c>
    </row>
    <row r="596" spans="1:65" s="12" customFormat="1" ht="20.85" customHeight="1">
      <c r="B596" s="212"/>
      <c r="C596" s="213"/>
      <c r="D596" s="214" t="s">
        <v>75</v>
      </c>
      <c r="E596" s="225" t="s">
        <v>2781</v>
      </c>
      <c r="F596" s="225" t="s">
        <v>2782</v>
      </c>
      <c r="G596" s="213"/>
      <c r="H596" s="213"/>
      <c r="I596" s="216"/>
      <c r="J596" s="226">
        <f>BK596</f>
        <v>0</v>
      </c>
      <c r="K596" s="213"/>
      <c r="L596" s="217"/>
      <c r="M596" s="218"/>
      <c r="N596" s="219"/>
      <c r="O596" s="219"/>
      <c r="P596" s="220">
        <f>SUM(P597:P603)</f>
        <v>0</v>
      </c>
      <c r="Q596" s="219"/>
      <c r="R596" s="220">
        <f>SUM(R597:R603)</f>
        <v>0</v>
      </c>
      <c r="S596" s="219"/>
      <c r="T596" s="221">
        <f>SUM(T597:T603)</f>
        <v>0</v>
      </c>
      <c r="AR596" s="222" t="s">
        <v>84</v>
      </c>
      <c r="AT596" s="223" t="s">
        <v>75</v>
      </c>
      <c r="AU596" s="223" t="s">
        <v>92</v>
      </c>
      <c r="AY596" s="222" t="s">
        <v>387</v>
      </c>
      <c r="BK596" s="224">
        <f>SUM(BK597:BK603)</f>
        <v>0</v>
      </c>
    </row>
    <row r="597" spans="1:65" s="2" customFormat="1" ht="16.5" customHeight="1">
      <c r="A597" s="37"/>
      <c r="B597" s="38"/>
      <c r="C597" s="240" t="s">
        <v>1476</v>
      </c>
      <c r="D597" s="240" t="s">
        <v>393</v>
      </c>
      <c r="E597" s="241" t="s">
        <v>3442</v>
      </c>
      <c r="F597" s="242" t="s">
        <v>3080</v>
      </c>
      <c r="G597" s="243" t="s">
        <v>436</v>
      </c>
      <c r="H597" s="244">
        <v>1</v>
      </c>
      <c r="I597" s="245"/>
      <c r="J597" s="246">
        <f t="shared" ref="J597:J603" si="175">ROUND(I597*H597,2)</f>
        <v>0</v>
      </c>
      <c r="K597" s="247"/>
      <c r="L597" s="40"/>
      <c r="M597" s="248" t="s">
        <v>1</v>
      </c>
      <c r="N597" s="249" t="s">
        <v>42</v>
      </c>
      <c r="O597" s="78"/>
      <c r="P597" s="250">
        <f t="shared" ref="P597:P603" si="176">O597*H597</f>
        <v>0</v>
      </c>
      <c r="Q597" s="250">
        <v>0</v>
      </c>
      <c r="R597" s="250">
        <f t="shared" ref="R597:R603" si="177">Q597*H597</f>
        <v>0</v>
      </c>
      <c r="S597" s="250">
        <v>0</v>
      </c>
      <c r="T597" s="251">
        <f t="shared" ref="T597:T603" si="178">S597*H597</f>
        <v>0</v>
      </c>
      <c r="U597" s="37"/>
      <c r="V597" s="37"/>
      <c r="W597" s="37"/>
      <c r="X597" s="37"/>
      <c r="Y597" s="37"/>
      <c r="Z597" s="37"/>
      <c r="AA597" s="37"/>
      <c r="AB597" s="37"/>
      <c r="AC597" s="37"/>
      <c r="AD597" s="37"/>
      <c r="AE597" s="37"/>
      <c r="AR597" s="252" t="s">
        <v>731</v>
      </c>
      <c r="AT597" s="252" t="s">
        <v>393</v>
      </c>
      <c r="AU597" s="252" t="s">
        <v>99</v>
      </c>
      <c r="AY597" s="19" t="s">
        <v>387</v>
      </c>
      <c r="BE597" s="127">
        <f t="shared" ref="BE597:BE603" si="179">IF(N597="základná",J597,0)</f>
        <v>0</v>
      </c>
      <c r="BF597" s="127">
        <f t="shared" ref="BF597:BF603" si="180">IF(N597="znížená",J597,0)</f>
        <v>0</v>
      </c>
      <c r="BG597" s="127">
        <f t="shared" ref="BG597:BG603" si="181">IF(N597="zákl. prenesená",J597,0)</f>
        <v>0</v>
      </c>
      <c r="BH597" s="127">
        <f t="shared" ref="BH597:BH603" si="182">IF(N597="zníž. prenesená",J597,0)</f>
        <v>0</v>
      </c>
      <c r="BI597" s="127">
        <f t="shared" ref="BI597:BI603" si="183">IF(N597="nulová",J597,0)</f>
        <v>0</v>
      </c>
      <c r="BJ597" s="19" t="s">
        <v>92</v>
      </c>
      <c r="BK597" s="127">
        <f t="shared" ref="BK597:BK603" si="184">ROUND(I597*H597,2)</f>
        <v>0</v>
      </c>
      <c r="BL597" s="19" t="s">
        <v>731</v>
      </c>
      <c r="BM597" s="252" t="s">
        <v>3443</v>
      </c>
    </row>
    <row r="598" spans="1:65" s="2" customFormat="1" ht="16.5" customHeight="1">
      <c r="A598" s="37"/>
      <c r="B598" s="38"/>
      <c r="C598" s="240" t="s">
        <v>1478</v>
      </c>
      <c r="D598" s="240" t="s">
        <v>393</v>
      </c>
      <c r="E598" s="241" t="s">
        <v>3444</v>
      </c>
      <c r="F598" s="242" t="s">
        <v>2767</v>
      </c>
      <c r="G598" s="243" t="s">
        <v>436</v>
      </c>
      <c r="H598" s="244">
        <v>2</v>
      </c>
      <c r="I598" s="245"/>
      <c r="J598" s="246">
        <f t="shared" si="175"/>
        <v>0</v>
      </c>
      <c r="K598" s="247"/>
      <c r="L598" s="40"/>
      <c r="M598" s="248" t="s">
        <v>1</v>
      </c>
      <c r="N598" s="249" t="s">
        <v>42</v>
      </c>
      <c r="O598" s="78"/>
      <c r="P598" s="250">
        <f t="shared" si="176"/>
        <v>0</v>
      </c>
      <c r="Q598" s="250">
        <v>0</v>
      </c>
      <c r="R598" s="250">
        <f t="shared" si="177"/>
        <v>0</v>
      </c>
      <c r="S598" s="250">
        <v>0</v>
      </c>
      <c r="T598" s="251">
        <f t="shared" si="178"/>
        <v>0</v>
      </c>
      <c r="U598" s="37"/>
      <c r="V598" s="37"/>
      <c r="W598" s="37"/>
      <c r="X598" s="37"/>
      <c r="Y598" s="37"/>
      <c r="Z598" s="37"/>
      <c r="AA598" s="37"/>
      <c r="AB598" s="37"/>
      <c r="AC598" s="37"/>
      <c r="AD598" s="37"/>
      <c r="AE598" s="37"/>
      <c r="AR598" s="252" t="s">
        <v>731</v>
      </c>
      <c r="AT598" s="252" t="s">
        <v>393</v>
      </c>
      <c r="AU598" s="252" t="s">
        <v>99</v>
      </c>
      <c r="AY598" s="19" t="s">
        <v>387</v>
      </c>
      <c r="BE598" s="127">
        <f t="shared" si="179"/>
        <v>0</v>
      </c>
      <c r="BF598" s="127">
        <f t="shared" si="180"/>
        <v>0</v>
      </c>
      <c r="BG598" s="127">
        <f t="shared" si="181"/>
        <v>0</v>
      </c>
      <c r="BH598" s="127">
        <f t="shared" si="182"/>
        <v>0</v>
      </c>
      <c r="BI598" s="127">
        <f t="shared" si="183"/>
        <v>0</v>
      </c>
      <c r="BJ598" s="19" t="s">
        <v>92</v>
      </c>
      <c r="BK598" s="127">
        <f t="shared" si="184"/>
        <v>0</v>
      </c>
      <c r="BL598" s="19" t="s">
        <v>731</v>
      </c>
      <c r="BM598" s="252" t="s">
        <v>3445</v>
      </c>
    </row>
    <row r="599" spans="1:65" s="2" customFormat="1" ht="16.5" customHeight="1">
      <c r="A599" s="37"/>
      <c r="B599" s="38"/>
      <c r="C599" s="240" t="s">
        <v>1480</v>
      </c>
      <c r="D599" s="240" t="s">
        <v>393</v>
      </c>
      <c r="E599" s="241" t="s">
        <v>3446</v>
      </c>
      <c r="F599" s="242" t="s">
        <v>3085</v>
      </c>
      <c r="G599" s="243" t="s">
        <v>436</v>
      </c>
      <c r="H599" s="244">
        <v>1</v>
      </c>
      <c r="I599" s="245"/>
      <c r="J599" s="246">
        <f t="shared" si="175"/>
        <v>0</v>
      </c>
      <c r="K599" s="247"/>
      <c r="L599" s="40"/>
      <c r="M599" s="248" t="s">
        <v>1</v>
      </c>
      <c r="N599" s="249" t="s">
        <v>42</v>
      </c>
      <c r="O599" s="78"/>
      <c r="P599" s="250">
        <f t="shared" si="176"/>
        <v>0</v>
      </c>
      <c r="Q599" s="250">
        <v>0</v>
      </c>
      <c r="R599" s="250">
        <f t="shared" si="177"/>
        <v>0</v>
      </c>
      <c r="S599" s="250">
        <v>0</v>
      </c>
      <c r="T599" s="251">
        <f t="shared" si="178"/>
        <v>0</v>
      </c>
      <c r="U599" s="37"/>
      <c r="V599" s="37"/>
      <c r="W599" s="37"/>
      <c r="X599" s="37"/>
      <c r="Y599" s="37"/>
      <c r="Z599" s="37"/>
      <c r="AA599" s="37"/>
      <c r="AB599" s="37"/>
      <c r="AC599" s="37"/>
      <c r="AD599" s="37"/>
      <c r="AE599" s="37"/>
      <c r="AR599" s="252" t="s">
        <v>731</v>
      </c>
      <c r="AT599" s="252" t="s">
        <v>393</v>
      </c>
      <c r="AU599" s="252" t="s">
        <v>99</v>
      </c>
      <c r="AY599" s="19" t="s">
        <v>387</v>
      </c>
      <c r="BE599" s="127">
        <f t="shared" si="179"/>
        <v>0</v>
      </c>
      <c r="BF599" s="127">
        <f t="shared" si="180"/>
        <v>0</v>
      </c>
      <c r="BG599" s="127">
        <f t="shared" si="181"/>
        <v>0</v>
      </c>
      <c r="BH599" s="127">
        <f t="shared" si="182"/>
        <v>0</v>
      </c>
      <c r="BI599" s="127">
        <f t="shared" si="183"/>
        <v>0</v>
      </c>
      <c r="BJ599" s="19" t="s">
        <v>92</v>
      </c>
      <c r="BK599" s="127">
        <f t="shared" si="184"/>
        <v>0</v>
      </c>
      <c r="BL599" s="19" t="s">
        <v>731</v>
      </c>
      <c r="BM599" s="252" t="s">
        <v>3447</v>
      </c>
    </row>
    <row r="600" spans="1:65" s="2" customFormat="1" ht="21.75" customHeight="1">
      <c r="A600" s="37"/>
      <c r="B600" s="38"/>
      <c r="C600" s="240" t="s">
        <v>1488</v>
      </c>
      <c r="D600" s="240" t="s">
        <v>393</v>
      </c>
      <c r="E600" s="241" t="s">
        <v>3448</v>
      </c>
      <c r="F600" s="242" t="s">
        <v>3207</v>
      </c>
      <c r="G600" s="243" t="s">
        <v>396</v>
      </c>
      <c r="H600" s="244">
        <v>0.8</v>
      </c>
      <c r="I600" s="245"/>
      <c r="J600" s="246">
        <f t="shared" si="175"/>
        <v>0</v>
      </c>
      <c r="K600" s="247"/>
      <c r="L600" s="40"/>
      <c r="M600" s="248" t="s">
        <v>1</v>
      </c>
      <c r="N600" s="249" t="s">
        <v>42</v>
      </c>
      <c r="O600" s="78"/>
      <c r="P600" s="250">
        <f t="shared" si="176"/>
        <v>0</v>
      </c>
      <c r="Q600" s="250">
        <v>0</v>
      </c>
      <c r="R600" s="250">
        <f t="shared" si="177"/>
        <v>0</v>
      </c>
      <c r="S600" s="250">
        <v>0</v>
      </c>
      <c r="T600" s="251">
        <f t="shared" si="178"/>
        <v>0</v>
      </c>
      <c r="U600" s="37"/>
      <c r="V600" s="37"/>
      <c r="W600" s="37"/>
      <c r="X600" s="37"/>
      <c r="Y600" s="37"/>
      <c r="Z600" s="37"/>
      <c r="AA600" s="37"/>
      <c r="AB600" s="37"/>
      <c r="AC600" s="37"/>
      <c r="AD600" s="37"/>
      <c r="AE600" s="37"/>
      <c r="AR600" s="252" t="s">
        <v>731</v>
      </c>
      <c r="AT600" s="252" t="s">
        <v>393</v>
      </c>
      <c r="AU600" s="252" t="s">
        <v>99</v>
      </c>
      <c r="AY600" s="19" t="s">
        <v>387</v>
      </c>
      <c r="BE600" s="127">
        <f t="shared" si="179"/>
        <v>0</v>
      </c>
      <c r="BF600" s="127">
        <f t="shared" si="180"/>
        <v>0</v>
      </c>
      <c r="BG600" s="127">
        <f t="shared" si="181"/>
        <v>0</v>
      </c>
      <c r="BH600" s="127">
        <f t="shared" si="182"/>
        <v>0</v>
      </c>
      <c r="BI600" s="127">
        <f t="shared" si="183"/>
        <v>0</v>
      </c>
      <c r="BJ600" s="19" t="s">
        <v>92</v>
      </c>
      <c r="BK600" s="127">
        <f t="shared" si="184"/>
        <v>0</v>
      </c>
      <c r="BL600" s="19" t="s">
        <v>731</v>
      </c>
      <c r="BM600" s="252" t="s">
        <v>3449</v>
      </c>
    </row>
    <row r="601" spans="1:65" s="2" customFormat="1" ht="16.5" customHeight="1">
      <c r="A601" s="37"/>
      <c r="B601" s="38"/>
      <c r="C601" s="240" t="s">
        <v>1490</v>
      </c>
      <c r="D601" s="240" t="s">
        <v>393</v>
      </c>
      <c r="E601" s="241" t="s">
        <v>3450</v>
      </c>
      <c r="F601" s="242" t="s">
        <v>3316</v>
      </c>
      <c r="G601" s="243" t="s">
        <v>436</v>
      </c>
      <c r="H601" s="244">
        <v>1</v>
      </c>
      <c r="I601" s="245"/>
      <c r="J601" s="246">
        <f t="shared" si="175"/>
        <v>0</v>
      </c>
      <c r="K601" s="247"/>
      <c r="L601" s="40"/>
      <c r="M601" s="248" t="s">
        <v>1</v>
      </c>
      <c r="N601" s="249" t="s">
        <v>42</v>
      </c>
      <c r="O601" s="78"/>
      <c r="P601" s="250">
        <f t="shared" si="176"/>
        <v>0</v>
      </c>
      <c r="Q601" s="250">
        <v>0</v>
      </c>
      <c r="R601" s="250">
        <f t="shared" si="177"/>
        <v>0</v>
      </c>
      <c r="S601" s="250">
        <v>0</v>
      </c>
      <c r="T601" s="251">
        <f t="shared" si="178"/>
        <v>0</v>
      </c>
      <c r="U601" s="37"/>
      <c r="V601" s="37"/>
      <c r="W601" s="37"/>
      <c r="X601" s="37"/>
      <c r="Y601" s="37"/>
      <c r="Z601" s="37"/>
      <c r="AA601" s="37"/>
      <c r="AB601" s="37"/>
      <c r="AC601" s="37"/>
      <c r="AD601" s="37"/>
      <c r="AE601" s="37"/>
      <c r="AR601" s="252" t="s">
        <v>731</v>
      </c>
      <c r="AT601" s="252" t="s">
        <v>393</v>
      </c>
      <c r="AU601" s="252" t="s">
        <v>99</v>
      </c>
      <c r="AY601" s="19" t="s">
        <v>387</v>
      </c>
      <c r="BE601" s="127">
        <f t="shared" si="179"/>
        <v>0</v>
      </c>
      <c r="BF601" s="127">
        <f t="shared" si="180"/>
        <v>0</v>
      </c>
      <c r="BG601" s="127">
        <f t="shared" si="181"/>
        <v>0</v>
      </c>
      <c r="BH601" s="127">
        <f t="shared" si="182"/>
        <v>0</v>
      </c>
      <c r="BI601" s="127">
        <f t="shared" si="183"/>
        <v>0</v>
      </c>
      <c r="BJ601" s="19" t="s">
        <v>92</v>
      </c>
      <c r="BK601" s="127">
        <f t="shared" si="184"/>
        <v>0</v>
      </c>
      <c r="BL601" s="19" t="s">
        <v>731</v>
      </c>
      <c r="BM601" s="252" t="s">
        <v>3451</v>
      </c>
    </row>
    <row r="602" spans="1:65" s="2" customFormat="1" ht="16.5" customHeight="1">
      <c r="A602" s="37"/>
      <c r="B602" s="38"/>
      <c r="C602" s="240" t="s">
        <v>1492</v>
      </c>
      <c r="D602" s="240" t="s">
        <v>393</v>
      </c>
      <c r="E602" s="241" t="s">
        <v>3452</v>
      </c>
      <c r="F602" s="242" t="s">
        <v>3437</v>
      </c>
      <c r="G602" s="243" t="s">
        <v>436</v>
      </c>
      <c r="H602" s="244">
        <v>1</v>
      </c>
      <c r="I602" s="245"/>
      <c r="J602" s="246">
        <f t="shared" si="175"/>
        <v>0</v>
      </c>
      <c r="K602" s="247"/>
      <c r="L602" s="40"/>
      <c r="M602" s="248" t="s">
        <v>1</v>
      </c>
      <c r="N602" s="249" t="s">
        <v>42</v>
      </c>
      <c r="O602" s="78"/>
      <c r="P602" s="250">
        <f t="shared" si="176"/>
        <v>0</v>
      </c>
      <c r="Q602" s="250">
        <v>0</v>
      </c>
      <c r="R602" s="250">
        <f t="shared" si="177"/>
        <v>0</v>
      </c>
      <c r="S602" s="250">
        <v>0</v>
      </c>
      <c r="T602" s="251">
        <f t="shared" si="178"/>
        <v>0</v>
      </c>
      <c r="U602" s="37"/>
      <c r="V602" s="37"/>
      <c r="W602" s="37"/>
      <c r="X602" s="37"/>
      <c r="Y602" s="37"/>
      <c r="Z602" s="37"/>
      <c r="AA602" s="37"/>
      <c r="AB602" s="37"/>
      <c r="AC602" s="37"/>
      <c r="AD602" s="37"/>
      <c r="AE602" s="37"/>
      <c r="AR602" s="252" t="s">
        <v>731</v>
      </c>
      <c r="AT602" s="252" t="s">
        <v>393</v>
      </c>
      <c r="AU602" s="252" t="s">
        <v>99</v>
      </c>
      <c r="AY602" s="19" t="s">
        <v>387</v>
      </c>
      <c r="BE602" s="127">
        <f t="shared" si="179"/>
        <v>0</v>
      </c>
      <c r="BF602" s="127">
        <f t="shared" si="180"/>
        <v>0</v>
      </c>
      <c r="BG602" s="127">
        <f t="shared" si="181"/>
        <v>0</v>
      </c>
      <c r="BH602" s="127">
        <f t="shared" si="182"/>
        <v>0</v>
      </c>
      <c r="BI602" s="127">
        <f t="shared" si="183"/>
        <v>0</v>
      </c>
      <c r="BJ602" s="19" t="s">
        <v>92</v>
      </c>
      <c r="BK602" s="127">
        <f t="shared" si="184"/>
        <v>0</v>
      </c>
      <c r="BL602" s="19" t="s">
        <v>731</v>
      </c>
      <c r="BM602" s="252" t="s">
        <v>3453</v>
      </c>
    </row>
    <row r="603" spans="1:65" s="2" customFormat="1" ht="16.5" customHeight="1">
      <c r="A603" s="37"/>
      <c r="B603" s="38"/>
      <c r="C603" s="240" t="s">
        <v>1497</v>
      </c>
      <c r="D603" s="240" t="s">
        <v>393</v>
      </c>
      <c r="E603" s="241" t="s">
        <v>3454</v>
      </c>
      <c r="F603" s="242" t="s">
        <v>3455</v>
      </c>
      <c r="G603" s="243" t="s">
        <v>436</v>
      </c>
      <c r="H603" s="244">
        <v>2</v>
      </c>
      <c r="I603" s="245"/>
      <c r="J603" s="246">
        <f t="shared" si="175"/>
        <v>0</v>
      </c>
      <c r="K603" s="247"/>
      <c r="L603" s="40"/>
      <c r="M603" s="248" t="s">
        <v>1</v>
      </c>
      <c r="N603" s="249" t="s">
        <v>42</v>
      </c>
      <c r="O603" s="78"/>
      <c r="P603" s="250">
        <f t="shared" si="176"/>
        <v>0</v>
      </c>
      <c r="Q603" s="250">
        <v>0</v>
      </c>
      <c r="R603" s="250">
        <f t="shared" si="177"/>
        <v>0</v>
      </c>
      <c r="S603" s="250">
        <v>0</v>
      </c>
      <c r="T603" s="251">
        <f t="shared" si="178"/>
        <v>0</v>
      </c>
      <c r="U603" s="37"/>
      <c r="V603" s="37"/>
      <c r="W603" s="37"/>
      <c r="X603" s="37"/>
      <c r="Y603" s="37"/>
      <c r="Z603" s="37"/>
      <c r="AA603" s="37"/>
      <c r="AB603" s="37"/>
      <c r="AC603" s="37"/>
      <c r="AD603" s="37"/>
      <c r="AE603" s="37"/>
      <c r="AR603" s="252" t="s">
        <v>731</v>
      </c>
      <c r="AT603" s="252" t="s">
        <v>393</v>
      </c>
      <c r="AU603" s="252" t="s">
        <v>99</v>
      </c>
      <c r="AY603" s="19" t="s">
        <v>387</v>
      </c>
      <c r="BE603" s="127">
        <f t="shared" si="179"/>
        <v>0</v>
      </c>
      <c r="BF603" s="127">
        <f t="shared" si="180"/>
        <v>0</v>
      </c>
      <c r="BG603" s="127">
        <f t="shared" si="181"/>
        <v>0</v>
      </c>
      <c r="BH603" s="127">
        <f t="shared" si="182"/>
        <v>0</v>
      </c>
      <c r="BI603" s="127">
        <f t="shared" si="183"/>
        <v>0</v>
      </c>
      <c r="BJ603" s="19" t="s">
        <v>92</v>
      </c>
      <c r="BK603" s="127">
        <f t="shared" si="184"/>
        <v>0</v>
      </c>
      <c r="BL603" s="19" t="s">
        <v>731</v>
      </c>
      <c r="BM603" s="252" t="s">
        <v>3456</v>
      </c>
    </row>
    <row r="604" spans="1:65" s="12" customFormat="1" ht="20.85" customHeight="1">
      <c r="B604" s="212"/>
      <c r="C604" s="213"/>
      <c r="D604" s="214" t="s">
        <v>75</v>
      </c>
      <c r="E604" s="225" t="s">
        <v>2796</v>
      </c>
      <c r="F604" s="225" t="s">
        <v>2797</v>
      </c>
      <c r="G604" s="213"/>
      <c r="H604" s="213"/>
      <c r="I604" s="216"/>
      <c r="J604" s="226">
        <f>BK604</f>
        <v>0</v>
      </c>
      <c r="K604" s="213"/>
      <c r="L604" s="217"/>
      <c r="M604" s="218"/>
      <c r="N604" s="219"/>
      <c r="O604" s="219"/>
      <c r="P604" s="220">
        <f>SUM(P605:P610)</f>
        <v>0</v>
      </c>
      <c r="Q604" s="219"/>
      <c r="R604" s="220">
        <f>SUM(R605:R610)</f>
        <v>0</v>
      </c>
      <c r="S604" s="219"/>
      <c r="T604" s="221">
        <f>SUM(T605:T610)</f>
        <v>0</v>
      </c>
      <c r="AR604" s="222" t="s">
        <v>84</v>
      </c>
      <c r="AT604" s="223" t="s">
        <v>75</v>
      </c>
      <c r="AU604" s="223" t="s">
        <v>92</v>
      </c>
      <c r="AY604" s="222" t="s">
        <v>387</v>
      </c>
      <c r="BK604" s="224">
        <f>SUM(BK605:BK610)</f>
        <v>0</v>
      </c>
    </row>
    <row r="605" spans="1:65" s="2" customFormat="1" ht="21.75" customHeight="1">
      <c r="A605" s="37"/>
      <c r="B605" s="38"/>
      <c r="C605" s="240" t="s">
        <v>1502</v>
      </c>
      <c r="D605" s="240" t="s">
        <v>393</v>
      </c>
      <c r="E605" s="241" t="s">
        <v>3457</v>
      </c>
      <c r="F605" s="242" t="s">
        <v>3412</v>
      </c>
      <c r="G605" s="243" t="s">
        <v>396</v>
      </c>
      <c r="H605" s="244">
        <v>52.3</v>
      </c>
      <c r="I605" s="245"/>
      <c r="J605" s="246">
        <f t="shared" ref="J605:J610" si="185">ROUND(I605*H605,2)</f>
        <v>0</v>
      </c>
      <c r="K605" s="247"/>
      <c r="L605" s="40"/>
      <c r="M605" s="248" t="s">
        <v>1</v>
      </c>
      <c r="N605" s="249" t="s">
        <v>42</v>
      </c>
      <c r="O605" s="78"/>
      <c r="P605" s="250">
        <f t="shared" ref="P605:P610" si="186">O605*H605</f>
        <v>0</v>
      </c>
      <c r="Q605" s="250">
        <v>0</v>
      </c>
      <c r="R605" s="250">
        <f t="shared" ref="R605:R610" si="187">Q605*H605</f>
        <v>0</v>
      </c>
      <c r="S605" s="250">
        <v>0</v>
      </c>
      <c r="T605" s="251">
        <f t="shared" ref="T605:T610" si="188">S605*H605</f>
        <v>0</v>
      </c>
      <c r="U605" s="37"/>
      <c r="V605" s="37"/>
      <c r="W605" s="37"/>
      <c r="X605" s="37"/>
      <c r="Y605" s="37"/>
      <c r="Z605" s="37"/>
      <c r="AA605" s="37"/>
      <c r="AB605" s="37"/>
      <c r="AC605" s="37"/>
      <c r="AD605" s="37"/>
      <c r="AE605" s="37"/>
      <c r="AR605" s="252" t="s">
        <v>731</v>
      </c>
      <c r="AT605" s="252" t="s">
        <v>393</v>
      </c>
      <c r="AU605" s="252" t="s">
        <v>99</v>
      </c>
      <c r="AY605" s="19" t="s">
        <v>387</v>
      </c>
      <c r="BE605" s="127">
        <f t="shared" ref="BE605:BE610" si="189">IF(N605="základná",J605,0)</f>
        <v>0</v>
      </c>
      <c r="BF605" s="127">
        <f t="shared" ref="BF605:BF610" si="190">IF(N605="znížená",J605,0)</f>
        <v>0</v>
      </c>
      <c r="BG605" s="127">
        <f t="shared" ref="BG605:BG610" si="191">IF(N605="zákl. prenesená",J605,0)</f>
        <v>0</v>
      </c>
      <c r="BH605" s="127">
        <f t="shared" ref="BH605:BH610" si="192">IF(N605="zníž. prenesená",J605,0)</f>
        <v>0</v>
      </c>
      <c r="BI605" s="127">
        <f t="shared" ref="BI605:BI610" si="193">IF(N605="nulová",J605,0)</f>
        <v>0</v>
      </c>
      <c r="BJ605" s="19" t="s">
        <v>92</v>
      </c>
      <c r="BK605" s="127">
        <f t="shared" ref="BK605:BK610" si="194">ROUND(I605*H605,2)</f>
        <v>0</v>
      </c>
      <c r="BL605" s="19" t="s">
        <v>731</v>
      </c>
      <c r="BM605" s="252" t="s">
        <v>3458</v>
      </c>
    </row>
    <row r="606" spans="1:65" s="2" customFormat="1" ht="21.75" customHeight="1">
      <c r="A606" s="37"/>
      <c r="B606" s="38"/>
      <c r="C606" s="240" t="s">
        <v>1506</v>
      </c>
      <c r="D606" s="240" t="s">
        <v>393</v>
      </c>
      <c r="E606" s="241" t="s">
        <v>3459</v>
      </c>
      <c r="F606" s="242" t="s">
        <v>3415</v>
      </c>
      <c r="G606" s="243" t="s">
        <v>396</v>
      </c>
      <c r="H606" s="244">
        <v>10.9</v>
      </c>
      <c r="I606" s="245"/>
      <c r="J606" s="246">
        <f t="shared" si="185"/>
        <v>0</v>
      </c>
      <c r="K606" s="247"/>
      <c r="L606" s="40"/>
      <c r="M606" s="248" t="s">
        <v>1</v>
      </c>
      <c r="N606" s="249" t="s">
        <v>42</v>
      </c>
      <c r="O606" s="78"/>
      <c r="P606" s="250">
        <f t="shared" si="186"/>
        <v>0</v>
      </c>
      <c r="Q606" s="250">
        <v>0</v>
      </c>
      <c r="R606" s="250">
        <f t="shared" si="187"/>
        <v>0</v>
      </c>
      <c r="S606" s="250">
        <v>0</v>
      </c>
      <c r="T606" s="251">
        <f t="shared" si="188"/>
        <v>0</v>
      </c>
      <c r="U606" s="37"/>
      <c r="V606" s="37"/>
      <c r="W606" s="37"/>
      <c r="X606" s="37"/>
      <c r="Y606" s="37"/>
      <c r="Z606" s="37"/>
      <c r="AA606" s="37"/>
      <c r="AB606" s="37"/>
      <c r="AC606" s="37"/>
      <c r="AD606" s="37"/>
      <c r="AE606" s="37"/>
      <c r="AR606" s="252" t="s">
        <v>731</v>
      </c>
      <c r="AT606" s="252" t="s">
        <v>393</v>
      </c>
      <c r="AU606" s="252" t="s">
        <v>99</v>
      </c>
      <c r="AY606" s="19" t="s">
        <v>387</v>
      </c>
      <c r="BE606" s="127">
        <f t="shared" si="189"/>
        <v>0</v>
      </c>
      <c r="BF606" s="127">
        <f t="shared" si="190"/>
        <v>0</v>
      </c>
      <c r="BG606" s="127">
        <f t="shared" si="191"/>
        <v>0</v>
      </c>
      <c r="BH606" s="127">
        <f t="shared" si="192"/>
        <v>0</v>
      </c>
      <c r="BI606" s="127">
        <f t="shared" si="193"/>
        <v>0</v>
      </c>
      <c r="BJ606" s="19" t="s">
        <v>92</v>
      </c>
      <c r="BK606" s="127">
        <f t="shared" si="194"/>
        <v>0</v>
      </c>
      <c r="BL606" s="19" t="s">
        <v>731</v>
      </c>
      <c r="BM606" s="252" t="s">
        <v>3460</v>
      </c>
    </row>
    <row r="607" spans="1:65" s="2" customFormat="1" ht="21.75" customHeight="1">
      <c r="A607" s="37"/>
      <c r="B607" s="38"/>
      <c r="C607" s="240" t="s">
        <v>232</v>
      </c>
      <c r="D607" s="240" t="s">
        <v>393</v>
      </c>
      <c r="E607" s="241" t="s">
        <v>3461</v>
      </c>
      <c r="F607" s="242" t="s">
        <v>3418</v>
      </c>
      <c r="G607" s="243" t="s">
        <v>396</v>
      </c>
      <c r="H607" s="244">
        <v>25.8</v>
      </c>
      <c r="I607" s="245"/>
      <c r="J607" s="246">
        <f t="shared" si="185"/>
        <v>0</v>
      </c>
      <c r="K607" s="247"/>
      <c r="L607" s="40"/>
      <c r="M607" s="248" t="s">
        <v>1</v>
      </c>
      <c r="N607" s="249" t="s">
        <v>42</v>
      </c>
      <c r="O607" s="78"/>
      <c r="P607" s="250">
        <f t="shared" si="186"/>
        <v>0</v>
      </c>
      <c r="Q607" s="250">
        <v>0</v>
      </c>
      <c r="R607" s="250">
        <f t="shared" si="187"/>
        <v>0</v>
      </c>
      <c r="S607" s="250">
        <v>0</v>
      </c>
      <c r="T607" s="251">
        <f t="shared" si="188"/>
        <v>0</v>
      </c>
      <c r="U607" s="37"/>
      <c r="V607" s="37"/>
      <c r="W607" s="37"/>
      <c r="X607" s="37"/>
      <c r="Y607" s="37"/>
      <c r="Z607" s="37"/>
      <c r="AA607" s="37"/>
      <c r="AB607" s="37"/>
      <c r="AC607" s="37"/>
      <c r="AD607" s="37"/>
      <c r="AE607" s="37"/>
      <c r="AR607" s="252" t="s">
        <v>731</v>
      </c>
      <c r="AT607" s="252" t="s">
        <v>393</v>
      </c>
      <c r="AU607" s="252" t="s">
        <v>99</v>
      </c>
      <c r="AY607" s="19" t="s">
        <v>387</v>
      </c>
      <c r="BE607" s="127">
        <f t="shared" si="189"/>
        <v>0</v>
      </c>
      <c r="BF607" s="127">
        <f t="shared" si="190"/>
        <v>0</v>
      </c>
      <c r="BG607" s="127">
        <f t="shared" si="191"/>
        <v>0</v>
      </c>
      <c r="BH607" s="127">
        <f t="shared" si="192"/>
        <v>0</v>
      </c>
      <c r="BI607" s="127">
        <f t="shared" si="193"/>
        <v>0</v>
      </c>
      <c r="BJ607" s="19" t="s">
        <v>92</v>
      </c>
      <c r="BK607" s="127">
        <f t="shared" si="194"/>
        <v>0</v>
      </c>
      <c r="BL607" s="19" t="s">
        <v>731</v>
      </c>
      <c r="BM607" s="252" t="s">
        <v>3462</v>
      </c>
    </row>
    <row r="608" spans="1:65" s="2" customFormat="1" ht="16.5" customHeight="1">
      <c r="A608" s="37"/>
      <c r="B608" s="38"/>
      <c r="C608" s="240" t="s">
        <v>1514</v>
      </c>
      <c r="D608" s="240" t="s">
        <v>393</v>
      </c>
      <c r="E608" s="241" t="s">
        <v>3463</v>
      </c>
      <c r="F608" s="242" t="s">
        <v>3421</v>
      </c>
      <c r="G608" s="243" t="s">
        <v>396</v>
      </c>
      <c r="H608" s="244">
        <v>32.4</v>
      </c>
      <c r="I608" s="245"/>
      <c r="J608" s="246">
        <f t="shared" si="185"/>
        <v>0</v>
      </c>
      <c r="K608" s="247"/>
      <c r="L608" s="40"/>
      <c r="M608" s="248" t="s">
        <v>1</v>
      </c>
      <c r="N608" s="249" t="s">
        <v>42</v>
      </c>
      <c r="O608" s="78"/>
      <c r="P608" s="250">
        <f t="shared" si="186"/>
        <v>0</v>
      </c>
      <c r="Q608" s="250">
        <v>0</v>
      </c>
      <c r="R608" s="250">
        <f t="shared" si="187"/>
        <v>0</v>
      </c>
      <c r="S608" s="250">
        <v>0</v>
      </c>
      <c r="T608" s="251">
        <f t="shared" si="188"/>
        <v>0</v>
      </c>
      <c r="U608" s="37"/>
      <c r="V608" s="37"/>
      <c r="W608" s="37"/>
      <c r="X608" s="37"/>
      <c r="Y608" s="37"/>
      <c r="Z608" s="37"/>
      <c r="AA608" s="37"/>
      <c r="AB608" s="37"/>
      <c r="AC608" s="37"/>
      <c r="AD608" s="37"/>
      <c r="AE608" s="37"/>
      <c r="AR608" s="252" t="s">
        <v>731</v>
      </c>
      <c r="AT608" s="252" t="s">
        <v>393</v>
      </c>
      <c r="AU608" s="252" t="s">
        <v>99</v>
      </c>
      <c r="AY608" s="19" t="s">
        <v>387</v>
      </c>
      <c r="BE608" s="127">
        <f t="shared" si="189"/>
        <v>0</v>
      </c>
      <c r="BF608" s="127">
        <f t="shared" si="190"/>
        <v>0</v>
      </c>
      <c r="BG608" s="127">
        <f t="shared" si="191"/>
        <v>0</v>
      </c>
      <c r="BH608" s="127">
        <f t="shared" si="192"/>
        <v>0</v>
      </c>
      <c r="BI608" s="127">
        <f t="shared" si="193"/>
        <v>0</v>
      </c>
      <c r="BJ608" s="19" t="s">
        <v>92</v>
      </c>
      <c r="BK608" s="127">
        <f t="shared" si="194"/>
        <v>0</v>
      </c>
      <c r="BL608" s="19" t="s">
        <v>731</v>
      </c>
      <c r="BM608" s="252" t="s">
        <v>3464</v>
      </c>
    </row>
    <row r="609" spans="1:65" s="2" customFormat="1" ht="21.75" customHeight="1">
      <c r="A609" s="37"/>
      <c r="B609" s="38"/>
      <c r="C609" s="240" t="s">
        <v>1518</v>
      </c>
      <c r="D609" s="240" t="s">
        <v>393</v>
      </c>
      <c r="E609" s="241" t="s">
        <v>3465</v>
      </c>
      <c r="F609" s="242" t="s">
        <v>3424</v>
      </c>
      <c r="G609" s="243" t="s">
        <v>396</v>
      </c>
      <c r="H609" s="244">
        <v>7.7</v>
      </c>
      <c r="I609" s="245"/>
      <c r="J609" s="246">
        <f t="shared" si="185"/>
        <v>0</v>
      </c>
      <c r="K609" s="247"/>
      <c r="L609" s="40"/>
      <c r="M609" s="248" t="s">
        <v>1</v>
      </c>
      <c r="N609" s="249" t="s">
        <v>42</v>
      </c>
      <c r="O609" s="78"/>
      <c r="P609" s="250">
        <f t="shared" si="186"/>
        <v>0</v>
      </c>
      <c r="Q609" s="250">
        <v>0</v>
      </c>
      <c r="R609" s="250">
        <f t="shared" si="187"/>
        <v>0</v>
      </c>
      <c r="S609" s="250">
        <v>0</v>
      </c>
      <c r="T609" s="251">
        <f t="shared" si="188"/>
        <v>0</v>
      </c>
      <c r="U609" s="37"/>
      <c r="V609" s="37"/>
      <c r="W609" s="37"/>
      <c r="X609" s="37"/>
      <c r="Y609" s="37"/>
      <c r="Z609" s="37"/>
      <c r="AA609" s="37"/>
      <c r="AB609" s="37"/>
      <c r="AC609" s="37"/>
      <c r="AD609" s="37"/>
      <c r="AE609" s="37"/>
      <c r="AR609" s="252" t="s">
        <v>731</v>
      </c>
      <c r="AT609" s="252" t="s">
        <v>393</v>
      </c>
      <c r="AU609" s="252" t="s">
        <v>99</v>
      </c>
      <c r="AY609" s="19" t="s">
        <v>387</v>
      </c>
      <c r="BE609" s="127">
        <f t="shared" si="189"/>
        <v>0</v>
      </c>
      <c r="BF609" s="127">
        <f t="shared" si="190"/>
        <v>0</v>
      </c>
      <c r="BG609" s="127">
        <f t="shared" si="191"/>
        <v>0</v>
      </c>
      <c r="BH609" s="127">
        <f t="shared" si="192"/>
        <v>0</v>
      </c>
      <c r="BI609" s="127">
        <f t="shared" si="193"/>
        <v>0</v>
      </c>
      <c r="BJ609" s="19" t="s">
        <v>92</v>
      </c>
      <c r="BK609" s="127">
        <f t="shared" si="194"/>
        <v>0</v>
      </c>
      <c r="BL609" s="19" t="s">
        <v>731</v>
      </c>
      <c r="BM609" s="252" t="s">
        <v>3466</v>
      </c>
    </row>
    <row r="610" spans="1:65" s="2" customFormat="1" ht="21.75" customHeight="1">
      <c r="A610" s="37"/>
      <c r="B610" s="38"/>
      <c r="C610" s="240" t="s">
        <v>1520</v>
      </c>
      <c r="D610" s="240" t="s">
        <v>393</v>
      </c>
      <c r="E610" s="241" t="s">
        <v>3467</v>
      </c>
      <c r="F610" s="242" t="s">
        <v>2801</v>
      </c>
      <c r="G610" s="243" t="s">
        <v>405</v>
      </c>
      <c r="H610" s="244">
        <v>29.7</v>
      </c>
      <c r="I610" s="245"/>
      <c r="J610" s="246">
        <f t="shared" si="185"/>
        <v>0</v>
      </c>
      <c r="K610" s="247"/>
      <c r="L610" s="40"/>
      <c r="M610" s="248" t="s">
        <v>1</v>
      </c>
      <c r="N610" s="249" t="s">
        <v>42</v>
      </c>
      <c r="O610" s="78"/>
      <c r="P610" s="250">
        <f t="shared" si="186"/>
        <v>0</v>
      </c>
      <c r="Q610" s="250">
        <v>0</v>
      </c>
      <c r="R610" s="250">
        <f t="shared" si="187"/>
        <v>0</v>
      </c>
      <c r="S610" s="250">
        <v>0</v>
      </c>
      <c r="T610" s="251">
        <f t="shared" si="188"/>
        <v>0</v>
      </c>
      <c r="U610" s="37"/>
      <c r="V610" s="37"/>
      <c r="W610" s="37"/>
      <c r="X610" s="37"/>
      <c r="Y610" s="37"/>
      <c r="Z610" s="37"/>
      <c r="AA610" s="37"/>
      <c r="AB610" s="37"/>
      <c r="AC610" s="37"/>
      <c r="AD610" s="37"/>
      <c r="AE610" s="37"/>
      <c r="AR610" s="252" t="s">
        <v>731</v>
      </c>
      <c r="AT610" s="252" t="s">
        <v>393</v>
      </c>
      <c r="AU610" s="252" t="s">
        <v>99</v>
      </c>
      <c r="AY610" s="19" t="s">
        <v>387</v>
      </c>
      <c r="BE610" s="127">
        <f t="shared" si="189"/>
        <v>0</v>
      </c>
      <c r="BF610" s="127">
        <f t="shared" si="190"/>
        <v>0</v>
      </c>
      <c r="BG610" s="127">
        <f t="shared" si="191"/>
        <v>0</v>
      </c>
      <c r="BH610" s="127">
        <f t="shared" si="192"/>
        <v>0</v>
      </c>
      <c r="BI610" s="127">
        <f t="shared" si="193"/>
        <v>0</v>
      </c>
      <c r="BJ610" s="19" t="s">
        <v>92</v>
      </c>
      <c r="BK610" s="127">
        <f t="shared" si="194"/>
        <v>0</v>
      </c>
      <c r="BL610" s="19" t="s">
        <v>731</v>
      </c>
      <c r="BM610" s="252" t="s">
        <v>3468</v>
      </c>
    </row>
    <row r="611" spans="1:65" s="12" customFormat="1" ht="20.85" customHeight="1">
      <c r="B611" s="212"/>
      <c r="C611" s="213"/>
      <c r="D611" s="214" t="s">
        <v>75</v>
      </c>
      <c r="E611" s="225" t="s">
        <v>2803</v>
      </c>
      <c r="F611" s="225" t="s">
        <v>137</v>
      </c>
      <c r="G611" s="213"/>
      <c r="H611" s="213"/>
      <c r="I611" s="216"/>
      <c r="J611" s="226">
        <f>BK611</f>
        <v>0</v>
      </c>
      <c r="K611" s="213"/>
      <c r="L611" s="217"/>
      <c r="M611" s="218"/>
      <c r="N611" s="219"/>
      <c r="O611" s="219"/>
      <c r="P611" s="220">
        <f>SUM(P612:P616)</f>
        <v>0</v>
      </c>
      <c r="Q611" s="219"/>
      <c r="R611" s="220">
        <f>SUM(R612:R616)</f>
        <v>0</v>
      </c>
      <c r="S611" s="219"/>
      <c r="T611" s="221">
        <f>SUM(T612:T616)</f>
        <v>0</v>
      </c>
      <c r="AR611" s="222" t="s">
        <v>84</v>
      </c>
      <c r="AT611" s="223" t="s">
        <v>75</v>
      </c>
      <c r="AU611" s="223" t="s">
        <v>92</v>
      </c>
      <c r="AY611" s="222" t="s">
        <v>387</v>
      </c>
      <c r="BK611" s="224">
        <f>SUM(BK612:BK616)</f>
        <v>0</v>
      </c>
    </row>
    <row r="612" spans="1:65" s="2" customFormat="1" ht="24.15" customHeight="1">
      <c r="A612" s="37"/>
      <c r="B612" s="38"/>
      <c r="C612" s="240" t="s">
        <v>1523</v>
      </c>
      <c r="D612" s="240" t="s">
        <v>393</v>
      </c>
      <c r="E612" s="241" t="s">
        <v>3469</v>
      </c>
      <c r="F612" s="242" t="s">
        <v>2805</v>
      </c>
      <c r="G612" s="243" t="s">
        <v>2806</v>
      </c>
      <c r="H612" s="244">
        <v>2</v>
      </c>
      <c r="I612" s="245"/>
      <c r="J612" s="246">
        <f>ROUND(I612*H612,2)</f>
        <v>0</v>
      </c>
      <c r="K612" s="247"/>
      <c r="L612" s="40"/>
      <c r="M612" s="248" t="s">
        <v>1</v>
      </c>
      <c r="N612" s="249" t="s">
        <v>42</v>
      </c>
      <c r="O612" s="78"/>
      <c r="P612" s="250">
        <f>O612*H612</f>
        <v>0</v>
      </c>
      <c r="Q612" s="250">
        <v>0</v>
      </c>
      <c r="R612" s="250">
        <f>Q612*H612</f>
        <v>0</v>
      </c>
      <c r="S612" s="250">
        <v>0</v>
      </c>
      <c r="T612" s="251">
        <f>S612*H612</f>
        <v>0</v>
      </c>
      <c r="U612" s="37"/>
      <c r="V612" s="37"/>
      <c r="W612" s="37"/>
      <c r="X612" s="37"/>
      <c r="Y612" s="37"/>
      <c r="Z612" s="37"/>
      <c r="AA612" s="37"/>
      <c r="AB612" s="37"/>
      <c r="AC612" s="37"/>
      <c r="AD612" s="37"/>
      <c r="AE612" s="37"/>
      <c r="AR612" s="252" t="s">
        <v>731</v>
      </c>
      <c r="AT612" s="252" t="s">
        <v>393</v>
      </c>
      <c r="AU612" s="252" t="s">
        <v>99</v>
      </c>
      <c r="AY612" s="19" t="s">
        <v>387</v>
      </c>
      <c r="BE612" s="127">
        <f>IF(N612="základná",J612,0)</f>
        <v>0</v>
      </c>
      <c r="BF612" s="127">
        <f>IF(N612="znížená",J612,0)</f>
        <v>0</v>
      </c>
      <c r="BG612" s="127">
        <f>IF(N612="zákl. prenesená",J612,0)</f>
        <v>0</v>
      </c>
      <c r="BH612" s="127">
        <f>IF(N612="zníž. prenesená",J612,0)</f>
        <v>0</v>
      </c>
      <c r="BI612" s="127">
        <f>IF(N612="nulová",J612,0)</f>
        <v>0</v>
      </c>
      <c r="BJ612" s="19" t="s">
        <v>92</v>
      </c>
      <c r="BK612" s="127">
        <f>ROUND(I612*H612,2)</f>
        <v>0</v>
      </c>
      <c r="BL612" s="19" t="s">
        <v>731</v>
      </c>
      <c r="BM612" s="252" t="s">
        <v>3470</v>
      </c>
    </row>
    <row r="613" spans="1:65" s="2" customFormat="1" ht="16.5" customHeight="1">
      <c r="A613" s="37"/>
      <c r="B613" s="38"/>
      <c r="C613" s="240" t="s">
        <v>1529</v>
      </c>
      <c r="D613" s="240" t="s">
        <v>393</v>
      </c>
      <c r="E613" s="241" t="s">
        <v>3471</v>
      </c>
      <c r="F613" s="242" t="s">
        <v>2809</v>
      </c>
      <c r="G613" s="243" t="s">
        <v>2806</v>
      </c>
      <c r="H613" s="244">
        <v>1</v>
      </c>
      <c r="I613" s="245"/>
      <c r="J613" s="246">
        <f>ROUND(I613*H613,2)</f>
        <v>0</v>
      </c>
      <c r="K613" s="247"/>
      <c r="L613" s="40"/>
      <c r="M613" s="248" t="s">
        <v>1</v>
      </c>
      <c r="N613" s="249" t="s">
        <v>42</v>
      </c>
      <c r="O613" s="78"/>
      <c r="P613" s="250">
        <f>O613*H613</f>
        <v>0</v>
      </c>
      <c r="Q613" s="250">
        <v>0</v>
      </c>
      <c r="R613" s="250">
        <f>Q613*H613</f>
        <v>0</v>
      </c>
      <c r="S613" s="250">
        <v>0</v>
      </c>
      <c r="T613" s="251">
        <f>S613*H613</f>
        <v>0</v>
      </c>
      <c r="U613" s="37"/>
      <c r="V613" s="37"/>
      <c r="W613" s="37"/>
      <c r="X613" s="37"/>
      <c r="Y613" s="37"/>
      <c r="Z613" s="37"/>
      <c r="AA613" s="37"/>
      <c r="AB613" s="37"/>
      <c r="AC613" s="37"/>
      <c r="AD613" s="37"/>
      <c r="AE613" s="37"/>
      <c r="AR613" s="252" t="s">
        <v>731</v>
      </c>
      <c r="AT613" s="252" t="s">
        <v>393</v>
      </c>
      <c r="AU613" s="252" t="s">
        <v>99</v>
      </c>
      <c r="AY613" s="19" t="s">
        <v>387</v>
      </c>
      <c r="BE613" s="127">
        <f>IF(N613="základná",J613,0)</f>
        <v>0</v>
      </c>
      <c r="BF613" s="127">
        <f>IF(N613="znížená",J613,0)</f>
        <v>0</v>
      </c>
      <c r="BG613" s="127">
        <f>IF(N613="zákl. prenesená",J613,0)</f>
        <v>0</v>
      </c>
      <c r="BH613" s="127">
        <f>IF(N613="zníž. prenesená",J613,0)</f>
        <v>0</v>
      </c>
      <c r="BI613" s="127">
        <f>IF(N613="nulová",J613,0)</f>
        <v>0</v>
      </c>
      <c r="BJ613" s="19" t="s">
        <v>92</v>
      </c>
      <c r="BK613" s="127">
        <f>ROUND(I613*H613,2)</f>
        <v>0</v>
      </c>
      <c r="BL613" s="19" t="s">
        <v>731</v>
      </c>
      <c r="BM613" s="252" t="s">
        <v>3472</v>
      </c>
    </row>
    <row r="614" spans="1:65" s="2" customFormat="1" ht="16.5" customHeight="1">
      <c r="A614" s="37"/>
      <c r="B614" s="38"/>
      <c r="C614" s="240" t="s">
        <v>1532</v>
      </c>
      <c r="D614" s="240" t="s">
        <v>393</v>
      </c>
      <c r="E614" s="241" t="s">
        <v>3473</v>
      </c>
      <c r="F614" s="242" t="s">
        <v>2812</v>
      </c>
      <c r="G614" s="243" t="s">
        <v>2806</v>
      </c>
      <c r="H614" s="244">
        <v>1</v>
      </c>
      <c r="I614" s="245"/>
      <c r="J614" s="246">
        <f>ROUND(I614*H614,2)</f>
        <v>0</v>
      </c>
      <c r="K614" s="247"/>
      <c r="L614" s="40"/>
      <c r="M614" s="248" t="s">
        <v>1</v>
      </c>
      <c r="N614" s="249" t="s">
        <v>42</v>
      </c>
      <c r="O614" s="78"/>
      <c r="P614" s="250">
        <f>O614*H614</f>
        <v>0</v>
      </c>
      <c r="Q614" s="250">
        <v>0</v>
      </c>
      <c r="R614" s="250">
        <f>Q614*H614</f>
        <v>0</v>
      </c>
      <c r="S614" s="250">
        <v>0</v>
      </c>
      <c r="T614" s="251">
        <f>S614*H614</f>
        <v>0</v>
      </c>
      <c r="U614" s="37"/>
      <c r="V614" s="37"/>
      <c r="W614" s="37"/>
      <c r="X614" s="37"/>
      <c r="Y614" s="37"/>
      <c r="Z614" s="37"/>
      <c r="AA614" s="37"/>
      <c r="AB614" s="37"/>
      <c r="AC614" s="37"/>
      <c r="AD614" s="37"/>
      <c r="AE614" s="37"/>
      <c r="AR614" s="252" t="s">
        <v>731</v>
      </c>
      <c r="AT614" s="252" t="s">
        <v>393</v>
      </c>
      <c r="AU614" s="252" t="s">
        <v>99</v>
      </c>
      <c r="AY614" s="19" t="s">
        <v>387</v>
      </c>
      <c r="BE614" s="127">
        <f>IF(N614="základná",J614,0)</f>
        <v>0</v>
      </c>
      <c r="BF614" s="127">
        <f>IF(N614="znížená",J614,0)</f>
        <v>0</v>
      </c>
      <c r="BG614" s="127">
        <f>IF(N614="zákl. prenesená",J614,0)</f>
        <v>0</v>
      </c>
      <c r="BH614" s="127">
        <f>IF(N614="zníž. prenesená",J614,0)</f>
        <v>0</v>
      </c>
      <c r="BI614" s="127">
        <f>IF(N614="nulová",J614,0)</f>
        <v>0</v>
      </c>
      <c r="BJ614" s="19" t="s">
        <v>92</v>
      </c>
      <c r="BK614" s="127">
        <f>ROUND(I614*H614,2)</f>
        <v>0</v>
      </c>
      <c r="BL614" s="19" t="s">
        <v>731</v>
      </c>
      <c r="BM614" s="252" t="s">
        <v>3474</v>
      </c>
    </row>
    <row r="615" spans="1:65" s="2" customFormat="1" ht="16.5" customHeight="1">
      <c r="A615" s="37"/>
      <c r="B615" s="38"/>
      <c r="C615" s="240" t="s">
        <v>1535</v>
      </c>
      <c r="D615" s="240" t="s">
        <v>393</v>
      </c>
      <c r="E615" s="241" t="s">
        <v>3475</v>
      </c>
      <c r="F615" s="242" t="s">
        <v>2815</v>
      </c>
      <c r="G615" s="243" t="s">
        <v>716</v>
      </c>
      <c r="H615" s="311"/>
      <c r="I615" s="245"/>
      <c r="J615" s="246">
        <f>ROUND(I615*H615,2)</f>
        <v>0</v>
      </c>
      <c r="K615" s="247"/>
      <c r="L615" s="40"/>
      <c r="M615" s="248" t="s">
        <v>1</v>
      </c>
      <c r="N615" s="249" t="s">
        <v>42</v>
      </c>
      <c r="O615" s="78"/>
      <c r="P615" s="250">
        <f>O615*H615</f>
        <v>0</v>
      </c>
      <c r="Q615" s="250">
        <v>0</v>
      </c>
      <c r="R615" s="250">
        <f>Q615*H615</f>
        <v>0</v>
      </c>
      <c r="S615" s="250">
        <v>0</v>
      </c>
      <c r="T615" s="251">
        <f>S615*H615</f>
        <v>0</v>
      </c>
      <c r="U615" s="37"/>
      <c r="V615" s="37"/>
      <c r="W615" s="37"/>
      <c r="X615" s="37"/>
      <c r="Y615" s="37"/>
      <c r="Z615" s="37"/>
      <c r="AA615" s="37"/>
      <c r="AB615" s="37"/>
      <c r="AC615" s="37"/>
      <c r="AD615" s="37"/>
      <c r="AE615" s="37"/>
      <c r="AR615" s="252" t="s">
        <v>731</v>
      </c>
      <c r="AT615" s="252" t="s">
        <v>393</v>
      </c>
      <c r="AU615" s="252" t="s">
        <v>99</v>
      </c>
      <c r="AY615" s="19" t="s">
        <v>387</v>
      </c>
      <c r="BE615" s="127">
        <f>IF(N615="základná",J615,0)</f>
        <v>0</v>
      </c>
      <c r="BF615" s="127">
        <f>IF(N615="znížená",J615,0)</f>
        <v>0</v>
      </c>
      <c r="BG615" s="127">
        <f>IF(N615="zákl. prenesená",J615,0)</f>
        <v>0</v>
      </c>
      <c r="BH615" s="127">
        <f>IF(N615="zníž. prenesená",J615,0)</f>
        <v>0</v>
      </c>
      <c r="BI615" s="127">
        <f>IF(N615="nulová",J615,0)</f>
        <v>0</v>
      </c>
      <c r="BJ615" s="19" t="s">
        <v>92</v>
      </c>
      <c r="BK615" s="127">
        <f>ROUND(I615*H615,2)</f>
        <v>0</v>
      </c>
      <c r="BL615" s="19" t="s">
        <v>731</v>
      </c>
      <c r="BM615" s="252" t="s">
        <v>3476</v>
      </c>
    </row>
    <row r="616" spans="1:65" s="2" customFormat="1" ht="16.5" customHeight="1">
      <c r="A616" s="37"/>
      <c r="B616" s="38"/>
      <c r="C616" s="240" t="s">
        <v>1539</v>
      </c>
      <c r="D616" s="240" t="s">
        <v>393</v>
      </c>
      <c r="E616" s="241" t="s">
        <v>3477</v>
      </c>
      <c r="F616" s="242" t="s">
        <v>2818</v>
      </c>
      <c r="G616" s="243" t="s">
        <v>716</v>
      </c>
      <c r="H616" s="311"/>
      <c r="I616" s="245"/>
      <c r="J616" s="246">
        <f>ROUND(I616*H616,2)</f>
        <v>0</v>
      </c>
      <c r="K616" s="247"/>
      <c r="L616" s="40"/>
      <c r="M616" s="248" t="s">
        <v>1</v>
      </c>
      <c r="N616" s="249" t="s">
        <v>42</v>
      </c>
      <c r="O616" s="78"/>
      <c r="P616" s="250">
        <f>O616*H616</f>
        <v>0</v>
      </c>
      <c r="Q616" s="250">
        <v>0</v>
      </c>
      <c r="R616" s="250">
        <f>Q616*H616</f>
        <v>0</v>
      </c>
      <c r="S616" s="250">
        <v>0</v>
      </c>
      <c r="T616" s="251">
        <f>S616*H616</f>
        <v>0</v>
      </c>
      <c r="U616" s="37"/>
      <c r="V616" s="37"/>
      <c r="W616" s="37"/>
      <c r="X616" s="37"/>
      <c r="Y616" s="37"/>
      <c r="Z616" s="37"/>
      <c r="AA616" s="37"/>
      <c r="AB616" s="37"/>
      <c r="AC616" s="37"/>
      <c r="AD616" s="37"/>
      <c r="AE616" s="37"/>
      <c r="AR616" s="252" t="s">
        <v>731</v>
      </c>
      <c r="AT616" s="252" t="s">
        <v>393</v>
      </c>
      <c r="AU616" s="252" t="s">
        <v>99</v>
      </c>
      <c r="AY616" s="19" t="s">
        <v>387</v>
      </c>
      <c r="BE616" s="127">
        <f>IF(N616="základná",J616,0)</f>
        <v>0</v>
      </c>
      <c r="BF616" s="127">
        <f>IF(N616="znížená",J616,0)</f>
        <v>0</v>
      </c>
      <c r="BG616" s="127">
        <f>IF(N616="zákl. prenesená",J616,0)</f>
        <v>0</v>
      </c>
      <c r="BH616" s="127">
        <f>IF(N616="zníž. prenesená",J616,0)</f>
        <v>0</v>
      </c>
      <c r="BI616" s="127">
        <f>IF(N616="nulová",J616,0)</f>
        <v>0</v>
      </c>
      <c r="BJ616" s="19" t="s">
        <v>92</v>
      </c>
      <c r="BK616" s="127">
        <f>ROUND(I616*H616,2)</f>
        <v>0</v>
      </c>
      <c r="BL616" s="19" t="s">
        <v>731</v>
      </c>
      <c r="BM616" s="252" t="s">
        <v>3478</v>
      </c>
    </row>
    <row r="617" spans="1:65" s="12" customFormat="1" ht="20.85" customHeight="1">
      <c r="B617" s="212"/>
      <c r="C617" s="213"/>
      <c r="D617" s="214" t="s">
        <v>75</v>
      </c>
      <c r="E617" s="225" t="s">
        <v>367</v>
      </c>
      <c r="F617" s="225" t="s">
        <v>821</v>
      </c>
      <c r="G617" s="213"/>
      <c r="H617" s="213"/>
      <c r="I617" s="216"/>
      <c r="J617" s="226">
        <f>BK617</f>
        <v>0</v>
      </c>
      <c r="K617" s="213"/>
      <c r="L617" s="217"/>
      <c r="M617" s="218"/>
      <c r="N617" s="219"/>
      <c r="O617" s="219"/>
      <c r="P617" s="220">
        <f>P618</f>
        <v>0</v>
      </c>
      <c r="Q617" s="219"/>
      <c r="R617" s="220">
        <f>R618</f>
        <v>0</v>
      </c>
      <c r="S617" s="219"/>
      <c r="T617" s="221">
        <f>T618</f>
        <v>0</v>
      </c>
      <c r="AR617" s="222" t="s">
        <v>429</v>
      </c>
      <c r="AT617" s="223" t="s">
        <v>75</v>
      </c>
      <c r="AU617" s="223" t="s">
        <v>92</v>
      </c>
      <c r="AY617" s="222" t="s">
        <v>387</v>
      </c>
      <c r="BK617" s="224">
        <f>BK618</f>
        <v>0</v>
      </c>
    </row>
    <row r="618" spans="1:65" s="2" customFormat="1" ht="16.5" customHeight="1">
      <c r="A618" s="37"/>
      <c r="B618" s="38"/>
      <c r="C618" s="240" t="s">
        <v>1541</v>
      </c>
      <c r="D618" s="240" t="s">
        <v>393</v>
      </c>
      <c r="E618" s="241" t="s">
        <v>2820</v>
      </c>
      <c r="F618" s="242" t="s">
        <v>2821</v>
      </c>
      <c r="G618" s="243" t="s">
        <v>716</v>
      </c>
      <c r="H618" s="311"/>
      <c r="I618" s="245"/>
      <c r="J618" s="246">
        <f>ROUND(I618*H618,2)</f>
        <v>0</v>
      </c>
      <c r="K618" s="247"/>
      <c r="L618" s="40"/>
      <c r="M618" s="248" t="s">
        <v>1</v>
      </c>
      <c r="N618" s="249" t="s">
        <v>42</v>
      </c>
      <c r="O618" s="78"/>
      <c r="P618" s="250">
        <f>O618*H618</f>
        <v>0</v>
      </c>
      <c r="Q618" s="250">
        <v>0</v>
      </c>
      <c r="R618" s="250">
        <f>Q618*H618</f>
        <v>0</v>
      </c>
      <c r="S618" s="250">
        <v>0</v>
      </c>
      <c r="T618" s="251">
        <f>S618*H618</f>
        <v>0</v>
      </c>
      <c r="U618" s="37"/>
      <c r="V618" s="37"/>
      <c r="W618" s="37"/>
      <c r="X618" s="37"/>
      <c r="Y618" s="37"/>
      <c r="Z618" s="37"/>
      <c r="AA618" s="37"/>
      <c r="AB618" s="37"/>
      <c r="AC618" s="37"/>
      <c r="AD618" s="37"/>
      <c r="AE618" s="37"/>
      <c r="AR618" s="252" t="s">
        <v>825</v>
      </c>
      <c r="AT618" s="252" t="s">
        <v>393</v>
      </c>
      <c r="AU618" s="252" t="s">
        <v>99</v>
      </c>
      <c r="AY618" s="19" t="s">
        <v>387</v>
      </c>
      <c r="BE618" s="127">
        <f>IF(N618="základná",J618,0)</f>
        <v>0</v>
      </c>
      <c r="BF618" s="127">
        <f>IF(N618="znížená",J618,0)</f>
        <v>0</v>
      </c>
      <c r="BG618" s="127">
        <f>IF(N618="zákl. prenesená",J618,0)</f>
        <v>0</v>
      </c>
      <c r="BH618" s="127">
        <f>IF(N618="zníž. prenesená",J618,0)</f>
        <v>0</v>
      </c>
      <c r="BI618" s="127">
        <f>IF(N618="nulová",J618,0)</f>
        <v>0</v>
      </c>
      <c r="BJ618" s="19" t="s">
        <v>92</v>
      </c>
      <c r="BK618" s="127">
        <f>ROUND(I618*H618,2)</f>
        <v>0</v>
      </c>
      <c r="BL618" s="19" t="s">
        <v>825</v>
      </c>
      <c r="BM618" s="252" t="s">
        <v>3479</v>
      </c>
    </row>
    <row r="619" spans="1:65" s="12" customFormat="1" ht="22.8" customHeight="1">
      <c r="B619" s="212"/>
      <c r="C619" s="213"/>
      <c r="D619" s="214" t="s">
        <v>75</v>
      </c>
      <c r="E619" s="225" t="s">
        <v>3480</v>
      </c>
      <c r="F619" s="225" t="s">
        <v>3481</v>
      </c>
      <c r="G619" s="213"/>
      <c r="H619" s="213"/>
      <c r="I619" s="216"/>
      <c r="J619" s="226">
        <f>BK619</f>
        <v>0</v>
      </c>
      <c r="K619" s="213"/>
      <c r="L619" s="217"/>
      <c r="M619" s="218"/>
      <c r="N619" s="219"/>
      <c r="O619" s="219"/>
      <c r="P619" s="220">
        <f>P620+P625+P633+P641+P647+P653</f>
        <v>0</v>
      </c>
      <c r="Q619" s="219"/>
      <c r="R619" s="220">
        <f>R620+R625+R633+R641+R647+R653</f>
        <v>0</v>
      </c>
      <c r="S619" s="219"/>
      <c r="T619" s="221">
        <f>T620+T625+T633+T641+T647+T653</f>
        <v>0</v>
      </c>
      <c r="AR619" s="222" t="s">
        <v>84</v>
      </c>
      <c r="AT619" s="223" t="s">
        <v>75</v>
      </c>
      <c r="AU619" s="223" t="s">
        <v>84</v>
      </c>
      <c r="AY619" s="222" t="s">
        <v>387</v>
      </c>
      <c r="BK619" s="224">
        <f>BK620+BK625+BK633+BK641+BK647+BK653</f>
        <v>0</v>
      </c>
    </row>
    <row r="620" spans="1:65" s="12" customFormat="1" ht="20.85" customHeight="1">
      <c r="B620" s="212"/>
      <c r="C620" s="213"/>
      <c r="D620" s="214" t="s">
        <v>75</v>
      </c>
      <c r="E620" s="225" t="s">
        <v>2756</v>
      </c>
      <c r="F620" s="225" t="s">
        <v>2757</v>
      </c>
      <c r="G620" s="213"/>
      <c r="H620" s="213"/>
      <c r="I620" s="216"/>
      <c r="J620" s="226">
        <f>BK620</f>
        <v>0</v>
      </c>
      <c r="K620" s="213"/>
      <c r="L620" s="217"/>
      <c r="M620" s="218"/>
      <c r="N620" s="219"/>
      <c r="O620" s="219"/>
      <c r="P620" s="220">
        <f>SUM(P621:P624)</f>
        <v>0</v>
      </c>
      <c r="Q620" s="219"/>
      <c r="R620" s="220">
        <f>SUM(R621:R624)</f>
        <v>0</v>
      </c>
      <c r="S620" s="219"/>
      <c r="T620" s="221">
        <f>SUM(T621:T624)</f>
        <v>0</v>
      </c>
      <c r="AR620" s="222" t="s">
        <v>99</v>
      </c>
      <c r="AT620" s="223" t="s">
        <v>75</v>
      </c>
      <c r="AU620" s="223" t="s">
        <v>92</v>
      </c>
      <c r="AY620" s="222" t="s">
        <v>387</v>
      </c>
      <c r="BK620" s="224">
        <f>SUM(BK621:BK624)</f>
        <v>0</v>
      </c>
    </row>
    <row r="621" spans="1:65" s="2" customFormat="1" ht="21.75" customHeight="1">
      <c r="A621" s="37"/>
      <c r="B621" s="38"/>
      <c r="C621" s="240" t="s">
        <v>1544</v>
      </c>
      <c r="D621" s="240" t="s">
        <v>393</v>
      </c>
      <c r="E621" s="241" t="s">
        <v>3482</v>
      </c>
      <c r="F621" s="242" t="s">
        <v>3483</v>
      </c>
      <c r="G621" s="243" t="s">
        <v>396</v>
      </c>
      <c r="H621" s="244">
        <v>0.2</v>
      </c>
      <c r="I621" s="245"/>
      <c r="J621" s="246">
        <f>ROUND(I621*H621,2)</f>
        <v>0</v>
      </c>
      <c r="K621" s="247"/>
      <c r="L621" s="40"/>
      <c r="M621" s="248" t="s">
        <v>1</v>
      </c>
      <c r="N621" s="249" t="s">
        <v>42</v>
      </c>
      <c r="O621" s="78"/>
      <c r="P621" s="250">
        <f>O621*H621</f>
        <v>0</v>
      </c>
      <c r="Q621" s="250">
        <v>0</v>
      </c>
      <c r="R621" s="250">
        <f>Q621*H621</f>
        <v>0</v>
      </c>
      <c r="S621" s="250">
        <v>0</v>
      </c>
      <c r="T621" s="251">
        <f>S621*H621</f>
        <v>0</v>
      </c>
      <c r="U621" s="37"/>
      <c r="V621" s="37"/>
      <c r="W621" s="37"/>
      <c r="X621" s="37"/>
      <c r="Y621" s="37"/>
      <c r="Z621" s="37"/>
      <c r="AA621" s="37"/>
      <c r="AB621" s="37"/>
      <c r="AC621" s="37"/>
      <c r="AD621" s="37"/>
      <c r="AE621" s="37"/>
      <c r="AR621" s="252" t="s">
        <v>731</v>
      </c>
      <c r="AT621" s="252" t="s">
        <v>393</v>
      </c>
      <c r="AU621" s="252" t="s">
        <v>99</v>
      </c>
      <c r="AY621" s="19" t="s">
        <v>387</v>
      </c>
      <c r="BE621" s="127">
        <f>IF(N621="základná",J621,0)</f>
        <v>0</v>
      </c>
      <c r="BF621" s="127">
        <f>IF(N621="znížená",J621,0)</f>
        <v>0</v>
      </c>
      <c r="BG621" s="127">
        <f>IF(N621="zákl. prenesená",J621,0)</f>
        <v>0</v>
      </c>
      <c r="BH621" s="127">
        <f>IF(N621="zníž. prenesená",J621,0)</f>
        <v>0</v>
      </c>
      <c r="BI621" s="127">
        <f>IF(N621="nulová",J621,0)</f>
        <v>0</v>
      </c>
      <c r="BJ621" s="19" t="s">
        <v>92</v>
      </c>
      <c r="BK621" s="127">
        <f>ROUND(I621*H621,2)</f>
        <v>0</v>
      </c>
      <c r="BL621" s="19" t="s">
        <v>731</v>
      </c>
      <c r="BM621" s="252" t="s">
        <v>3484</v>
      </c>
    </row>
    <row r="622" spans="1:65" s="2" customFormat="1" ht="16.5" customHeight="1">
      <c r="A622" s="37"/>
      <c r="B622" s="38"/>
      <c r="C622" s="240" t="s">
        <v>1546</v>
      </c>
      <c r="D622" s="240" t="s">
        <v>393</v>
      </c>
      <c r="E622" s="241" t="s">
        <v>3485</v>
      </c>
      <c r="F622" s="242" t="s">
        <v>3486</v>
      </c>
      <c r="G622" s="243" t="s">
        <v>396</v>
      </c>
      <c r="H622" s="244">
        <v>4.9000000000000004</v>
      </c>
      <c r="I622" s="245"/>
      <c r="J622" s="246">
        <f>ROUND(I622*H622,2)</f>
        <v>0</v>
      </c>
      <c r="K622" s="247"/>
      <c r="L622" s="40"/>
      <c r="M622" s="248" t="s">
        <v>1</v>
      </c>
      <c r="N622" s="249" t="s">
        <v>42</v>
      </c>
      <c r="O622" s="78"/>
      <c r="P622" s="250">
        <f>O622*H622</f>
        <v>0</v>
      </c>
      <c r="Q622" s="250">
        <v>0</v>
      </c>
      <c r="R622" s="250">
        <f>Q622*H622</f>
        <v>0</v>
      </c>
      <c r="S622" s="250">
        <v>0</v>
      </c>
      <c r="T622" s="251">
        <f>S622*H622</f>
        <v>0</v>
      </c>
      <c r="U622" s="37"/>
      <c r="V622" s="37"/>
      <c r="W622" s="37"/>
      <c r="X622" s="37"/>
      <c r="Y622" s="37"/>
      <c r="Z622" s="37"/>
      <c r="AA622" s="37"/>
      <c r="AB622" s="37"/>
      <c r="AC622" s="37"/>
      <c r="AD622" s="37"/>
      <c r="AE622" s="37"/>
      <c r="AR622" s="252" t="s">
        <v>731</v>
      </c>
      <c r="AT622" s="252" t="s">
        <v>393</v>
      </c>
      <c r="AU622" s="252" t="s">
        <v>99</v>
      </c>
      <c r="AY622" s="19" t="s">
        <v>387</v>
      </c>
      <c r="BE622" s="127">
        <f>IF(N622="základná",J622,0)</f>
        <v>0</v>
      </c>
      <c r="BF622" s="127">
        <f>IF(N622="znížená",J622,0)</f>
        <v>0</v>
      </c>
      <c r="BG622" s="127">
        <f>IF(N622="zákl. prenesená",J622,0)</f>
        <v>0</v>
      </c>
      <c r="BH622" s="127">
        <f>IF(N622="zníž. prenesená",J622,0)</f>
        <v>0</v>
      </c>
      <c r="BI622" s="127">
        <f>IF(N622="nulová",J622,0)</f>
        <v>0</v>
      </c>
      <c r="BJ622" s="19" t="s">
        <v>92</v>
      </c>
      <c r="BK622" s="127">
        <f>ROUND(I622*H622,2)</f>
        <v>0</v>
      </c>
      <c r="BL622" s="19" t="s">
        <v>731</v>
      </c>
      <c r="BM622" s="252" t="s">
        <v>3487</v>
      </c>
    </row>
    <row r="623" spans="1:65" s="2" customFormat="1" ht="21.75" customHeight="1">
      <c r="A623" s="37"/>
      <c r="B623" s="38"/>
      <c r="C623" s="240" t="s">
        <v>1549</v>
      </c>
      <c r="D623" s="240" t="s">
        <v>393</v>
      </c>
      <c r="E623" s="241" t="s">
        <v>3488</v>
      </c>
      <c r="F623" s="242" t="s">
        <v>3489</v>
      </c>
      <c r="G623" s="243" t="s">
        <v>396</v>
      </c>
      <c r="H623" s="244">
        <v>4.3</v>
      </c>
      <c r="I623" s="245"/>
      <c r="J623" s="246">
        <f>ROUND(I623*H623,2)</f>
        <v>0</v>
      </c>
      <c r="K623" s="247"/>
      <c r="L623" s="40"/>
      <c r="M623" s="248" t="s">
        <v>1</v>
      </c>
      <c r="N623" s="249" t="s">
        <v>42</v>
      </c>
      <c r="O623" s="78"/>
      <c r="P623" s="250">
        <f>O623*H623</f>
        <v>0</v>
      </c>
      <c r="Q623" s="250">
        <v>0</v>
      </c>
      <c r="R623" s="250">
        <f>Q623*H623</f>
        <v>0</v>
      </c>
      <c r="S623" s="250">
        <v>0</v>
      </c>
      <c r="T623" s="251">
        <f>S623*H623</f>
        <v>0</v>
      </c>
      <c r="U623" s="37"/>
      <c r="V623" s="37"/>
      <c r="W623" s="37"/>
      <c r="X623" s="37"/>
      <c r="Y623" s="37"/>
      <c r="Z623" s="37"/>
      <c r="AA623" s="37"/>
      <c r="AB623" s="37"/>
      <c r="AC623" s="37"/>
      <c r="AD623" s="37"/>
      <c r="AE623" s="37"/>
      <c r="AR623" s="252" t="s">
        <v>731</v>
      </c>
      <c r="AT623" s="252" t="s">
        <v>393</v>
      </c>
      <c r="AU623" s="252" t="s">
        <v>99</v>
      </c>
      <c r="AY623" s="19" t="s">
        <v>387</v>
      </c>
      <c r="BE623" s="127">
        <f>IF(N623="základná",J623,0)</f>
        <v>0</v>
      </c>
      <c r="BF623" s="127">
        <f>IF(N623="znížená",J623,0)</f>
        <v>0</v>
      </c>
      <c r="BG623" s="127">
        <f>IF(N623="zákl. prenesená",J623,0)</f>
        <v>0</v>
      </c>
      <c r="BH623" s="127">
        <f>IF(N623="zníž. prenesená",J623,0)</f>
        <v>0</v>
      </c>
      <c r="BI623" s="127">
        <f>IF(N623="nulová",J623,0)</f>
        <v>0</v>
      </c>
      <c r="BJ623" s="19" t="s">
        <v>92</v>
      </c>
      <c r="BK623" s="127">
        <f>ROUND(I623*H623,2)</f>
        <v>0</v>
      </c>
      <c r="BL623" s="19" t="s">
        <v>731</v>
      </c>
      <c r="BM623" s="252" t="s">
        <v>3490</v>
      </c>
    </row>
    <row r="624" spans="1:65" s="2" customFormat="1" ht="16.5" customHeight="1">
      <c r="A624" s="37"/>
      <c r="B624" s="38"/>
      <c r="C624" s="240" t="s">
        <v>1551</v>
      </c>
      <c r="D624" s="240" t="s">
        <v>393</v>
      </c>
      <c r="E624" s="241" t="s">
        <v>3491</v>
      </c>
      <c r="F624" s="242" t="s">
        <v>3492</v>
      </c>
      <c r="G624" s="243" t="s">
        <v>396</v>
      </c>
      <c r="H624" s="244">
        <v>2.7</v>
      </c>
      <c r="I624" s="245"/>
      <c r="J624" s="246">
        <f>ROUND(I624*H624,2)</f>
        <v>0</v>
      </c>
      <c r="K624" s="247"/>
      <c r="L624" s="40"/>
      <c r="M624" s="248" t="s">
        <v>1</v>
      </c>
      <c r="N624" s="249" t="s">
        <v>42</v>
      </c>
      <c r="O624" s="78"/>
      <c r="P624" s="250">
        <f>O624*H624</f>
        <v>0</v>
      </c>
      <c r="Q624" s="250">
        <v>0</v>
      </c>
      <c r="R624" s="250">
        <f>Q624*H624</f>
        <v>0</v>
      </c>
      <c r="S624" s="250">
        <v>0</v>
      </c>
      <c r="T624" s="251">
        <f>S624*H624</f>
        <v>0</v>
      </c>
      <c r="U624" s="37"/>
      <c r="V624" s="37"/>
      <c r="W624" s="37"/>
      <c r="X624" s="37"/>
      <c r="Y624" s="37"/>
      <c r="Z624" s="37"/>
      <c r="AA624" s="37"/>
      <c r="AB624" s="37"/>
      <c r="AC624" s="37"/>
      <c r="AD624" s="37"/>
      <c r="AE624" s="37"/>
      <c r="AR624" s="252" t="s">
        <v>731</v>
      </c>
      <c r="AT624" s="252" t="s">
        <v>393</v>
      </c>
      <c r="AU624" s="252" t="s">
        <v>99</v>
      </c>
      <c r="AY624" s="19" t="s">
        <v>387</v>
      </c>
      <c r="BE624" s="127">
        <f>IF(N624="základná",J624,0)</f>
        <v>0</v>
      </c>
      <c r="BF624" s="127">
        <f>IF(N624="znížená",J624,0)</f>
        <v>0</v>
      </c>
      <c r="BG624" s="127">
        <f>IF(N624="zákl. prenesená",J624,0)</f>
        <v>0</v>
      </c>
      <c r="BH624" s="127">
        <f>IF(N624="zníž. prenesená",J624,0)</f>
        <v>0</v>
      </c>
      <c r="BI624" s="127">
        <f>IF(N624="nulová",J624,0)</f>
        <v>0</v>
      </c>
      <c r="BJ624" s="19" t="s">
        <v>92</v>
      </c>
      <c r="BK624" s="127">
        <f>ROUND(I624*H624,2)</f>
        <v>0</v>
      </c>
      <c r="BL624" s="19" t="s">
        <v>731</v>
      </c>
      <c r="BM624" s="252" t="s">
        <v>3493</v>
      </c>
    </row>
    <row r="625" spans="1:65" s="12" customFormat="1" ht="20.85" customHeight="1">
      <c r="B625" s="212"/>
      <c r="C625" s="213"/>
      <c r="D625" s="214" t="s">
        <v>75</v>
      </c>
      <c r="E625" s="225" t="s">
        <v>2761</v>
      </c>
      <c r="F625" s="225" t="s">
        <v>2762</v>
      </c>
      <c r="G625" s="213"/>
      <c r="H625" s="213"/>
      <c r="I625" s="216"/>
      <c r="J625" s="226">
        <f>BK625</f>
        <v>0</v>
      </c>
      <c r="K625" s="213"/>
      <c r="L625" s="217"/>
      <c r="M625" s="218"/>
      <c r="N625" s="219"/>
      <c r="O625" s="219"/>
      <c r="P625" s="220">
        <f>SUM(P626:P632)</f>
        <v>0</v>
      </c>
      <c r="Q625" s="219"/>
      <c r="R625" s="220">
        <f>SUM(R626:R632)</f>
        <v>0</v>
      </c>
      <c r="S625" s="219"/>
      <c r="T625" s="221">
        <f>SUM(T626:T632)</f>
        <v>0</v>
      </c>
      <c r="AR625" s="222" t="s">
        <v>99</v>
      </c>
      <c r="AT625" s="223" t="s">
        <v>75</v>
      </c>
      <c r="AU625" s="223" t="s">
        <v>92</v>
      </c>
      <c r="AY625" s="222" t="s">
        <v>387</v>
      </c>
      <c r="BK625" s="224">
        <f>SUM(BK626:BK632)</f>
        <v>0</v>
      </c>
    </row>
    <row r="626" spans="1:65" s="2" customFormat="1" ht="21.75" customHeight="1">
      <c r="A626" s="37"/>
      <c r="B626" s="38"/>
      <c r="C626" s="240" t="s">
        <v>1553</v>
      </c>
      <c r="D626" s="240" t="s">
        <v>393</v>
      </c>
      <c r="E626" s="241" t="s">
        <v>3494</v>
      </c>
      <c r="F626" s="242" t="s">
        <v>3495</v>
      </c>
      <c r="G626" s="243" t="s">
        <v>396</v>
      </c>
      <c r="H626" s="244">
        <v>2.2000000000000002</v>
      </c>
      <c r="I626" s="245"/>
      <c r="J626" s="246">
        <f t="shared" ref="J626:J632" si="195">ROUND(I626*H626,2)</f>
        <v>0</v>
      </c>
      <c r="K626" s="247"/>
      <c r="L626" s="40"/>
      <c r="M626" s="248" t="s">
        <v>1</v>
      </c>
      <c r="N626" s="249" t="s">
        <v>42</v>
      </c>
      <c r="O626" s="78"/>
      <c r="P626" s="250">
        <f t="shared" ref="P626:P632" si="196">O626*H626</f>
        <v>0</v>
      </c>
      <c r="Q626" s="250">
        <v>0</v>
      </c>
      <c r="R626" s="250">
        <f t="shared" ref="R626:R632" si="197">Q626*H626</f>
        <v>0</v>
      </c>
      <c r="S626" s="250">
        <v>0</v>
      </c>
      <c r="T626" s="251">
        <f t="shared" ref="T626:T632" si="198">S626*H626</f>
        <v>0</v>
      </c>
      <c r="U626" s="37"/>
      <c r="V626" s="37"/>
      <c r="W626" s="37"/>
      <c r="X626" s="37"/>
      <c r="Y626" s="37"/>
      <c r="Z626" s="37"/>
      <c r="AA626" s="37"/>
      <c r="AB626" s="37"/>
      <c r="AC626" s="37"/>
      <c r="AD626" s="37"/>
      <c r="AE626" s="37"/>
      <c r="AR626" s="252" t="s">
        <v>731</v>
      </c>
      <c r="AT626" s="252" t="s">
        <v>393</v>
      </c>
      <c r="AU626" s="252" t="s">
        <v>99</v>
      </c>
      <c r="AY626" s="19" t="s">
        <v>387</v>
      </c>
      <c r="BE626" s="127">
        <f t="shared" ref="BE626:BE632" si="199">IF(N626="základná",J626,0)</f>
        <v>0</v>
      </c>
      <c r="BF626" s="127">
        <f t="shared" ref="BF626:BF632" si="200">IF(N626="znížená",J626,0)</f>
        <v>0</v>
      </c>
      <c r="BG626" s="127">
        <f t="shared" ref="BG626:BG632" si="201">IF(N626="zákl. prenesená",J626,0)</f>
        <v>0</v>
      </c>
      <c r="BH626" s="127">
        <f t="shared" ref="BH626:BH632" si="202">IF(N626="zníž. prenesená",J626,0)</f>
        <v>0</v>
      </c>
      <c r="BI626" s="127">
        <f t="shared" ref="BI626:BI632" si="203">IF(N626="nulová",J626,0)</f>
        <v>0</v>
      </c>
      <c r="BJ626" s="19" t="s">
        <v>92</v>
      </c>
      <c r="BK626" s="127">
        <f t="shared" ref="BK626:BK632" si="204">ROUND(I626*H626,2)</f>
        <v>0</v>
      </c>
      <c r="BL626" s="19" t="s">
        <v>731</v>
      </c>
      <c r="BM626" s="252" t="s">
        <v>3496</v>
      </c>
    </row>
    <row r="627" spans="1:65" s="2" customFormat="1" ht="16.5" customHeight="1">
      <c r="A627" s="37"/>
      <c r="B627" s="38"/>
      <c r="C627" s="240" t="s">
        <v>1557</v>
      </c>
      <c r="D627" s="240" t="s">
        <v>393</v>
      </c>
      <c r="E627" s="241" t="s">
        <v>3497</v>
      </c>
      <c r="F627" s="242" t="s">
        <v>3498</v>
      </c>
      <c r="G627" s="243" t="s">
        <v>436</v>
      </c>
      <c r="H627" s="244">
        <v>1</v>
      </c>
      <c r="I627" s="245"/>
      <c r="J627" s="246">
        <f t="shared" si="195"/>
        <v>0</v>
      </c>
      <c r="K627" s="247"/>
      <c r="L627" s="40"/>
      <c r="M627" s="248" t="s">
        <v>1</v>
      </c>
      <c r="N627" s="249" t="s">
        <v>42</v>
      </c>
      <c r="O627" s="78"/>
      <c r="P627" s="250">
        <f t="shared" si="196"/>
        <v>0</v>
      </c>
      <c r="Q627" s="250">
        <v>0</v>
      </c>
      <c r="R627" s="250">
        <f t="shared" si="197"/>
        <v>0</v>
      </c>
      <c r="S627" s="250">
        <v>0</v>
      </c>
      <c r="T627" s="251">
        <f t="shared" si="198"/>
        <v>0</v>
      </c>
      <c r="U627" s="37"/>
      <c r="V627" s="37"/>
      <c r="W627" s="37"/>
      <c r="X627" s="37"/>
      <c r="Y627" s="37"/>
      <c r="Z627" s="37"/>
      <c r="AA627" s="37"/>
      <c r="AB627" s="37"/>
      <c r="AC627" s="37"/>
      <c r="AD627" s="37"/>
      <c r="AE627" s="37"/>
      <c r="AR627" s="252" t="s">
        <v>731</v>
      </c>
      <c r="AT627" s="252" t="s">
        <v>393</v>
      </c>
      <c r="AU627" s="252" t="s">
        <v>99</v>
      </c>
      <c r="AY627" s="19" t="s">
        <v>387</v>
      </c>
      <c r="BE627" s="127">
        <f t="shared" si="199"/>
        <v>0</v>
      </c>
      <c r="BF627" s="127">
        <f t="shared" si="200"/>
        <v>0</v>
      </c>
      <c r="BG627" s="127">
        <f t="shared" si="201"/>
        <v>0</v>
      </c>
      <c r="BH627" s="127">
        <f t="shared" si="202"/>
        <v>0</v>
      </c>
      <c r="BI627" s="127">
        <f t="shared" si="203"/>
        <v>0</v>
      </c>
      <c r="BJ627" s="19" t="s">
        <v>92</v>
      </c>
      <c r="BK627" s="127">
        <f t="shared" si="204"/>
        <v>0</v>
      </c>
      <c r="BL627" s="19" t="s">
        <v>731</v>
      </c>
      <c r="BM627" s="252" t="s">
        <v>3499</v>
      </c>
    </row>
    <row r="628" spans="1:65" s="2" customFormat="1" ht="16.5" customHeight="1">
      <c r="A628" s="37"/>
      <c r="B628" s="38"/>
      <c r="C628" s="240" t="s">
        <v>1562</v>
      </c>
      <c r="D628" s="240" t="s">
        <v>393</v>
      </c>
      <c r="E628" s="241" t="s">
        <v>3500</v>
      </c>
      <c r="F628" s="242" t="s">
        <v>3501</v>
      </c>
      <c r="G628" s="243" t="s">
        <v>436</v>
      </c>
      <c r="H628" s="244">
        <v>1</v>
      </c>
      <c r="I628" s="245"/>
      <c r="J628" s="246">
        <f t="shared" si="195"/>
        <v>0</v>
      </c>
      <c r="K628" s="247"/>
      <c r="L628" s="40"/>
      <c r="M628" s="248" t="s">
        <v>1</v>
      </c>
      <c r="N628" s="249" t="s">
        <v>42</v>
      </c>
      <c r="O628" s="78"/>
      <c r="P628" s="250">
        <f t="shared" si="196"/>
        <v>0</v>
      </c>
      <c r="Q628" s="250">
        <v>0</v>
      </c>
      <c r="R628" s="250">
        <f t="shared" si="197"/>
        <v>0</v>
      </c>
      <c r="S628" s="250">
        <v>0</v>
      </c>
      <c r="T628" s="251">
        <f t="shared" si="198"/>
        <v>0</v>
      </c>
      <c r="U628" s="37"/>
      <c r="V628" s="37"/>
      <c r="W628" s="37"/>
      <c r="X628" s="37"/>
      <c r="Y628" s="37"/>
      <c r="Z628" s="37"/>
      <c r="AA628" s="37"/>
      <c r="AB628" s="37"/>
      <c r="AC628" s="37"/>
      <c r="AD628" s="37"/>
      <c r="AE628" s="37"/>
      <c r="AR628" s="252" t="s">
        <v>731</v>
      </c>
      <c r="AT628" s="252" t="s">
        <v>393</v>
      </c>
      <c r="AU628" s="252" t="s">
        <v>99</v>
      </c>
      <c r="AY628" s="19" t="s">
        <v>387</v>
      </c>
      <c r="BE628" s="127">
        <f t="shared" si="199"/>
        <v>0</v>
      </c>
      <c r="BF628" s="127">
        <f t="shared" si="200"/>
        <v>0</v>
      </c>
      <c r="BG628" s="127">
        <f t="shared" si="201"/>
        <v>0</v>
      </c>
      <c r="BH628" s="127">
        <f t="shared" si="202"/>
        <v>0</v>
      </c>
      <c r="BI628" s="127">
        <f t="shared" si="203"/>
        <v>0</v>
      </c>
      <c r="BJ628" s="19" t="s">
        <v>92</v>
      </c>
      <c r="BK628" s="127">
        <f t="shared" si="204"/>
        <v>0</v>
      </c>
      <c r="BL628" s="19" t="s">
        <v>731</v>
      </c>
      <c r="BM628" s="252" t="s">
        <v>3502</v>
      </c>
    </row>
    <row r="629" spans="1:65" s="2" customFormat="1" ht="16.5" customHeight="1">
      <c r="A629" s="37"/>
      <c r="B629" s="38"/>
      <c r="C629" s="240" t="s">
        <v>1567</v>
      </c>
      <c r="D629" s="240" t="s">
        <v>393</v>
      </c>
      <c r="E629" s="241" t="s">
        <v>3503</v>
      </c>
      <c r="F629" s="242" t="s">
        <v>3504</v>
      </c>
      <c r="G629" s="243" t="s">
        <v>436</v>
      </c>
      <c r="H629" s="244">
        <v>2</v>
      </c>
      <c r="I629" s="245"/>
      <c r="J629" s="246">
        <f t="shared" si="195"/>
        <v>0</v>
      </c>
      <c r="K629" s="247"/>
      <c r="L629" s="40"/>
      <c r="M629" s="248" t="s">
        <v>1</v>
      </c>
      <c r="N629" s="249" t="s">
        <v>42</v>
      </c>
      <c r="O629" s="78"/>
      <c r="P629" s="250">
        <f t="shared" si="196"/>
        <v>0</v>
      </c>
      <c r="Q629" s="250">
        <v>0</v>
      </c>
      <c r="R629" s="250">
        <f t="shared" si="197"/>
        <v>0</v>
      </c>
      <c r="S629" s="250">
        <v>0</v>
      </c>
      <c r="T629" s="251">
        <f t="shared" si="198"/>
        <v>0</v>
      </c>
      <c r="U629" s="37"/>
      <c r="V629" s="37"/>
      <c r="W629" s="37"/>
      <c r="X629" s="37"/>
      <c r="Y629" s="37"/>
      <c r="Z629" s="37"/>
      <c r="AA629" s="37"/>
      <c r="AB629" s="37"/>
      <c r="AC629" s="37"/>
      <c r="AD629" s="37"/>
      <c r="AE629" s="37"/>
      <c r="AR629" s="252" t="s">
        <v>731</v>
      </c>
      <c r="AT629" s="252" t="s">
        <v>393</v>
      </c>
      <c r="AU629" s="252" t="s">
        <v>99</v>
      </c>
      <c r="AY629" s="19" t="s">
        <v>387</v>
      </c>
      <c r="BE629" s="127">
        <f t="shared" si="199"/>
        <v>0</v>
      </c>
      <c r="BF629" s="127">
        <f t="shared" si="200"/>
        <v>0</v>
      </c>
      <c r="BG629" s="127">
        <f t="shared" si="201"/>
        <v>0</v>
      </c>
      <c r="BH629" s="127">
        <f t="shared" si="202"/>
        <v>0</v>
      </c>
      <c r="BI629" s="127">
        <f t="shared" si="203"/>
        <v>0</v>
      </c>
      <c r="BJ629" s="19" t="s">
        <v>92</v>
      </c>
      <c r="BK629" s="127">
        <f t="shared" si="204"/>
        <v>0</v>
      </c>
      <c r="BL629" s="19" t="s">
        <v>731</v>
      </c>
      <c r="BM629" s="252" t="s">
        <v>3505</v>
      </c>
    </row>
    <row r="630" spans="1:65" s="2" customFormat="1" ht="16.5" customHeight="1">
      <c r="A630" s="37"/>
      <c r="B630" s="38"/>
      <c r="C630" s="240" t="s">
        <v>1572</v>
      </c>
      <c r="D630" s="240" t="s">
        <v>393</v>
      </c>
      <c r="E630" s="241" t="s">
        <v>3506</v>
      </c>
      <c r="F630" s="242" t="s">
        <v>3507</v>
      </c>
      <c r="G630" s="243" t="s">
        <v>436</v>
      </c>
      <c r="H630" s="244">
        <v>2</v>
      </c>
      <c r="I630" s="245"/>
      <c r="J630" s="246">
        <f t="shared" si="195"/>
        <v>0</v>
      </c>
      <c r="K630" s="247"/>
      <c r="L630" s="40"/>
      <c r="M630" s="248" t="s">
        <v>1</v>
      </c>
      <c r="N630" s="249" t="s">
        <v>42</v>
      </c>
      <c r="O630" s="78"/>
      <c r="P630" s="250">
        <f t="shared" si="196"/>
        <v>0</v>
      </c>
      <c r="Q630" s="250">
        <v>0</v>
      </c>
      <c r="R630" s="250">
        <f t="shared" si="197"/>
        <v>0</v>
      </c>
      <c r="S630" s="250">
        <v>0</v>
      </c>
      <c r="T630" s="251">
        <f t="shared" si="198"/>
        <v>0</v>
      </c>
      <c r="U630" s="37"/>
      <c r="V630" s="37"/>
      <c r="W630" s="37"/>
      <c r="X630" s="37"/>
      <c r="Y630" s="37"/>
      <c r="Z630" s="37"/>
      <c r="AA630" s="37"/>
      <c r="AB630" s="37"/>
      <c r="AC630" s="37"/>
      <c r="AD630" s="37"/>
      <c r="AE630" s="37"/>
      <c r="AR630" s="252" t="s">
        <v>731</v>
      </c>
      <c r="AT630" s="252" t="s">
        <v>393</v>
      </c>
      <c r="AU630" s="252" t="s">
        <v>99</v>
      </c>
      <c r="AY630" s="19" t="s">
        <v>387</v>
      </c>
      <c r="BE630" s="127">
        <f t="shared" si="199"/>
        <v>0</v>
      </c>
      <c r="BF630" s="127">
        <f t="shared" si="200"/>
        <v>0</v>
      </c>
      <c r="BG630" s="127">
        <f t="shared" si="201"/>
        <v>0</v>
      </c>
      <c r="BH630" s="127">
        <f t="shared" si="202"/>
        <v>0</v>
      </c>
      <c r="BI630" s="127">
        <f t="shared" si="203"/>
        <v>0</v>
      </c>
      <c r="BJ630" s="19" t="s">
        <v>92</v>
      </c>
      <c r="BK630" s="127">
        <f t="shared" si="204"/>
        <v>0</v>
      </c>
      <c r="BL630" s="19" t="s">
        <v>731</v>
      </c>
      <c r="BM630" s="252" t="s">
        <v>3508</v>
      </c>
    </row>
    <row r="631" spans="1:65" s="2" customFormat="1" ht="21.75" customHeight="1">
      <c r="A631" s="37"/>
      <c r="B631" s="38"/>
      <c r="C631" s="240" t="s">
        <v>1578</v>
      </c>
      <c r="D631" s="240" t="s">
        <v>393</v>
      </c>
      <c r="E631" s="241" t="s">
        <v>3509</v>
      </c>
      <c r="F631" s="242" t="s">
        <v>2838</v>
      </c>
      <c r="G631" s="243" t="s">
        <v>405</v>
      </c>
      <c r="H631" s="244">
        <v>0.4</v>
      </c>
      <c r="I631" s="245"/>
      <c r="J631" s="246">
        <f t="shared" si="195"/>
        <v>0</v>
      </c>
      <c r="K631" s="247"/>
      <c r="L631" s="40"/>
      <c r="M631" s="248" t="s">
        <v>1</v>
      </c>
      <c r="N631" s="249" t="s">
        <v>42</v>
      </c>
      <c r="O631" s="78"/>
      <c r="P631" s="250">
        <f t="shared" si="196"/>
        <v>0</v>
      </c>
      <c r="Q631" s="250">
        <v>0</v>
      </c>
      <c r="R631" s="250">
        <f t="shared" si="197"/>
        <v>0</v>
      </c>
      <c r="S631" s="250">
        <v>0</v>
      </c>
      <c r="T631" s="251">
        <f t="shared" si="198"/>
        <v>0</v>
      </c>
      <c r="U631" s="37"/>
      <c r="V631" s="37"/>
      <c r="W631" s="37"/>
      <c r="X631" s="37"/>
      <c r="Y631" s="37"/>
      <c r="Z631" s="37"/>
      <c r="AA631" s="37"/>
      <c r="AB631" s="37"/>
      <c r="AC631" s="37"/>
      <c r="AD631" s="37"/>
      <c r="AE631" s="37"/>
      <c r="AR631" s="252" t="s">
        <v>731</v>
      </c>
      <c r="AT631" s="252" t="s">
        <v>393</v>
      </c>
      <c r="AU631" s="252" t="s">
        <v>99</v>
      </c>
      <c r="AY631" s="19" t="s">
        <v>387</v>
      </c>
      <c r="BE631" s="127">
        <f t="shared" si="199"/>
        <v>0</v>
      </c>
      <c r="BF631" s="127">
        <f t="shared" si="200"/>
        <v>0</v>
      </c>
      <c r="BG631" s="127">
        <f t="shared" si="201"/>
        <v>0</v>
      </c>
      <c r="BH631" s="127">
        <f t="shared" si="202"/>
        <v>0</v>
      </c>
      <c r="BI631" s="127">
        <f t="shared" si="203"/>
        <v>0</v>
      </c>
      <c r="BJ631" s="19" t="s">
        <v>92</v>
      </c>
      <c r="BK631" s="127">
        <f t="shared" si="204"/>
        <v>0</v>
      </c>
      <c r="BL631" s="19" t="s">
        <v>731</v>
      </c>
      <c r="BM631" s="252" t="s">
        <v>3510</v>
      </c>
    </row>
    <row r="632" spans="1:65" s="2" customFormat="1" ht="16.5" customHeight="1">
      <c r="A632" s="37"/>
      <c r="B632" s="38"/>
      <c r="C632" s="240" t="s">
        <v>1585</v>
      </c>
      <c r="D632" s="240" t="s">
        <v>393</v>
      </c>
      <c r="E632" s="241" t="s">
        <v>3511</v>
      </c>
      <c r="F632" s="242" t="s">
        <v>3512</v>
      </c>
      <c r="G632" s="243" t="s">
        <v>436</v>
      </c>
      <c r="H632" s="244">
        <v>3</v>
      </c>
      <c r="I632" s="245"/>
      <c r="J632" s="246">
        <f t="shared" si="195"/>
        <v>0</v>
      </c>
      <c r="K632" s="247"/>
      <c r="L632" s="40"/>
      <c r="M632" s="248" t="s">
        <v>1</v>
      </c>
      <c r="N632" s="249" t="s">
        <v>42</v>
      </c>
      <c r="O632" s="78"/>
      <c r="P632" s="250">
        <f t="shared" si="196"/>
        <v>0</v>
      </c>
      <c r="Q632" s="250">
        <v>0</v>
      </c>
      <c r="R632" s="250">
        <f t="shared" si="197"/>
        <v>0</v>
      </c>
      <c r="S632" s="250">
        <v>0</v>
      </c>
      <c r="T632" s="251">
        <f t="shared" si="198"/>
        <v>0</v>
      </c>
      <c r="U632" s="37"/>
      <c r="V632" s="37"/>
      <c r="W632" s="37"/>
      <c r="X632" s="37"/>
      <c r="Y632" s="37"/>
      <c r="Z632" s="37"/>
      <c r="AA632" s="37"/>
      <c r="AB632" s="37"/>
      <c r="AC632" s="37"/>
      <c r="AD632" s="37"/>
      <c r="AE632" s="37"/>
      <c r="AR632" s="252" t="s">
        <v>731</v>
      </c>
      <c r="AT632" s="252" t="s">
        <v>393</v>
      </c>
      <c r="AU632" s="252" t="s">
        <v>99</v>
      </c>
      <c r="AY632" s="19" t="s">
        <v>387</v>
      </c>
      <c r="BE632" s="127">
        <f t="shared" si="199"/>
        <v>0</v>
      </c>
      <c r="BF632" s="127">
        <f t="shared" si="200"/>
        <v>0</v>
      </c>
      <c r="BG632" s="127">
        <f t="shared" si="201"/>
        <v>0</v>
      </c>
      <c r="BH632" s="127">
        <f t="shared" si="202"/>
        <v>0</v>
      </c>
      <c r="BI632" s="127">
        <f t="shared" si="203"/>
        <v>0</v>
      </c>
      <c r="BJ632" s="19" t="s">
        <v>92</v>
      </c>
      <c r="BK632" s="127">
        <f t="shared" si="204"/>
        <v>0</v>
      </c>
      <c r="BL632" s="19" t="s">
        <v>731</v>
      </c>
      <c r="BM632" s="252" t="s">
        <v>3513</v>
      </c>
    </row>
    <row r="633" spans="1:65" s="12" customFormat="1" ht="20.85" customHeight="1">
      <c r="B633" s="212"/>
      <c r="C633" s="213"/>
      <c r="D633" s="214" t="s">
        <v>75</v>
      </c>
      <c r="E633" s="225" t="s">
        <v>2781</v>
      </c>
      <c r="F633" s="225" t="s">
        <v>2782</v>
      </c>
      <c r="G633" s="213"/>
      <c r="H633" s="213"/>
      <c r="I633" s="216"/>
      <c r="J633" s="226">
        <f>BK633</f>
        <v>0</v>
      </c>
      <c r="K633" s="213"/>
      <c r="L633" s="217"/>
      <c r="M633" s="218"/>
      <c r="N633" s="219"/>
      <c r="O633" s="219"/>
      <c r="P633" s="220">
        <f>SUM(P634:P640)</f>
        <v>0</v>
      </c>
      <c r="Q633" s="219"/>
      <c r="R633" s="220">
        <f>SUM(R634:R640)</f>
        <v>0</v>
      </c>
      <c r="S633" s="219"/>
      <c r="T633" s="221">
        <f>SUM(T634:T640)</f>
        <v>0</v>
      </c>
      <c r="AR633" s="222" t="s">
        <v>84</v>
      </c>
      <c r="AT633" s="223" t="s">
        <v>75</v>
      </c>
      <c r="AU633" s="223" t="s">
        <v>92</v>
      </c>
      <c r="AY633" s="222" t="s">
        <v>387</v>
      </c>
      <c r="BK633" s="224">
        <f>SUM(BK634:BK640)</f>
        <v>0</v>
      </c>
    </row>
    <row r="634" spans="1:65" s="2" customFormat="1" ht="21.75" customHeight="1">
      <c r="A634" s="37"/>
      <c r="B634" s="38"/>
      <c r="C634" s="240" t="s">
        <v>1592</v>
      </c>
      <c r="D634" s="240" t="s">
        <v>393</v>
      </c>
      <c r="E634" s="241" t="s">
        <v>3514</v>
      </c>
      <c r="F634" s="242" t="s">
        <v>3495</v>
      </c>
      <c r="G634" s="243" t="s">
        <v>396</v>
      </c>
      <c r="H634" s="244">
        <v>2.2000000000000002</v>
      </c>
      <c r="I634" s="245"/>
      <c r="J634" s="246">
        <f t="shared" ref="J634:J640" si="205">ROUND(I634*H634,2)</f>
        <v>0</v>
      </c>
      <c r="K634" s="247"/>
      <c r="L634" s="40"/>
      <c r="M634" s="248" t="s">
        <v>1</v>
      </c>
      <c r="N634" s="249" t="s">
        <v>42</v>
      </c>
      <c r="O634" s="78"/>
      <c r="P634" s="250">
        <f t="shared" ref="P634:P640" si="206">O634*H634</f>
        <v>0</v>
      </c>
      <c r="Q634" s="250">
        <v>0</v>
      </c>
      <c r="R634" s="250">
        <f t="shared" ref="R634:R640" si="207">Q634*H634</f>
        <v>0</v>
      </c>
      <c r="S634" s="250">
        <v>0</v>
      </c>
      <c r="T634" s="251">
        <f t="shared" ref="T634:T640" si="208">S634*H634</f>
        <v>0</v>
      </c>
      <c r="U634" s="37"/>
      <c r="V634" s="37"/>
      <c r="W634" s="37"/>
      <c r="X634" s="37"/>
      <c r="Y634" s="37"/>
      <c r="Z634" s="37"/>
      <c r="AA634" s="37"/>
      <c r="AB634" s="37"/>
      <c r="AC634" s="37"/>
      <c r="AD634" s="37"/>
      <c r="AE634" s="37"/>
      <c r="AR634" s="252" t="s">
        <v>731</v>
      </c>
      <c r="AT634" s="252" t="s">
        <v>393</v>
      </c>
      <c r="AU634" s="252" t="s">
        <v>99</v>
      </c>
      <c r="AY634" s="19" t="s">
        <v>387</v>
      </c>
      <c r="BE634" s="127">
        <f t="shared" ref="BE634:BE640" si="209">IF(N634="základná",J634,0)</f>
        <v>0</v>
      </c>
      <c r="BF634" s="127">
        <f t="shared" ref="BF634:BF640" si="210">IF(N634="znížená",J634,0)</f>
        <v>0</v>
      </c>
      <c r="BG634" s="127">
        <f t="shared" ref="BG634:BG640" si="211">IF(N634="zákl. prenesená",J634,0)</f>
        <v>0</v>
      </c>
      <c r="BH634" s="127">
        <f t="shared" ref="BH634:BH640" si="212">IF(N634="zníž. prenesená",J634,0)</f>
        <v>0</v>
      </c>
      <c r="BI634" s="127">
        <f t="shared" ref="BI634:BI640" si="213">IF(N634="nulová",J634,0)</f>
        <v>0</v>
      </c>
      <c r="BJ634" s="19" t="s">
        <v>92</v>
      </c>
      <c r="BK634" s="127">
        <f t="shared" ref="BK634:BK640" si="214">ROUND(I634*H634,2)</f>
        <v>0</v>
      </c>
      <c r="BL634" s="19" t="s">
        <v>731</v>
      </c>
      <c r="BM634" s="252" t="s">
        <v>3515</v>
      </c>
    </row>
    <row r="635" spans="1:65" s="2" customFormat="1" ht="16.5" customHeight="1">
      <c r="A635" s="37"/>
      <c r="B635" s="38"/>
      <c r="C635" s="240" t="s">
        <v>1596</v>
      </c>
      <c r="D635" s="240" t="s">
        <v>393</v>
      </c>
      <c r="E635" s="241" t="s">
        <v>3516</v>
      </c>
      <c r="F635" s="242" t="s">
        <v>3498</v>
      </c>
      <c r="G635" s="243" t="s">
        <v>436</v>
      </c>
      <c r="H635" s="244">
        <v>1</v>
      </c>
      <c r="I635" s="245"/>
      <c r="J635" s="246">
        <f t="shared" si="205"/>
        <v>0</v>
      </c>
      <c r="K635" s="247"/>
      <c r="L635" s="40"/>
      <c r="M635" s="248" t="s">
        <v>1</v>
      </c>
      <c r="N635" s="249" t="s">
        <v>42</v>
      </c>
      <c r="O635" s="78"/>
      <c r="P635" s="250">
        <f t="shared" si="206"/>
        <v>0</v>
      </c>
      <c r="Q635" s="250">
        <v>0</v>
      </c>
      <c r="R635" s="250">
        <f t="shared" si="207"/>
        <v>0</v>
      </c>
      <c r="S635" s="250">
        <v>0</v>
      </c>
      <c r="T635" s="251">
        <f t="shared" si="208"/>
        <v>0</v>
      </c>
      <c r="U635" s="37"/>
      <c r="V635" s="37"/>
      <c r="W635" s="37"/>
      <c r="X635" s="37"/>
      <c r="Y635" s="37"/>
      <c r="Z635" s="37"/>
      <c r="AA635" s="37"/>
      <c r="AB635" s="37"/>
      <c r="AC635" s="37"/>
      <c r="AD635" s="37"/>
      <c r="AE635" s="37"/>
      <c r="AR635" s="252" t="s">
        <v>731</v>
      </c>
      <c r="AT635" s="252" t="s">
        <v>393</v>
      </c>
      <c r="AU635" s="252" t="s">
        <v>99</v>
      </c>
      <c r="AY635" s="19" t="s">
        <v>387</v>
      </c>
      <c r="BE635" s="127">
        <f t="shared" si="209"/>
        <v>0</v>
      </c>
      <c r="BF635" s="127">
        <f t="shared" si="210"/>
        <v>0</v>
      </c>
      <c r="BG635" s="127">
        <f t="shared" si="211"/>
        <v>0</v>
      </c>
      <c r="BH635" s="127">
        <f t="shared" si="212"/>
        <v>0</v>
      </c>
      <c r="BI635" s="127">
        <f t="shared" si="213"/>
        <v>0</v>
      </c>
      <c r="BJ635" s="19" t="s">
        <v>92</v>
      </c>
      <c r="BK635" s="127">
        <f t="shared" si="214"/>
        <v>0</v>
      </c>
      <c r="BL635" s="19" t="s">
        <v>731</v>
      </c>
      <c r="BM635" s="252" t="s">
        <v>3517</v>
      </c>
    </row>
    <row r="636" spans="1:65" s="2" customFormat="1" ht="16.5" customHeight="1">
      <c r="A636" s="37"/>
      <c r="B636" s="38"/>
      <c r="C636" s="240" t="s">
        <v>1602</v>
      </c>
      <c r="D636" s="240" t="s">
        <v>393</v>
      </c>
      <c r="E636" s="241" t="s">
        <v>3518</v>
      </c>
      <c r="F636" s="242" t="s">
        <v>3501</v>
      </c>
      <c r="G636" s="243" t="s">
        <v>436</v>
      </c>
      <c r="H636" s="244">
        <v>1</v>
      </c>
      <c r="I636" s="245"/>
      <c r="J636" s="246">
        <f t="shared" si="205"/>
        <v>0</v>
      </c>
      <c r="K636" s="247"/>
      <c r="L636" s="40"/>
      <c r="M636" s="248" t="s">
        <v>1</v>
      </c>
      <c r="N636" s="249" t="s">
        <v>42</v>
      </c>
      <c r="O636" s="78"/>
      <c r="P636" s="250">
        <f t="shared" si="206"/>
        <v>0</v>
      </c>
      <c r="Q636" s="250">
        <v>0</v>
      </c>
      <c r="R636" s="250">
        <f t="shared" si="207"/>
        <v>0</v>
      </c>
      <c r="S636" s="250">
        <v>0</v>
      </c>
      <c r="T636" s="251">
        <f t="shared" si="208"/>
        <v>0</v>
      </c>
      <c r="U636" s="37"/>
      <c r="V636" s="37"/>
      <c r="W636" s="37"/>
      <c r="X636" s="37"/>
      <c r="Y636" s="37"/>
      <c r="Z636" s="37"/>
      <c r="AA636" s="37"/>
      <c r="AB636" s="37"/>
      <c r="AC636" s="37"/>
      <c r="AD636" s="37"/>
      <c r="AE636" s="37"/>
      <c r="AR636" s="252" t="s">
        <v>731</v>
      </c>
      <c r="AT636" s="252" t="s">
        <v>393</v>
      </c>
      <c r="AU636" s="252" t="s">
        <v>99</v>
      </c>
      <c r="AY636" s="19" t="s">
        <v>387</v>
      </c>
      <c r="BE636" s="127">
        <f t="shared" si="209"/>
        <v>0</v>
      </c>
      <c r="BF636" s="127">
        <f t="shared" si="210"/>
        <v>0</v>
      </c>
      <c r="BG636" s="127">
        <f t="shared" si="211"/>
        <v>0</v>
      </c>
      <c r="BH636" s="127">
        <f t="shared" si="212"/>
        <v>0</v>
      </c>
      <c r="BI636" s="127">
        <f t="shared" si="213"/>
        <v>0</v>
      </c>
      <c r="BJ636" s="19" t="s">
        <v>92</v>
      </c>
      <c r="BK636" s="127">
        <f t="shared" si="214"/>
        <v>0</v>
      </c>
      <c r="BL636" s="19" t="s">
        <v>731</v>
      </c>
      <c r="BM636" s="252" t="s">
        <v>3519</v>
      </c>
    </row>
    <row r="637" spans="1:65" s="2" customFormat="1" ht="16.5" customHeight="1">
      <c r="A637" s="37"/>
      <c r="B637" s="38"/>
      <c r="C637" s="240" t="s">
        <v>1608</v>
      </c>
      <c r="D637" s="240" t="s">
        <v>393</v>
      </c>
      <c r="E637" s="241" t="s">
        <v>3520</v>
      </c>
      <c r="F637" s="242" t="s">
        <v>3504</v>
      </c>
      <c r="G637" s="243" t="s">
        <v>436</v>
      </c>
      <c r="H637" s="244">
        <v>2</v>
      </c>
      <c r="I637" s="245"/>
      <c r="J637" s="246">
        <f t="shared" si="205"/>
        <v>0</v>
      </c>
      <c r="K637" s="247"/>
      <c r="L637" s="40"/>
      <c r="M637" s="248" t="s">
        <v>1</v>
      </c>
      <c r="N637" s="249" t="s">
        <v>42</v>
      </c>
      <c r="O637" s="78"/>
      <c r="P637" s="250">
        <f t="shared" si="206"/>
        <v>0</v>
      </c>
      <c r="Q637" s="250">
        <v>0</v>
      </c>
      <c r="R637" s="250">
        <f t="shared" si="207"/>
        <v>0</v>
      </c>
      <c r="S637" s="250">
        <v>0</v>
      </c>
      <c r="T637" s="251">
        <f t="shared" si="208"/>
        <v>0</v>
      </c>
      <c r="U637" s="37"/>
      <c r="V637" s="37"/>
      <c r="W637" s="37"/>
      <c r="X637" s="37"/>
      <c r="Y637" s="37"/>
      <c r="Z637" s="37"/>
      <c r="AA637" s="37"/>
      <c r="AB637" s="37"/>
      <c r="AC637" s="37"/>
      <c r="AD637" s="37"/>
      <c r="AE637" s="37"/>
      <c r="AR637" s="252" t="s">
        <v>731</v>
      </c>
      <c r="AT637" s="252" t="s">
        <v>393</v>
      </c>
      <c r="AU637" s="252" t="s">
        <v>99</v>
      </c>
      <c r="AY637" s="19" t="s">
        <v>387</v>
      </c>
      <c r="BE637" s="127">
        <f t="shared" si="209"/>
        <v>0</v>
      </c>
      <c r="BF637" s="127">
        <f t="shared" si="210"/>
        <v>0</v>
      </c>
      <c r="BG637" s="127">
        <f t="shared" si="211"/>
        <v>0</v>
      </c>
      <c r="BH637" s="127">
        <f t="shared" si="212"/>
        <v>0</v>
      </c>
      <c r="BI637" s="127">
        <f t="shared" si="213"/>
        <v>0</v>
      </c>
      <c r="BJ637" s="19" t="s">
        <v>92</v>
      </c>
      <c r="BK637" s="127">
        <f t="shared" si="214"/>
        <v>0</v>
      </c>
      <c r="BL637" s="19" t="s">
        <v>731</v>
      </c>
      <c r="BM637" s="252" t="s">
        <v>3521</v>
      </c>
    </row>
    <row r="638" spans="1:65" s="2" customFormat="1" ht="16.5" customHeight="1">
      <c r="A638" s="37"/>
      <c r="B638" s="38"/>
      <c r="C638" s="240" t="s">
        <v>1613</v>
      </c>
      <c r="D638" s="240" t="s">
        <v>393</v>
      </c>
      <c r="E638" s="241" t="s">
        <v>3522</v>
      </c>
      <c r="F638" s="242" t="s">
        <v>3507</v>
      </c>
      <c r="G638" s="243" t="s">
        <v>436</v>
      </c>
      <c r="H638" s="244">
        <v>2</v>
      </c>
      <c r="I638" s="245"/>
      <c r="J638" s="246">
        <f t="shared" si="205"/>
        <v>0</v>
      </c>
      <c r="K638" s="247"/>
      <c r="L638" s="40"/>
      <c r="M638" s="248" t="s">
        <v>1</v>
      </c>
      <c r="N638" s="249" t="s">
        <v>42</v>
      </c>
      <c r="O638" s="78"/>
      <c r="P638" s="250">
        <f t="shared" si="206"/>
        <v>0</v>
      </c>
      <c r="Q638" s="250">
        <v>0</v>
      </c>
      <c r="R638" s="250">
        <f t="shared" si="207"/>
        <v>0</v>
      </c>
      <c r="S638" s="250">
        <v>0</v>
      </c>
      <c r="T638" s="251">
        <f t="shared" si="208"/>
        <v>0</v>
      </c>
      <c r="U638" s="37"/>
      <c r="V638" s="37"/>
      <c r="W638" s="37"/>
      <c r="X638" s="37"/>
      <c r="Y638" s="37"/>
      <c r="Z638" s="37"/>
      <c r="AA638" s="37"/>
      <c r="AB638" s="37"/>
      <c r="AC638" s="37"/>
      <c r="AD638" s="37"/>
      <c r="AE638" s="37"/>
      <c r="AR638" s="252" t="s">
        <v>731</v>
      </c>
      <c r="AT638" s="252" t="s">
        <v>393</v>
      </c>
      <c r="AU638" s="252" t="s">
        <v>99</v>
      </c>
      <c r="AY638" s="19" t="s">
        <v>387</v>
      </c>
      <c r="BE638" s="127">
        <f t="shared" si="209"/>
        <v>0</v>
      </c>
      <c r="BF638" s="127">
        <f t="shared" si="210"/>
        <v>0</v>
      </c>
      <c r="BG638" s="127">
        <f t="shared" si="211"/>
        <v>0</v>
      </c>
      <c r="BH638" s="127">
        <f t="shared" si="212"/>
        <v>0</v>
      </c>
      <c r="BI638" s="127">
        <f t="shared" si="213"/>
        <v>0</v>
      </c>
      <c r="BJ638" s="19" t="s">
        <v>92</v>
      </c>
      <c r="BK638" s="127">
        <f t="shared" si="214"/>
        <v>0</v>
      </c>
      <c r="BL638" s="19" t="s">
        <v>731</v>
      </c>
      <c r="BM638" s="252" t="s">
        <v>3523</v>
      </c>
    </row>
    <row r="639" spans="1:65" s="2" customFormat="1" ht="21.75" customHeight="1">
      <c r="A639" s="37"/>
      <c r="B639" s="38"/>
      <c r="C639" s="240" t="s">
        <v>1616</v>
      </c>
      <c r="D639" s="240" t="s">
        <v>393</v>
      </c>
      <c r="E639" s="241" t="s">
        <v>3524</v>
      </c>
      <c r="F639" s="242" t="s">
        <v>2838</v>
      </c>
      <c r="G639" s="243" t="s">
        <v>405</v>
      </c>
      <c r="H639" s="244">
        <v>0.4</v>
      </c>
      <c r="I639" s="245"/>
      <c r="J639" s="246">
        <f t="shared" si="205"/>
        <v>0</v>
      </c>
      <c r="K639" s="247"/>
      <c r="L639" s="40"/>
      <c r="M639" s="248" t="s">
        <v>1</v>
      </c>
      <c r="N639" s="249" t="s">
        <v>42</v>
      </c>
      <c r="O639" s="78"/>
      <c r="P639" s="250">
        <f t="shared" si="206"/>
        <v>0</v>
      </c>
      <c r="Q639" s="250">
        <v>0</v>
      </c>
      <c r="R639" s="250">
        <f t="shared" si="207"/>
        <v>0</v>
      </c>
      <c r="S639" s="250">
        <v>0</v>
      </c>
      <c r="T639" s="251">
        <f t="shared" si="208"/>
        <v>0</v>
      </c>
      <c r="U639" s="37"/>
      <c r="V639" s="37"/>
      <c r="W639" s="37"/>
      <c r="X639" s="37"/>
      <c r="Y639" s="37"/>
      <c r="Z639" s="37"/>
      <c r="AA639" s="37"/>
      <c r="AB639" s="37"/>
      <c r="AC639" s="37"/>
      <c r="AD639" s="37"/>
      <c r="AE639" s="37"/>
      <c r="AR639" s="252" t="s">
        <v>731</v>
      </c>
      <c r="AT639" s="252" t="s">
        <v>393</v>
      </c>
      <c r="AU639" s="252" t="s">
        <v>99</v>
      </c>
      <c r="AY639" s="19" t="s">
        <v>387</v>
      </c>
      <c r="BE639" s="127">
        <f t="shared" si="209"/>
        <v>0</v>
      </c>
      <c r="BF639" s="127">
        <f t="shared" si="210"/>
        <v>0</v>
      </c>
      <c r="BG639" s="127">
        <f t="shared" si="211"/>
        <v>0</v>
      </c>
      <c r="BH639" s="127">
        <f t="shared" si="212"/>
        <v>0</v>
      </c>
      <c r="BI639" s="127">
        <f t="shared" si="213"/>
        <v>0</v>
      </c>
      <c r="BJ639" s="19" t="s">
        <v>92</v>
      </c>
      <c r="BK639" s="127">
        <f t="shared" si="214"/>
        <v>0</v>
      </c>
      <c r="BL639" s="19" t="s">
        <v>731</v>
      </c>
      <c r="BM639" s="252" t="s">
        <v>3525</v>
      </c>
    </row>
    <row r="640" spans="1:65" s="2" customFormat="1" ht="16.5" customHeight="1">
      <c r="A640" s="37"/>
      <c r="B640" s="38"/>
      <c r="C640" s="240" t="s">
        <v>1619</v>
      </c>
      <c r="D640" s="240" t="s">
        <v>393</v>
      </c>
      <c r="E640" s="241" t="s">
        <v>3526</v>
      </c>
      <c r="F640" s="242" t="s">
        <v>3512</v>
      </c>
      <c r="G640" s="243" t="s">
        <v>436</v>
      </c>
      <c r="H640" s="244">
        <v>3</v>
      </c>
      <c r="I640" s="245"/>
      <c r="J640" s="246">
        <f t="shared" si="205"/>
        <v>0</v>
      </c>
      <c r="K640" s="247"/>
      <c r="L640" s="40"/>
      <c r="M640" s="248" t="s">
        <v>1</v>
      </c>
      <c r="N640" s="249" t="s">
        <v>42</v>
      </c>
      <c r="O640" s="78"/>
      <c r="P640" s="250">
        <f t="shared" si="206"/>
        <v>0</v>
      </c>
      <c r="Q640" s="250">
        <v>0</v>
      </c>
      <c r="R640" s="250">
        <f t="shared" si="207"/>
        <v>0</v>
      </c>
      <c r="S640" s="250">
        <v>0</v>
      </c>
      <c r="T640" s="251">
        <f t="shared" si="208"/>
        <v>0</v>
      </c>
      <c r="U640" s="37"/>
      <c r="V640" s="37"/>
      <c r="W640" s="37"/>
      <c r="X640" s="37"/>
      <c r="Y640" s="37"/>
      <c r="Z640" s="37"/>
      <c r="AA640" s="37"/>
      <c r="AB640" s="37"/>
      <c r="AC640" s="37"/>
      <c r="AD640" s="37"/>
      <c r="AE640" s="37"/>
      <c r="AR640" s="252" t="s">
        <v>731</v>
      </c>
      <c r="AT640" s="252" t="s">
        <v>393</v>
      </c>
      <c r="AU640" s="252" t="s">
        <v>99</v>
      </c>
      <c r="AY640" s="19" t="s">
        <v>387</v>
      </c>
      <c r="BE640" s="127">
        <f t="shared" si="209"/>
        <v>0</v>
      </c>
      <c r="BF640" s="127">
        <f t="shared" si="210"/>
        <v>0</v>
      </c>
      <c r="BG640" s="127">
        <f t="shared" si="211"/>
        <v>0</v>
      </c>
      <c r="BH640" s="127">
        <f t="shared" si="212"/>
        <v>0</v>
      </c>
      <c r="BI640" s="127">
        <f t="shared" si="213"/>
        <v>0</v>
      </c>
      <c r="BJ640" s="19" t="s">
        <v>92</v>
      </c>
      <c r="BK640" s="127">
        <f t="shared" si="214"/>
        <v>0</v>
      </c>
      <c r="BL640" s="19" t="s">
        <v>731</v>
      </c>
      <c r="BM640" s="252" t="s">
        <v>3527</v>
      </c>
    </row>
    <row r="641" spans="1:65" s="12" customFormat="1" ht="20.85" customHeight="1">
      <c r="B641" s="212"/>
      <c r="C641" s="213"/>
      <c r="D641" s="214" t="s">
        <v>75</v>
      </c>
      <c r="E641" s="225" t="s">
        <v>2796</v>
      </c>
      <c r="F641" s="225" t="s">
        <v>2797</v>
      </c>
      <c r="G641" s="213"/>
      <c r="H641" s="213"/>
      <c r="I641" s="216"/>
      <c r="J641" s="226">
        <f>BK641</f>
        <v>0</v>
      </c>
      <c r="K641" s="213"/>
      <c r="L641" s="217"/>
      <c r="M641" s="218"/>
      <c r="N641" s="219"/>
      <c r="O641" s="219"/>
      <c r="P641" s="220">
        <f>SUM(P642:P646)</f>
        <v>0</v>
      </c>
      <c r="Q641" s="219"/>
      <c r="R641" s="220">
        <f>SUM(R642:R646)</f>
        <v>0</v>
      </c>
      <c r="S641" s="219"/>
      <c r="T641" s="221">
        <f>SUM(T642:T646)</f>
        <v>0</v>
      </c>
      <c r="AR641" s="222" t="s">
        <v>84</v>
      </c>
      <c r="AT641" s="223" t="s">
        <v>75</v>
      </c>
      <c r="AU641" s="223" t="s">
        <v>92</v>
      </c>
      <c r="AY641" s="222" t="s">
        <v>387</v>
      </c>
      <c r="BK641" s="224">
        <f>SUM(BK642:BK646)</f>
        <v>0</v>
      </c>
    </row>
    <row r="642" spans="1:65" s="2" customFormat="1" ht="21.75" customHeight="1">
      <c r="A642" s="37"/>
      <c r="B642" s="38"/>
      <c r="C642" s="240" t="s">
        <v>1621</v>
      </c>
      <c r="D642" s="240" t="s">
        <v>393</v>
      </c>
      <c r="E642" s="241" t="s">
        <v>3528</v>
      </c>
      <c r="F642" s="242" t="s">
        <v>3483</v>
      </c>
      <c r="G642" s="243" t="s">
        <v>396</v>
      </c>
      <c r="H642" s="244">
        <v>0.2</v>
      </c>
      <c r="I642" s="245"/>
      <c r="J642" s="246">
        <f>ROUND(I642*H642,2)</f>
        <v>0</v>
      </c>
      <c r="K642" s="247"/>
      <c r="L642" s="40"/>
      <c r="M642" s="248" t="s">
        <v>1</v>
      </c>
      <c r="N642" s="249" t="s">
        <v>42</v>
      </c>
      <c r="O642" s="78"/>
      <c r="P642" s="250">
        <f>O642*H642</f>
        <v>0</v>
      </c>
      <c r="Q642" s="250">
        <v>0</v>
      </c>
      <c r="R642" s="250">
        <f>Q642*H642</f>
        <v>0</v>
      </c>
      <c r="S642" s="250">
        <v>0</v>
      </c>
      <c r="T642" s="251">
        <f>S642*H642</f>
        <v>0</v>
      </c>
      <c r="U642" s="37"/>
      <c r="V642" s="37"/>
      <c r="W642" s="37"/>
      <c r="X642" s="37"/>
      <c r="Y642" s="37"/>
      <c r="Z642" s="37"/>
      <c r="AA642" s="37"/>
      <c r="AB642" s="37"/>
      <c r="AC642" s="37"/>
      <c r="AD642" s="37"/>
      <c r="AE642" s="37"/>
      <c r="AR642" s="252" t="s">
        <v>731</v>
      </c>
      <c r="AT642" s="252" t="s">
        <v>393</v>
      </c>
      <c r="AU642" s="252" t="s">
        <v>99</v>
      </c>
      <c r="AY642" s="19" t="s">
        <v>387</v>
      </c>
      <c r="BE642" s="127">
        <f>IF(N642="základná",J642,0)</f>
        <v>0</v>
      </c>
      <c r="BF642" s="127">
        <f>IF(N642="znížená",J642,0)</f>
        <v>0</v>
      </c>
      <c r="BG642" s="127">
        <f>IF(N642="zákl. prenesená",J642,0)</f>
        <v>0</v>
      </c>
      <c r="BH642" s="127">
        <f>IF(N642="zníž. prenesená",J642,0)</f>
        <v>0</v>
      </c>
      <c r="BI642" s="127">
        <f>IF(N642="nulová",J642,0)</f>
        <v>0</v>
      </c>
      <c r="BJ642" s="19" t="s">
        <v>92</v>
      </c>
      <c r="BK642" s="127">
        <f>ROUND(I642*H642,2)</f>
        <v>0</v>
      </c>
      <c r="BL642" s="19" t="s">
        <v>731</v>
      </c>
      <c r="BM642" s="252" t="s">
        <v>3529</v>
      </c>
    </row>
    <row r="643" spans="1:65" s="2" customFormat="1" ht="16.5" customHeight="1">
      <c r="A643" s="37"/>
      <c r="B643" s="38"/>
      <c r="C643" s="240" t="s">
        <v>1623</v>
      </c>
      <c r="D643" s="240" t="s">
        <v>393</v>
      </c>
      <c r="E643" s="241" t="s">
        <v>3530</v>
      </c>
      <c r="F643" s="242" t="s">
        <v>3486</v>
      </c>
      <c r="G643" s="243" t="s">
        <v>396</v>
      </c>
      <c r="H643" s="244">
        <v>4.9000000000000004</v>
      </c>
      <c r="I643" s="245"/>
      <c r="J643" s="246">
        <f>ROUND(I643*H643,2)</f>
        <v>0</v>
      </c>
      <c r="K643" s="247"/>
      <c r="L643" s="40"/>
      <c r="M643" s="248" t="s">
        <v>1</v>
      </c>
      <c r="N643" s="249" t="s">
        <v>42</v>
      </c>
      <c r="O643" s="78"/>
      <c r="P643" s="250">
        <f>O643*H643</f>
        <v>0</v>
      </c>
      <c r="Q643" s="250">
        <v>0</v>
      </c>
      <c r="R643" s="250">
        <f>Q643*H643</f>
        <v>0</v>
      </c>
      <c r="S643" s="250">
        <v>0</v>
      </c>
      <c r="T643" s="251">
        <f>S643*H643</f>
        <v>0</v>
      </c>
      <c r="U643" s="37"/>
      <c r="V643" s="37"/>
      <c r="W643" s="37"/>
      <c r="X643" s="37"/>
      <c r="Y643" s="37"/>
      <c r="Z643" s="37"/>
      <c r="AA643" s="37"/>
      <c r="AB643" s="37"/>
      <c r="AC643" s="37"/>
      <c r="AD643" s="37"/>
      <c r="AE643" s="37"/>
      <c r="AR643" s="252" t="s">
        <v>731</v>
      </c>
      <c r="AT643" s="252" t="s">
        <v>393</v>
      </c>
      <c r="AU643" s="252" t="s">
        <v>99</v>
      </c>
      <c r="AY643" s="19" t="s">
        <v>387</v>
      </c>
      <c r="BE643" s="127">
        <f>IF(N643="základná",J643,0)</f>
        <v>0</v>
      </c>
      <c r="BF643" s="127">
        <f>IF(N643="znížená",J643,0)</f>
        <v>0</v>
      </c>
      <c r="BG643" s="127">
        <f>IF(N643="zákl. prenesená",J643,0)</f>
        <v>0</v>
      </c>
      <c r="BH643" s="127">
        <f>IF(N643="zníž. prenesená",J643,0)</f>
        <v>0</v>
      </c>
      <c r="BI643" s="127">
        <f>IF(N643="nulová",J643,0)</f>
        <v>0</v>
      </c>
      <c r="BJ643" s="19" t="s">
        <v>92</v>
      </c>
      <c r="BK643" s="127">
        <f>ROUND(I643*H643,2)</f>
        <v>0</v>
      </c>
      <c r="BL643" s="19" t="s">
        <v>731</v>
      </c>
      <c r="BM643" s="252" t="s">
        <v>3531</v>
      </c>
    </row>
    <row r="644" spans="1:65" s="2" customFormat="1" ht="21.75" customHeight="1">
      <c r="A644" s="37"/>
      <c r="B644" s="38"/>
      <c r="C644" s="240" t="s">
        <v>1625</v>
      </c>
      <c r="D644" s="240" t="s">
        <v>393</v>
      </c>
      <c r="E644" s="241" t="s">
        <v>3532</v>
      </c>
      <c r="F644" s="242" t="s">
        <v>3489</v>
      </c>
      <c r="G644" s="243" t="s">
        <v>396</v>
      </c>
      <c r="H644" s="244">
        <v>4.3</v>
      </c>
      <c r="I644" s="245"/>
      <c r="J644" s="246">
        <f>ROUND(I644*H644,2)</f>
        <v>0</v>
      </c>
      <c r="K644" s="247"/>
      <c r="L644" s="40"/>
      <c r="M644" s="248" t="s">
        <v>1</v>
      </c>
      <c r="N644" s="249" t="s">
        <v>42</v>
      </c>
      <c r="O644" s="78"/>
      <c r="P644" s="250">
        <f>O644*H644</f>
        <v>0</v>
      </c>
      <c r="Q644" s="250">
        <v>0</v>
      </c>
      <c r="R644" s="250">
        <f>Q644*H644</f>
        <v>0</v>
      </c>
      <c r="S644" s="250">
        <v>0</v>
      </c>
      <c r="T644" s="251">
        <f>S644*H644</f>
        <v>0</v>
      </c>
      <c r="U644" s="37"/>
      <c r="V644" s="37"/>
      <c r="W644" s="37"/>
      <c r="X644" s="37"/>
      <c r="Y644" s="37"/>
      <c r="Z644" s="37"/>
      <c r="AA644" s="37"/>
      <c r="AB644" s="37"/>
      <c r="AC644" s="37"/>
      <c r="AD644" s="37"/>
      <c r="AE644" s="37"/>
      <c r="AR644" s="252" t="s">
        <v>731</v>
      </c>
      <c r="AT644" s="252" t="s">
        <v>393</v>
      </c>
      <c r="AU644" s="252" t="s">
        <v>99</v>
      </c>
      <c r="AY644" s="19" t="s">
        <v>387</v>
      </c>
      <c r="BE644" s="127">
        <f>IF(N644="základná",J644,0)</f>
        <v>0</v>
      </c>
      <c r="BF644" s="127">
        <f>IF(N644="znížená",J644,0)</f>
        <v>0</v>
      </c>
      <c r="BG644" s="127">
        <f>IF(N644="zákl. prenesená",J644,0)</f>
        <v>0</v>
      </c>
      <c r="BH644" s="127">
        <f>IF(N644="zníž. prenesená",J644,0)</f>
        <v>0</v>
      </c>
      <c r="BI644" s="127">
        <f>IF(N644="nulová",J644,0)</f>
        <v>0</v>
      </c>
      <c r="BJ644" s="19" t="s">
        <v>92</v>
      </c>
      <c r="BK644" s="127">
        <f>ROUND(I644*H644,2)</f>
        <v>0</v>
      </c>
      <c r="BL644" s="19" t="s">
        <v>731</v>
      </c>
      <c r="BM644" s="252" t="s">
        <v>3533</v>
      </c>
    </row>
    <row r="645" spans="1:65" s="2" customFormat="1" ht="16.5" customHeight="1">
      <c r="A645" s="37"/>
      <c r="B645" s="38"/>
      <c r="C645" s="240" t="s">
        <v>1628</v>
      </c>
      <c r="D645" s="240" t="s">
        <v>393</v>
      </c>
      <c r="E645" s="241" t="s">
        <v>3534</v>
      </c>
      <c r="F645" s="242" t="s">
        <v>3492</v>
      </c>
      <c r="G645" s="243" t="s">
        <v>396</v>
      </c>
      <c r="H645" s="244">
        <v>2.7</v>
      </c>
      <c r="I645" s="245"/>
      <c r="J645" s="246">
        <f>ROUND(I645*H645,2)</f>
        <v>0</v>
      </c>
      <c r="K645" s="247"/>
      <c r="L645" s="40"/>
      <c r="M645" s="248" t="s">
        <v>1</v>
      </c>
      <c r="N645" s="249" t="s">
        <v>42</v>
      </c>
      <c r="O645" s="78"/>
      <c r="P645" s="250">
        <f>O645*H645</f>
        <v>0</v>
      </c>
      <c r="Q645" s="250">
        <v>0</v>
      </c>
      <c r="R645" s="250">
        <f>Q645*H645</f>
        <v>0</v>
      </c>
      <c r="S645" s="250">
        <v>0</v>
      </c>
      <c r="T645" s="251">
        <f>S645*H645</f>
        <v>0</v>
      </c>
      <c r="U645" s="37"/>
      <c r="V645" s="37"/>
      <c r="W645" s="37"/>
      <c r="X645" s="37"/>
      <c r="Y645" s="37"/>
      <c r="Z645" s="37"/>
      <c r="AA645" s="37"/>
      <c r="AB645" s="37"/>
      <c r="AC645" s="37"/>
      <c r="AD645" s="37"/>
      <c r="AE645" s="37"/>
      <c r="AR645" s="252" t="s">
        <v>731</v>
      </c>
      <c r="AT645" s="252" t="s">
        <v>393</v>
      </c>
      <c r="AU645" s="252" t="s">
        <v>99</v>
      </c>
      <c r="AY645" s="19" t="s">
        <v>387</v>
      </c>
      <c r="BE645" s="127">
        <f>IF(N645="základná",J645,0)</f>
        <v>0</v>
      </c>
      <c r="BF645" s="127">
        <f>IF(N645="znížená",J645,0)</f>
        <v>0</v>
      </c>
      <c r="BG645" s="127">
        <f>IF(N645="zákl. prenesená",J645,0)</f>
        <v>0</v>
      </c>
      <c r="BH645" s="127">
        <f>IF(N645="zníž. prenesená",J645,0)</f>
        <v>0</v>
      </c>
      <c r="BI645" s="127">
        <f>IF(N645="nulová",J645,0)</f>
        <v>0</v>
      </c>
      <c r="BJ645" s="19" t="s">
        <v>92</v>
      </c>
      <c r="BK645" s="127">
        <f>ROUND(I645*H645,2)</f>
        <v>0</v>
      </c>
      <c r="BL645" s="19" t="s">
        <v>731</v>
      </c>
      <c r="BM645" s="252" t="s">
        <v>3535</v>
      </c>
    </row>
    <row r="646" spans="1:65" s="2" customFormat="1" ht="21.75" customHeight="1">
      <c r="A646" s="37"/>
      <c r="B646" s="38"/>
      <c r="C646" s="240" t="s">
        <v>1630</v>
      </c>
      <c r="D646" s="240" t="s">
        <v>393</v>
      </c>
      <c r="E646" s="241" t="s">
        <v>3536</v>
      </c>
      <c r="F646" s="242" t="s">
        <v>2801</v>
      </c>
      <c r="G646" s="243" t="s">
        <v>405</v>
      </c>
      <c r="H646" s="244">
        <v>3.4</v>
      </c>
      <c r="I646" s="245"/>
      <c r="J646" s="246">
        <f>ROUND(I646*H646,2)</f>
        <v>0</v>
      </c>
      <c r="K646" s="247"/>
      <c r="L646" s="40"/>
      <c r="M646" s="248" t="s">
        <v>1</v>
      </c>
      <c r="N646" s="249" t="s">
        <v>42</v>
      </c>
      <c r="O646" s="78"/>
      <c r="P646" s="250">
        <f>O646*H646</f>
        <v>0</v>
      </c>
      <c r="Q646" s="250">
        <v>0</v>
      </c>
      <c r="R646" s="250">
        <f>Q646*H646</f>
        <v>0</v>
      </c>
      <c r="S646" s="250">
        <v>0</v>
      </c>
      <c r="T646" s="251">
        <f>S646*H646</f>
        <v>0</v>
      </c>
      <c r="U646" s="37"/>
      <c r="V646" s="37"/>
      <c r="W646" s="37"/>
      <c r="X646" s="37"/>
      <c r="Y646" s="37"/>
      <c r="Z646" s="37"/>
      <c r="AA646" s="37"/>
      <c r="AB646" s="37"/>
      <c r="AC646" s="37"/>
      <c r="AD646" s="37"/>
      <c r="AE646" s="37"/>
      <c r="AR646" s="252" t="s">
        <v>731</v>
      </c>
      <c r="AT646" s="252" t="s">
        <v>393</v>
      </c>
      <c r="AU646" s="252" t="s">
        <v>99</v>
      </c>
      <c r="AY646" s="19" t="s">
        <v>387</v>
      </c>
      <c r="BE646" s="127">
        <f>IF(N646="základná",J646,0)</f>
        <v>0</v>
      </c>
      <c r="BF646" s="127">
        <f>IF(N646="znížená",J646,0)</f>
        <v>0</v>
      </c>
      <c r="BG646" s="127">
        <f>IF(N646="zákl. prenesená",J646,0)</f>
        <v>0</v>
      </c>
      <c r="BH646" s="127">
        <f>IF(N646="zníž. prenesená",J646,0)</f>
        <v>0</v>
      </c>
      <c r="BI646" s="127">
        <f>IF(N646="nulová",J646,0)</f>
        <v>0</v>
      </c>
      <c r="BJ646" s="19" t="s">
        <v>92</v>
      </c>
      <c r="BK646" s="127">
        <f>ROUND(I646*H646,2)</f>
        <v>0</v>
      </c>
      <c r="BL646" s="19" t="s">
        <v>731</v>
      </c>
      <c r="BM646" s="252" t="s">
        <v>3537</v>
      </c>
    </row>
    <row r="647" spans="1:65" s="12" customFormat="1" ht="20.85" customHeight="1">
      <c r="B647" s="212"/>
      <c r="C647" s="213"/>
      <c r="D647" s="214" t="s">
        <v>75</v>
      </c>
      <c r="E647" s="225" t="s">
        <v>2803</v>
      </c>
      <c r="F647" s="225" t="s">
        <v>137</v>
      </c>
      <c r="G647" s="213"/>
      <c r="H647" s="213"/>
      <c r="I647" s="216"/>
      <c r="J647" s="226">
        <f>BK647</f>
        <v>0</v>
      </c>
      <c r="K647" s="213"/>
      <c r="L647" s="217"/>
      <c r="M647" s="218"/>
      <c r="N647" s="219"/>
      <c r="O647" s="219"/>
      <c r="P647" s="220">
        <f>SUM(P648:P652)</f>
        <v>0</v>
      </c>
      <c r="Q647" s="219"/>
      <c r="R647" s="220">
        <f>SUM(R648:R652)</f>
        <v>0</v>
      </c>
      <c r="S647" s="219"/>
      <c r="T647" s="221">
        <f>SUM(T648:T652)</f>
        <v>0</v>
      </c>
      <c r="AR647" s="222" t="s">
        <v>84</v>
      </c>
      <c r="AT647" s="223" t="s">
        <v>75</v>
      </c>
      <c r="AU647" s="223" t="s">
        <v>92</v>
      </c>
      <c r="AY647" s="222" t="s">
        <v>387</v>
      </c>
      <c r="BK647" s="224">
        <f>SUM(BK648:BK652)</f>
        <v>0</v>
      </c>
    </row>
    <row r="648" spans="1:65" s="2" customFormat="1" ht="24.15" customHeight="1">
      <c r="A648" s="37"/>
      <c r="B648" s="38"/>
      <c r="C648" s="240" t="s">
        <v>1632</v>
      </c>
      <c r="D648" s="240" t="s">
        <v>393</v>
      </c>
      <c r="E648" s="241" t="s">
        <v>3538</v>
      </c>
      <c r="F648" s="242" t="s">
        <v>2805</v>
      </c>
      <c r="G648" s="243" t="s">
        <v>2806</v>
      </c>
      <c r="H648" s="244">
        <v>2</v>
      </c>
      <c r="I648" s="245"/>
      <c r="J648" s="246">
        <f>ROUND(I648*H648,2)</f>
        <v>0</v>
      </c>
      <c r="K648" s="247"/>
      <c r="L648" s="40"/>
      <c r="M648" s="248" t="s">
        <v>1</v>
      </c>
      <c r="N648" s="249" t="s">
        <v>42</v>
      </c>
      <c r="O648" s="78"/>
      <c r="P648" s="250">
        <f>O648*H648</f>
        <v>0</v>
      </c>
      <c r="Q648" s="250">
        <v>0</v>
      </c>
      <c r="R648" s="250">
        <f>Q648*H648</f>
        <v>0</v>
      </c>
      <c r="S648" s="250">
        <v>0</v>
      </c>
      <c r="T648" s="251">
        <f>S648*H648</f>
        <v>0</v>
      </c>
      <c r="U648" s="37"/>
      <c r="V648" s="37"/>
      <c r="W648" s="37"/>
      <c r="X648" s="37"/>
      <c r="Y648" s="37"/>
      <c r="Z648" s="37"/>
      <c r="AA648" s="37"/>
      <c r="AB648" s="37"/>
      <c r="AC648" s="37"/>
      <c r="AD648" s="37"/>
      <c r="AE648" s="37"/>
      <c r="AR648" s="252" t="s">
        <v>731</v>
      </c>
      <c r="AT648" s="252" t="s">
        <v>393</v>
      </c>
      <c r="AU648" s="252" t="s">
        <v>99</v>
      </c>
      <c r="AY648" s="19" t="s">
        <v>387</v>
      </c>
      <c r="BE648" s="127">
        <f>IF(N648="základná",J648,0)</f>
        <v>0</v>
      </c>
      <c r="BF648" s="127">
        <f>IF(N648="znížená",J648,0)</f>
        <v>0</v>
      </c>
      <c r="BG648" s="127">
        <f>IF(N648="zákl. prenesená",J648,0)</f>
        <v>0</v>
      </c>
      <c r="BH648" s="127">
        <f>IF(N648="zníž. prenesená",J648,0)</f>
        <v>0</v>
      </c>
      <c r="BI648" s="127">
        <f>IF(N648="nulová",J648,0)</f>
        <v>0</v>
      </c>
      <c r="BJ648" s="19" t="s">
        <v>92</v>
      </c>
      <c r="BK648" s="127">
        <f>ROUND(I648*H648,2)</f>
        <v>0</v>
      </c>
      <c r="BL648" s="19" t="s">
        <v>731</v>
      </c>
      <c r="BM648" s="252" t="s">
        <v>3539</v>
      </c>
    </row>
    <row r="649" spans="1:65" s="2" customFormat="1" ht="16.5" customHeight="1">
      <c r="A649" s="37"/>
      <c r="B649" s="38"/>
      <c r="C649" s="240" t="s">
        <v>1634</v>
      </c>
      <c r="D649" s="240" t="s">
        <v>393</v>
      </c>
      <c r="E649" s="241" t="s">
        <v>3540</v>
      </c>
      <c r="F649" s="242" t="s">
        <v>2809</v>
      </c>
      <c r="G649" s="243" t="s">
        <v>2806</v>
      </c>
      <c r="H649" s="244">
        <v>1</v>
      </c>
      <c r="I649" s="245"/>
      <c r="J649" s="246">
        <f>ROUND(I649*H649,2)</f>
        <v>0</v>
      </c>
      <c r="K649" s="247"/>
      <c r="L649" s="40"/>
      <c r="M649" s="248" t="s">
        <v>1</v>
      </c>
      <c r="N649" s="249" t="s">
        <v>42</v>
      </c>
      <c r="O649" s="78"/>
      <c r="P649" s="250">
        <f>O649*H649</f>
        <v>0</v>
      </c>
      <c r="Q649" s="250">
        <v>0</v>
      </c>
      <c r="R649" s="250">
        <f>Q649*H649</f>
        <v>0</v>
      </c>
      <c r="S649" s="250">
        <v>0</v>
      </c>
      <c r="T649" s="251">
        <f>S649*H649</f>
        <v>0</v>
      </c>
      <c r="U649" s="37"/>
      <c r="V649" s="37"/>
      <c r="W649" s="37"/>
      <c r="X649" s="37"/>
      <c r="Y649" s="37"/>
      <c r="Z649" s="37"/>
      <c r="AA649" s="37"/>
      <c r="AB649" s="37"/>
      <c r="AC649" s="37"/>
      <c r="AD649" s="37"/>
      <c r="AE649" s="37"/>
      <c r="AR649" s="252" t="s">
        <v>731</v>
      </c>
      <c r="AT649" s="252" t="s">
        <v>393</v>
      </c>
      <c r="AU649" s="252" t="s">
        <v>99</v>
      </c>
      <c r="AY649" s="19" t="s">
        <v>387</v>
      </c>
      <c r="BE649" s="127">
        <f>IF(N649="základná",J649,0)</f>
        <v>0</v>
      </c>
      <c r="BF649" s="127">
        <f>IF(N649="znížená",J649,0)</f>
        <v>0</v>
      </c>
      <c r="BG649" s="127">
        <f>IF(N649="zákl. prenesená",J649,0)</f>
        <v>0</v>
      </c>
      <c r="BH649" s="127">
        <f>IF(N649="zníž. prenesená",J649,0)</f>
        <v>0</v>
      </c>
      <c r="BI649" s="127">
        <f>IF(N649="nulová",J649,0)</f>
        <v>0</v>
      </c>
      <c r="BJ649" s="19" t="s">
        <v>92</v>
      </c>
      <c r="BK649" s="127">
        <f>ROUND(I649*H649,2)</f>
        <v>0</v>
      </c>
      <c r="BL649" s="19" t="s">
        <v>731</v>
      </c>
      <c r="BM649" s="252" t="s">
        <v>3541</v>
      </c>
    </row>
    <row r="650" spans="1:65" s="2" customFormat="1" ht="16.5" customHeight="1">
      <c r="A650" s="37"/>
      <c r="B650" s="38"/>
      <c r="C650" s="240" t="s">
        <v>1637</v>
      </c>
      <c r="D650" s="240" t="s">
        <v>393</v>
      </c>
      <c r="E650" s="241" t="s">
        <v>3542</v>
      </c>
      <c r="F650" s="242" t="s">
        <v>2812</v>
      </c>
      <c r="G650" s="243" t="s">
        <v>2806</v>
      </c>
      <c r="H650" s="244">
        <v>1</v>
      </c>
      <c r="I650" s="245"/>
      <c r="J650" s="246">
        <f>ROUND(I650*H650,2)</f>
        <v>0</v>
      </c>
      <c r="K650" s="247"/>
      <c r="L650" s="40"/>
      <c r="M650" s="248" t="s">
        <v>1</v>
      </c>
      <c r="N650" s="249" t="s">
        <v>42</v>
      </c>
      <c r="O650" s="78"/>
      <c r="P650" s="250">
        <f>O650*H650</f>
        <v>0</v>
      </c>
      <c r="Q650" s="250">
        <v>0</v>
      </c>
      <c r="R650" s="250">
        <f>Q650*H650</f>
        <v>0</v>
      </c>
      <c r="S650" s="250">
        <v>0</v>
      </c>
      <c r="T650" s="251">
        <f>S650*H650</f>
        <v>0</v>
      </c>
      <c r="U650" s="37"/>
      <c r="V650" s="37"/>
      <c r="W650" s="37"/>
      <c r="X650" s="37"/>
      <c r="Y650" s="37"/>
      <c r="Z650" s="37"/>
      <c r="AA650" s="37"/>
      <c r="AB650" s="37"/>
      <c r="AC650" s="37"/>
      <c r="AD650" s="37"/>
      <c r="AE650" s="37"/>
      <c r="AR650" s="252" t="s">
        <v>731</v>
      </c>
      <c r="AT650" s="252" t="s">
        <v>393</v>
      </c>
      <c r="AU650" s="252" t="s">
        <v>99</v>
      </c>
      <c r="AY650" s="19" t="s">
        <v>387</v>
      </c>
      <c r="BE650" s="127">
        <f>IF(N650="základná",J650,0)</f>
        <v>0</v>
      </c>
      <c r="BF650" s="127">
        <f>IF(N650="znížená",J650,0)</f>
        <v>0</v>
      </c>
      <c r="BG650" s="127">
        <f>IF(N650="zákl. prenesená",J650,0)</f>
        <v>0</v>
      </c>
      <c r="BH650" s="127">
        <f>IF(N650="zníž. prenesená",J650,0)</f>
        <v>0</v>
      </c>
      <c r="BI650" s="127">
        <f>IF(N650="nulová",J650,0)</f>
        <v>0</v>
      </c>
      <c r="BJ650" s="19" t="s">
        <v>92</v>
      </c>
      <c r="BK650" s="127">
        <f>ROUND(I650*H650,2)</f>
        <v>0</v>
      </c>
      <c r="BL650" s="19" t="s">
        <v>731</v>
      </c>
      <c r="BM650" s="252" t="s">
        <v>3543</v>
      </c>
    </row>
    <row r="651" spans="1:65" s="2" customFormat="1" ht="16.5" customHeight="1">
      <c r="A651" s="37"/>
      <c r="B651" s="38"/>
      <c r="C651" s="240" t="s">
        <v>1640</v>
      </c>
      <c r="D651" s="240" t="s">
        <v>393</v>
      </c>
      <c r="E651" s="241" t="s">
        <v>3544</v>
      </c>
      <c r="F651" s="242" t="s">
        <v>2815</v>
      </c>
      <c r="G651" s="243" t="s">
        <v>716</v>
      </c>
      <c r="H651" s="311"/>
      <c r="I651" s="245"/>
      <c r="J651" s="246">
        <f>ROUND(I651*H651,2)</f>
        <v>0</v>
      </c>
      <c r="K651" s="247"/>
      <c r="L651" s="40"/>
      <c r="M651" s="248" t="s">
        <v>1</v>
      </c>
      <c r="N651" s="249" t="s">
        <v>42</v>
      </c>
      <c r="O651" s="78"/>
      <c r="P651" s="250">
        <f>O651*H651</f>
        <v>0</v>
      </c>
      <c r="Q651" s="250">
        <v>0</v>
      </c>
      <c r="R651" s="250">
        <f>Q651*H651</f>
        <v>0</v>
      </c>
      <c r="S651" s="250">
        <v>0</v>
      </c>
      <c r="T651" s="251">
        <f>S651*H651</f>
        <v>0</v>
      </c>
      <c r="U651" s="37"/>
      <c r="V651" s="37"/>
      <c r="W651" s="37"/>
      <c r="X651" s="37"/>
      <c r="Y651" s="37"/>
      <c r="Z651" s="37"/>
      <c r="AA651" s="37"/>
      <c r="AB651" s="37"/>
      <c r="AC651" s="37"/>
      <c r="AD651" s="37"/>
      <c r="AE651" s="37"/>
      <c r="AR651" s="252" t="s">
        <v>731</v>
      </c>
      <c r="AT651" s="252" t="s">
        <v>393</v>
      </c>
      <c r="AU651" s="252" t="s">
        <v>99</v>
      </c>
      <c r="AY651" s="19" t="s">
        <v>387</v>
      </c>
      <c r="BE651" s="127">
        <f>IF(N651="základná",J651,0)</f>
        <v>0</v>
      </c>
      <c r="BF651" s="127">
        <f>IF(N651="znížená",J651,0)</f>
        <v>0</v>
      </c>
      <c r="BG651" s="127">
        <f>IF(N651="zákl. prenesená",J651,0)</f>
        <v>0</v>
      </c>
      <c r="BH651" s="127">
        <f>IF(N651="zníž. prenesená",J651,0)</f>
        <v>0</v>
      </c>
      <c r="BI651" s="127">
        <f>IF(N651="nulová",J651,0)</f>
        <v>0</v>
      </c>
      <c r="BJ651" s="19" t="s">
        <v>92</v>
      </c>
      <c r="BK651" s="127">
        <f>ROUND(I651*H651,2)</f>
        <v>0</v>
      </c>
      <c r="BL651" s="19" t="s">
        <v>731</v>
      </c>
      <c r="BM651" s="252" t="s">
        <v>3545</v>
      </c>
    </row>
    <row r="652" spans="1:65" s="2" customFormat="1" ht="16.5" customHeight="1">
      <c r="A652" s="37"/>
      <c r="B652" s="38"/>
      <c r="C652" s="240" t="s">
        <v>1643</v>
      </c>
      <c r="D652" s="240" t="s">
        <v>393</v>
      </c>
      <c r="E652" s="241" t="s">
        <v>3546</v>
      </c>
      <c r="F652" s="242" t="s">
        <v>2818</v>
      </c>
      <c r="G652" s="243" t="s">
        <v>716</v>
      </c>
      <c r="H652" s="311"/>
      <c r="I652" s="245"/>
      <c r="J652" s="246">
        <f>ROUND(I652*H652,2)</f>
        <v>0</v>
      </c>
      <c r="K652" s="247"/>
      <c r="L652" s="40"/>
      <c r="M652" s="248" t="s">
        <v>1</v>
      </c>
      <c r="N652" s="249" t="s">
        <v>42</v>
      </c>
      <c r="O652" s="78"/>
      <c r="P652" s="250">
        <f>O652*H652</f>
        <v>0</v>
      </c>
      <c r="Q652" s="250">
        <v>0</v>
      </c>
      <c r="R652" s="250">
        <f>Q652*H652</f>
        <v>0</v>
      </c>
      <c r="S652" s="250">
        <v>0</v>
      </c>
      <c r="T652" s="251">
        <f>S652*H652</f>
        <v>0</v>
      </c>
      <c r="U652" s="37"/>
      <c r="V652" s="37"/>
      <c r="W652" s="37"/>
      <c r="X652" s="37"/>
      <c r="Y652" s="37"/>
      <c r="Z652" s="37"/>
      <c r="AA652" s="37"/>
      <c r="AB652" s="37"/>
      <c r="AC652" s="37"/>
      <c r="AD652" s="37"/>
      <c r="AE652" s="37"/>
      <c r="AR652" s="252" t="s">
        <v>731</v>
      </c>
      <c r="AT652" s="252" t="s">
        <v>393</v>
      </c>
      <c r="AU652" s="252" t="s">
        <v>99</v>
      </c>
      <c r="AY652" s="19" t="s">
        <v>387</v>
      </c>
      <c r="BE652" s="127">
        <f>IF(N652="základná",J652,0)</f>
        <v>0</v>
      </c>
      <c r="BF652" s="127">
        <f>IF(N652="znížená",J652,0)</f>
        <v>0</v>
      </c>
      <c r="BG652" s="127">
        <f>IF(N652="zákl. prenesená",J652,0)</f>
        <v>0</v>
      </c>
      <c r="BH652" s="127">
        <f>IF(N652="zníž. prenesená",J652,0)</f>
        <v>0</v>
      </c>
      <c r="BI652" s="127">
        <f>IF(N652="nulová",J652,0)</f>
        <v>0</v>
      </c>
      <c r="BJ652" s="19" t="s">
        <v>92</v>
      </c>
      <c r="BK652" s="127">
        <f>ROUND(I652*H652,2)</f>
        <v>0</v>
      </c>
      <c r="BL652" s="19" t="s">
        <v>731</v>
      </c>
      <c r="BM652" s="252" t="s">
        <v>3547</v>
      </c>
    </row>
    <row r="653" spans="1:65" s="12" customFormat="1" ht="20.85" customHeight="1">
      <c r="B653" s="212"/>
      <c r="C653" s="213"/>
      <c r="D653" s="214" t="s">
        <v>75</v>
      </c>
      <c r="E653" s="225" t="s">
        <v>367</v>
      </c>
      <c r="F653" s="225" t="s">
        <v>821</v>
      </c>
      <c r="G653" s="213"/>
      <c r="H653" s="213"/>
      <c r="I653" s="216"/>
      <c r="J653" s="226">
        <f>BK653</f>
        <v>0</v>
      </c>
      <c r="K653" s="213"/>
      <c r="L653" s="217"/>
      <c r="M653" s="218"/>
      <c r="N653" s="219"/>
      <c r="O653" s="219"/>
      <c r="P653" s="220">
        <f>P654</f>
        <v>0</v>
      </c>
      <c r="Q653" s="219"/>
      <c r="R653" s="220">
        <f>R654</f>
        <v>0</v>
      </c>
      <c r="S653" s="219"/>
      <c r="T653" s="221">
        <f>T654</f>
        <v>0</v>
      </c>
      <c r="AR653" s="222" t="s">
        <v>429</v>
      </c>
      <c r="AT653" s="223" t="s">
        <v>75</v>
      </c>
      <c r="AU653" s="223" t="s">
        <v>92</v>
      </c>
      <c r="AY653" s="222" t="s">
        <v>387</v>
      </c>
      <c r="BK653" s="224">
        <f>BK654</f>
        <v>0</v>
      </c>
    </row>
    <row r="654" spans="1:65" s="2" customFormat="1" ht="16.5" customHeight="1">
      <c r="A654" s="37"/>
      <c r="B654" s="38"/>
      <c r="C654" s="240" t="s">
        <v>1648</v>
      </c>
      <c r="D654" s="240" t="s">
        <v>393</v>
      </c>
      <c r="E654" s="241" t="s">
        <v>2820</v>
      </c>
      <c r="F654" s="242" t="s">
        <v>2821</v>
      </c>
      <c r="G654" s="243" t="s">
        <v>716</v>
      </c>
      <c r="H654" s="311"/>
      <c r="I654" s="245"/>
      <c r="J654" s="246">
        <f>ROUND(I654*H654,2)</f>
        <v>0</v>
      </c>
      <c r="K654" s="247"/>
      <c r="L654" s="40"/>
      <c r="M654" s="248" t="s">
        <v>1</v>
      </c>
      <c r="N654" s="249" t="s">
        <v>42</v>
      </c>
      <c r="O654" s="78"/>
      <c r="P654" s="250">
        <f>O654*H654</f>
        <v>0</v>
      </c>
      <c r="Q654" s="250">
        <v>0</v>
      </c>
      <c r="R654" s="250">
        <f>Q654*H654</f>
        <v>0</v>
      </c>
      <c r="S654" s="250">
        <v>0</v>
      </c>
      <c r="T654" s="251">
        <f>S654*H654</f>
        <v>0</v>
      </c>
      <c r="U654" s="37"/>
      <c r="V654" s="37"/>
      <c r="W654" s="37"/>
      <c r="X654" s="37"/>
      <c r="Y654" s="37"/>
      <c r="Z654" s="37"/>
      <c r="AA654" s="37"/>
      <c r="AB654" s="37"/>
      <c r="AC654" s="37"/>
      <c r="AD654" s="37"/>
      <c r="AE654" s="37"/>
      <c r="AR654" s="252" t="s">
        <v>825</v>
      </c>
      <c r="AT654" s="252" t="s">
        <v>393</v>
      </c>
      <c r="AU654" s="252" t="s">
        <v>99</v>
      </c>
      <c r="AY654" s="19" t="s">
        <v>387</v>
      </c>
      <c r="BE654" s="127">
        <f>IF(N654="základná",J654,0)</f>
        <v>0</v>
      </c>
      <c r="BF654" s="127">
        <f>IF(N654="znížená",J654,0)</f>
        <v>0</v>
      </c>
      <c r="BG654" s="127">
        <f>IF(N654="zákl. prenesená",J654,0)</f>
        <v>0</v>
      </c>
      <c r="BH654" s="127">
        <f>IF(N654="zníž. prenesená",J654,0)</f>
        <v>0</v>
      </c>
      <c r="BI654" s="127">
        <f>IF(N654="nulová",J654,0)</f>
        <v>0</v>
      </c>
      <c r="BJ654" s="19" t="s">
        <v>92</v>
      </c>
      <c r="BK654" s="127">
        <f>ROUND(I654*H654,2)</f>
        <v>0</v>
      </c>
      <c r="BL654" s="19" t="s">
        <v>825</v>
      </c>
      <c r="BM654" s="252" t="s">
        <v>3548</v>
      </c>
    </row>
    <row r="655" spans="1:65" s="12" customFormat="1" ht="22.8" customHeight="1">
      <c r="B655" s="212"/>
      <c r="C655" s="213"/>
      <c r="D655" s="214" t="s">
        <v>75</v>
      </c>
      <c r="E655" s="225" t="s">
        <v>3549</v>
      </c>
      <c r="F655" s="225" t="s">
        <v>3550</v>
      </c>
      <c r="G655" s="213"/>
      <c r="H655" s="213"/>
      <c r="I655" s="216"/>
      <c r="J655" s="226">
        <f>BK655</f>
        <v>0</v>
      </c>
      <c r="K655" s="213"/>
      <c r="L655" s="217"/>
      <c r="M655" s="218"/>
      <c r="N655" s="219"/>
      <c r="O655" s="219"/>
      <c r="P655" s="220">
        <f>P656+P661+P669+P677+P683+P689</f>
        <v>0</v>
      </c>
      <c r="Q655" s="219"/>
      <c r="R655" s="220">
        <f>R656+R661+R669+R677+R683+R689</f>
        <v>0</v>
      </c>
      <c r="S655" s="219"/>
      <c r="T655" s="221">
        <f>T656+T661+T669+T677+T683+T689</f>
        <v>0</v>
      </c>
      <c r="AR655" s="222" t="s">
        <v>84</v>
      </c>
      <c r="AT655" s="223" t="s">
        <v>75</v>
      </c>
      <c r="AU655" s="223" t="s">
        <v>84</v>
      </c>
      <c r="AY655" s="222" t="s">
        <v>387</v>
      </c>
      <c r="BK655" s="224">
        <f>BK656+BK661+BK669+BK677+BK683+BK689</f>
        <v>0</v>
      </c>
    </row>
    <row r="656" spans="1:65" s="12" customFormat="1" ht="20.85" customHeight="1">
      <c r="B656" s="212"/>
      <c r="C656" s="213"/>
      <c r="D656" s="214" t="s">
        <v>75</v>
      </c>
      <c r="E656" s="225" t="s">
        <v>2756</v>
      </c>
      <c r="F656" s="225" t="s">
        <v>2757</v>
      </c>
      <c r="G656" s="213"/>
      <c r="H656" s="213"/>
      <c r="I656" s="216"/>
      <c r="J656" s="226">
        <f>BK656</f>
        <v>0</v>
      </c>
      <c r="K656" s="213"/>
      <c r="L656" s="217"/>
      <c r="M656" s="218"/>
      <c r="N656" s="219"/>
      <c r="O656" s="219"/>
      <c r="P656" s="220">
        <f>SUM(P657:P660)</f>
        <v>0</v>
      </c>
      <c r="Q656" s="219"/>
      <c r="R656" s="220">
        <f>SUM(R657:R660)</f>
        <v>0</v>
      </c>
      <c r="S656" s="219"/>
      <c r="T656" s="221">
        <f>SUM(T657:T660)</f>
        <v>0</v>
      </c>
      <c r="AR656" s="222" t="s">
        <v>99</v>
      </c>
      <c r="AT656" s="223" t="s">
        <v>75</v>
      </c>
      <c r="AU656" s="223" t="s">
        <v>92</v>
      </c>
      <c r="AY656" s="222" t="s">
        <v>387</v>
      </c>
      <c r="BK656" s="224">
        <f>SUM(BK657:BK660)</f>
        <v>0</v>
      </c>
    </row>
    <row r="657" spans="1:65" s="2" customFormat="1" ht="21.75" customHeight="1">
      <c r="A657" s="37"/>
      <c r="B657" s="38"/>
      <c r="C657" s="240" t="s">
        <v>1652</v>
      </c>
      <c r="D657" s="240" t="s">
        <v>393</v>
      </c>
      <c r="E657" s="241" t="s">
        <v>3551</v>
      </c>
      <c r="F657" s="242" t="s">
        <v>3483</v>
      </c>
      <c r="G657" s="243" t="s">
        <v>396</v>
      </c>
      <c r="H657" s="244">
        <v>1.4</v>
      </c>
      <c r="I657" s="245"/>
      <c r="J657" s="246">
        <f>ROUND(I657*H657,2)</f>
        <v>0</v>
      </c>
      <c r="K657" s="247"/>
      <c r="L657" s="40"/>
      <c r="M657" s="248" t="s">
        <v>1</v>
      </c>
      <c r="N657" s="249" t="s">
        <v>42</v>
      </c>
      <c r="O657" s="78"/>
      <c r="P657" s="250">
        <f>O657*H657</f>
        <v>0</v>
      </c>
      <c r="Q657" s="250">
        <v>0</v>
      </c>
      <c r="R657" s="250">
        <f>Q657*H657</f>
        <v>0</v>
      </c>
      <c r="S657" s="250">
        <v>0</v>
      </c>
      <c r="T657" s="251">
        <f>S657*H657</f>
        <v>0</v>
      </c>
      <c r="U657" s="37"/>
      <c r="V657" s="37"/>
      <c r="W657" s="37"/>
      <c r="X657" s="37"/>
      <c r="Y657" s="37"/>
      <c r="Z657" s="37"/>
      <c r="AA657" s="37"/>
      <c r="AB657" s="37"/>
      <c r="AC657" s="37"/>
      <c r="AD657" s="37"/>
      <c r="AE657" s="37"/>
      <c r="AR657" s="252" t="s">
        <v>731</v>
      </c>
      <c r="AT657" s="252" t="s">
        <v>393</v>
      </c>
      <c r="AU657" s="252" t="s">
        <v>99</v>
      </c>
      <c r="AY657" s="19" t="s">
        <v>387</v>
      </c>
      <c r="BE657" s="127">
        <f>IF(N657="základná",J657,0)</f>
        <v>0</v>
      </c>
      <c r="BF657" s="127">
        <f>IF(N657="znížená",J657,0)</f>
        <v>0</v>
      </c>
      <c r="BG657" s="127">
        <f>IF(N657="zákl. prenesená",J657,0)</f>
        <v>0</v>
      </c>
      <c r="BH657" s="127">
        <f>IF(N657="zníž. prenesená",J657,0)</f>
        <v>0</v>
      </c>
      <c r="BI657" s="127">
        <f>IF(N657="nulová",J657,0)</f>
        <v>0</v>
      </c>
      <c r="BJ657" s="19" t="s">
        <v>92</v>
      </c>
      <c r="BK657" s="127">
        <f>ROUND(I657*H657,2)</f>
        <v>0</v>
      </c>
      <c r="BL657" s="19" t="s">
        <v>731</v>
      </c>
      <c r="BM657" s="252" t="s">
        <v>3552</v>
      </c>
    </row>
    <row r="658" spans="1:65" s="2" customFormat="1" ht="16.5" customHeight="1">
      <c r="A658" s="37"/>
      <c r="B658" s="38"/>
      <c r="C658" s="240" t="s">
        <v>195</v>
      </c>
      <c r="D658" s="240" t="s">
        <v>393</v>
      </c>
      <c r="E658" s="241" t="s">
        <v>3553</v>
      </c>
      <c r="F658" s="242" t="s">
        <v>3486</v>
      </c>
      <c r="G658" s="243" t="s">
        <v>396</v>
      </c>
      <c r="H658" s="244">
        <v>1.6</v>
      </c>
      <c r="I658" s="245"/>
      <c r="J658" s="246">
        <f>ROUND(I658*H658,2)</f>
        <v>0</v>
      </c>
      <c r="K658" s="247"/>
      <c r="L658" s="40"/>
      <c r="M658" s="248" t="s">
        <v>1</v>
      </c>
      <c r="N658" s="249" t="s">
        <v>42</v>
      </c>
      <c r="O658" s="78"/>
      <c r="P658" s="250">
        <f>O658*H658</f>
        <v>0</v>
      </c>
      <c r="Q658" s="250">
        <v>0</v>
      </c>
      <c r="R658" s="250">
        <f>Q658*H658</f>
        <v>0</v>
      </c>
      <c r="S658" s="250">
        <v>0</v>
      </c>
      <c r="T658" s="251">
        <f>S658*H658</f>
        <v>0</v>
      </c>
      <c r="U658" s="37"/>
      <c r="V658" s="37"/>
      <c r="W658" s="37"/>
      <c r="X658" s="37"/>
      <c r="Y658" s="37"/>
      <c r="Z658" s="37"/>
      <c r="AA658" s="37"/>
      <c r="AB658" s="37"/>
      <c r="AC658" s="37"/>
      <c r="AD658" s="37"/>
      <c r="AE658" s="37"/>
      <c r="AR658" s="252" t="s">
        <v>731</v>
      </c>
      <c r="AT658" s="252" t="s">
        <v>393</v>
      </c>
      <c r="AU658" s="252" t="s">
        <v>99</v>
      </c>
      <c r="AY658" s="19" t="s">
        <v>387</v>
      </c>
      <c r="BE658" s="127">
        <f>IF(N658="základná",J658,0)</f>
        <v>0</v>
      </c>
      <c r="BF658" s="127">
        <f>IF(N658="znížená",J658,0)</f>
        <v>0</v>
      </c>
      <c r="BG658" s="127">
        <f>IF(N658="zákl. prenesená",J658,0)</f>
        <v>0</v>
      </c>
      <c r="BH658" s="127">
        <f>IF(N658="zníž. prenesená",J658,0)</f>
        <v>0</v>
      </c>
      <c r="BI658" s="127">
        <f>IF(N658="nulová",J658,0)</f>
        <v>0</v>
      </c>
      <c r="BJ658" s="19" t="s">
        <v>92</v>
      </c>
      <c r="BK658" s="127">
        <f>ROUND(I658*H658,2)</f>
        <v>0</v>
      </c>
      <c r="BL658" s="19" t="s">
        <v>731</v>
      </c>
      <c r="BM658" s="252" t="s">
        <v>3554</v>
      </c>
    </row>
    <row r="659" spans="1:65" s="2" customFormat="1" ht="21.75" customHeight="1">
      <c r="A659" s="37"/>
      <c r="B659" s="38"/>
      <c r="C659" s="240" t="s">
        <v>1655</v>
      </c>
      <c r="D659" s="240" t="s">
        <v>393</v>
      </c>
      <c r="E659" s="241" t="s">
        <v>3555</v>
      </c>
      <c r="F659" s="242" t="s">
        <v>3556</v>
      </c>
      <c r="G659" s="243" t="s">
        <v>396</v>
      </c>
      <c r="H659" s="244">
        <v>9</v>
      </c>
      <c r="I659" s="245"/>
      <c r="J659" s="246">
        <f>ROUND(I659*H659,2)</f>
        <v>0</v>
      </c>
      <c r="K659" s="247"/>
      <c r="L659" s="40"/>
      <c r="M659" s="248" t="s">
        <v>1</v>
      </c>
      <c r="N659" s="249" t="s">
        <v>42</v>
      </c>
      <c r="O659" s="78"/>
      <c r="P659" s="250">
        <f>O659*H659</f>
        <v>0</v>
      </c>
      <c r="Q659" s="250">
        <v>0</v>
      </c>
      <c r="R659" s="250">
        <f>Q659*H659</f>
        <v>0</v>
      </c>
      <c r="S659" s="250">
        <v>0</v>
      </c>
      <c r="T659" s="251">
        <f>S659*H659</f>
        <v>0</v>
      </c>
      <c r="U659" s="37"/>
      <c r="V659" s="37"/>
      <c r="W659" s="37"/>
      <c r="X659" s="37"/>
      <c r="Y659" s="37"/>
      <c r="Z659" s="37"/>
      <c r="AA659" s="37"/>
      <c r="AB659" s="37"/>
      <c r="AC659" s="37"/>
      <c r="AD659" s="37"/>
      <c r="AE659" s="37"/>
      <c r="AR659" s="252" t="s">
        <v>731</v>
      </c>
      <c r="AT659" s="252" t="s">
        <v>393</v>
      </c>
      <c r="AU659" s="252" t="s">
        <v>99</v>
      </c>
      <c r="AY659" s="19" t="s">
        <v>387</v>
      </c>
      <c r="BE659" s="127">
        <f>IF(N659="základná",J659,0)</f>
        <v>0</v>
      </c>
      <c r="BF659" s="127">
        <f>IF(N659="znížená",J659,0)</f>
        <v>0</v>
      </c>
      <c r="BG659" s="127">
        <f>IF(N659="zákl. prenesená",J659,0)</f>
        <v>0</v>
      </c>
      <c r="BH659" s="127">
        <f>IF(N659="zníž. prenesená",J659,0)</f>
        <v>0</v>
      </c>
      <c r="BI659" s="127">
        <f>IF(N659="nulová",J659,0)</f>
        <v>0</v>
      </c>
      <c r="BJ659" s="19" t="s">
        <v>92</v>
      </c>
      <c r="BK659" s="127">
        <f>ROUND(I659*H659,2)</f>
        <v>0</v>
      </c>
      <c r="BL659" s="19" t="s">
        <v>731</v>
      </c>
      <c r="BM659" s="252" t="s">
        <v>3557</v>
      </c>
    </row>
    <row r="660" spans="1:65" s="2" customFormat="1" ht="16.5" customHeight="1">
      <c r="A660" s="37"/>
      <c r="B660" s="38"/>
      <c r="C660" s="240" t="s">
        <v>1657</v>
      </c>
      <c r="D660" s="240" t="s">
        <v>393</v>
      </c>
      <c r="E660" s="241" t="s">
        <v>3558</v>
      </c>
      <c r="F660" s="242" t="s">
        <v>3559</v>
      </c>
      <c r="G660" s="243" t="s">
        <v>396</v>
      </c>
      <c r="H660" s="244">
        <v>28.6</v>
      </c>
      <c r="I660" s="245"/>
      <c r="J660" s="246">
        <f>ROUND(I660*H660,2)</f>
        <v>0</v>
      </c>
      <c r="K660" s="247"/>
      <c r="L660" s="40"/>
      <c r="M660" s="248" t="s">
        <v>1</v>
      </c>
      <c r="N660" s="249" t="s">
        <v>42</v>
      </c>
      <c r="O660" s="78"/>
      <c r="P660" s="250">
        <f>O660*H660</f>
        <v>0</v>
      </c>
      <c r="Q660" s="250">
        <v>0</v>
      </c>
      <c r="R660" s="250">
        <f>Q660*H660</f>
        <v>0</v>
      </c>
      <c r="S660" s="250">
        <v>0</v>
      </c>
      <c r="T660" s="251">
        <f>S660*H660</f>
        <v>0</v>
      </c>
      <c r="U660" s="37"/>
      <c r="V660" s="37"/>
      <c r="W660" s="37"/>
      <c r="X660" s="37"/>
      <c r="Y660" s="37"/>
      <c r="Z660" s="37"/>
      <c r="AA660" s="37"/>
      <c r="AB660" s="37"/>
      <c r="AC660" s="37"/>
      <c r="AD660" s="37"/>
      <c r="AE660" s="37"/>
      <c r="AR660" s="252" t="s">
        <v>731</v>
      </c>
      <c r="AT660" s="252" t="s">
        <v>393</v>
      </c>
      <c r="AU660" s="252" t="s">
        <v>99</v>
      </c>
      <c r="AY660" s="19" t="s">
        <v>387</v>
      </c>
      <c r="BE660" s="127">
        <f>IF(N660="základná",J660,0)</f>
        <v>0</v>
      </c>
      <c r="BF660" s="127">
        <f>IF(N660="znížená",J660,0)</f>
        <v>0</v>
      </c>
      <c r="BG660" s="127">
        <f>IF(N660="zákl. prenesená",J660,0)</f>
        <v>0</v>
      </c>
      <c r="BH660" s="127">
        <f>IF(N660="zníž. prenesená",J660,0)</f>
        <v>0</v>
      </c>
      <c r="BI660" s="127">
        <f>IF(N660="nulová",J660,0)</f>
        <v>0</v>
      </c>
      <c r="BJ660" s="19" t="s">
        <v>92</v>
      </c>
      <c r="BK660" s="127">
        <f>ROUND(I660*H660,2)</f>
        <v>0</v>
      </c>
      <c r="BL660" s="19" t="s">
        <v>731</v>
      </c>
      <c r="BM660" s="252" t="s">
        <v>3560</v>
      </c>
    </row>
    <row r="661" spans="1:65" s="12" customFormat="1" ht="20.85" customHeight="1">
      <c r="B661" s="212"/>
      <c r="C661" s="213"/>
      <c r="D661" s="214" t="s">
        <v>75</v>
      </c>
      <c r="E661" s="225" t="s">
        <v>2761</v>
      </c>
      <c r="F661" s="225" t="s">
        <v>2762</v>
      </c>
      <c r="G661" s="213"/>
      <c r="H661" s="213"/>
      <c r="I661" s="216"/>
      <c r="J661" s="226">
        <f>BK661</f>
        <v>0</v>
      </c>
      <c r="K661" s="213"/>
      <c r="L661" s="217"/>
      <c r="M661" s="218"/>
      <c r="N661" s="219"/>
      <c r="O661" s="219"/>
      <c r="P661" s="220">
        <f>SUM(P662:P668)</f>
        <v>0</v>
      </c>
      <c r="Q661" s="219"/>
      <c r="R661" s="220">
        <f>SUM(R662:R668)</f>
        <v>0</v>
      </c>
      <c r="S661" s="219"/>
      <c r="T661" s="221">
        <f>SUM(T662:T668)</f>
        <v>0</v>
      </c>
      <c r="AR661" s="222" t="s">
        <v>99</v>
      </c>
      <c r="AT661" s="223" t="s">
        <v>75</v>
      </c>
      <c r="AU661" s="223" t="s">
        <v>92</v>
      </c>
      <c r="AY661" s="222" t="s">
        <v>387</v>
      </c>
      <c r="BK661" s="224">
        <f>SUM(BK662:BK668)</f>
        <v>0</v>
      </c>
    </row>
    <row r="662" spans="1:65" s="2" customFormat="1" ht="16.5" customHeight="1">
      <c r="A662" s="37"/>
      <c r="B662" s="38"/>
      <c r="C662" s="240" t="s">
        <v>1659</v>
      </c>
      <c r="D662" s="240" t="s">
        <v>393</v>
      </c>
      <c r="E662" s="241" t="s">
        <v>3561</v>
      </c>
      <c r="F662" s="242" t="s">
        <v>2835</v>
      </c>
      <c r="G662" s="243" t="s">
        <v>436</v>
      </c>
      <c r="H662" s="244">
        <v>2</v>
      </c>
      <c r="I662" s="245"/>
      <c r="J662" s="246">
        <f t="shared" ref="J662:J668" si="215">ROUND(I662*H662,2)</f>
        <v>0</v>
      </c>
      <c r="K662" s="247"/>
      <c r="L662" s="40"/>
      <c r="M662" s="248" t="s">
        <v>1</v>
      </c>
      <c r="N662" s="249" t="s">
        <v>42</v>
      </c>
      <c r="O662" s="78"/>
      <c r="P662" s="250">
        <f t="shared" ref="P662:P668" si="216">O662*H662</f>
        <v>0</v>
      </c>
      <c r="Q662" s="250">
        <v>0</v>
      </c>
      <c r="R662" s="250">
        <f t="shared" ref="R662:R668" si="217">Q662*H662</f>
        <v>0</v>
      </c>
      <c r="S662" s="250">
        <v>0</v>
      </c>
      <c r="T662" s="251">
        <f t="shared" ref="T662:T668" si="218">S662*H662</f>
        <v>0</v>
      </c>
      <c r="U662" s="37"/>
      <c r="V662" s="37"/>
      <c r="W662" s="37"/>
      <c r="X662" s="37"/>
      <c r="Y662" s="37"/>
      <c r="Z662" s="37"/>
      <c r="AA662" s="37"/>
      <c r="AB662" s="37"/>
      <c r="AC662" s="37"/>
      <c r="AD662" s="37"/>
      <c r="AE662" s="37"/>
      <c r="AR662" s="252" t="s">
        <v>731</v>
      </c>
      <c r="AT662" s="252" t="s">
        <v>393</v>
      </c>
      <c r="AU662" s="252" t="s">
        <v>99</v>
      </c>
      <c r="AY662" s="19" t="s">
        <v>387</v>
      </c>
      <c r="BE662" s="127">
        <f t="shared" ref="BE662:BE668" si="219">IF(N662="základná",J662,0)</f>
        <v>0</v>
      </c>
      <c r="BF662" s="127">
        <f t="shared" ref="BF662:BF668" si="220">IF(N662="znížená",J662,0)</f>
        <v>0</v>
      </c>
      <c r="BG662" s="127">
        <f t="shared" ref="BG662:BG668" si="221">IF(N662="zákl. prenesená",J662,0)</f>
        <v>0</v>
      </c>
      <c r="BH662" s="127">
        <f t="shared" ref="BH662:BH668" si="222">IF(N662="zníž. prenesená",J662,0)</f>
        <v>0</v>
      </c>
      <c r="BI662" s="127">
        <f t="shared" ref="BI662:BI668" si="223">IF(N662="nulová",J662,0)</f>
        <v>0</v>
      </c>
      <c r="BJ662" s="19" t="s">
        <v>92</v>
      </c>
      <c r="BK662" s="127">
        <f t="shared" ref="BK662:BK668" si="224">ROUND(I662*H662,2)</f>
        <v>0</v>
      </c>
      <c r="BL662" s="19" t="s">
        <v>731</v>
      </c>
      <c r="BM662" s="252" t="s">
        <v>3562</v>
      </c>
    </row>
    <row r="663" spans="1:65" s="2" customFormat="1" ht="21.75" customHeight="1">
      <c r="A663" s="37"/>
      <c r="B663" s="38"/>
      <c r="C663" s="240" t="s">
        <v>1662</v>
      </c>
      <c r="D663" s="240" t="s">
        <v>393</v>
      </c>
      <c r="E663" s="241" t="s">
        <v>3563</v>
      </c>
      <c r="F663" s="242" t="s">
        <v>2838</v>
      </c>
      <c r="G663" s="243" t="s">
        <v>405</v>
      </c>
      <c r="H663" s="244">
        <v>1.6</v>
      </c>
      <c r="I663" s="245"/>
      <c r="J663" s="246">
        <f t="shared" si="215"/>
        <v>0</v>
      </c>
      <c r="K663" s="247"/>
      <c r="L663" s="40"/>
      <c r="M663" s="248" t="s">
        <v>1</v>
      </c>
      <c r="N663" s="249" t="s">
        <v>42</v>
      </c>
      <c r="O663" s="78"/>
      <c r="P663" s="250">
        <f t="shared" si="216"/>
        <v>0</v>
      </c>
      <c r="Q663" s="250">
        <v>0</v>
      </c>
      <c r="R663" s="250">
        <f t="shared" si="217"/>
        <v>0</v>
      </c>
      <c r="S663" s="250">
        <v>0</v>
      </c>
      <c r="T663" s="251">
        <f t="shared" si="218"/>
        <v>0</v>
      </c>
      <c r="U663" s="37"/>
      <c r="V663" s="37"/>
      <c r="W663" s="37"/>
      <c r="X663" s="37"/>
      <c r="Y663" s="37"/>
      <c r="Z663" s="37"/>
      <c r="AA663" s="37"/>
      <c r="AB663" s="37"/>
      <c r="AC663" s="37"/>
      <c r="AD663" s="37"/>
      <c r="AE663" s="37"/>
      <c r="AR663" s="252" t="s">
        <v>731</v>
      </c>
      <c r="AT663" s="252" t="s">
        <v>393</v>
      </c>
      <c r="AU663" s="252" t="s">
        <v>99</v>
      </c>
      <c r="AY663" s="19" t="s">
        <v>387</v>
      </c>
      <c r="BE663" s="127">
        <f t="shared" si="219"/>
        <v>0</v>
      </c>
      <c r="BF663" s="127">
        <f t="shared" si="220"/>
        <v>0</v>
      </c>
      <c r="BG663" s="127">
        <f t="shared" si="221"/>
        <v>0</v>
      </c>
      <c r="BH663" s="127">
        <f t="shared" si="222"/>
        <v>0</v>
      </c>
      <c r="BI663" s="127">
        <f t="shared" si="223"/>
        <v>0</v>
      </c>
      <c r="BJ663" s="19" t="s">
        <v>92</v>
      </c>
      <c r="BK663" s="127">
        <f t="shared" si="224"/>
        <v>0</v>
      </c>
      <c r="BL663" s="19" t="s">
        <v>731</v>
      </c>
      <c r="BM663" s="252" t="s">
        <v>3564</v>
      </c>
    </row>
    <row r="664" spans="1:65" s="2" customFormat="1" ht="21.75" customHeight="1">
      <c r="A664" s="37"/>
      <c r="B664" s="38"/>
      <c r="C664" s="240" t="s">
        <v>1664</v>
      </c>
      <c r="D664" s="240" t="s">
        <v>393</v>
      </c>
      <c r="E664" s="241" t="s">
        <v>3565</v>
      </c>
      <c r="F664" s="242" t="s">
        <v>3566</v>
      </c>
      <c r="G664" s="243" t="s">
        <v>396</v>
      </c>
      <c r="H664" s="244">
        <v>0.3</v>
      </c>
      <c r="I664" s="245"/>
      <c r="J664" s="246">
        <f t="shared" si="215"/>
        <v>0</v>
      </c>
      <c r="K664" s="247"/>
      <c r="L664" s="40"/>
      <c r="M664" s="248" t="s">
        <v>1</v>
      </c>
      <c r="N664" s="249" t="s">
        <v>42</v>
      </c>
      <c r="O664" s="78"/>
      <c r="P664" s="250">
        <f t="shared" si="216"/>
        <v>0</v>
      </c>
      <c r="Q664" s="250">
        <v>0</v>
      </c>
      <c r="R664" s="250">
        <f t="shared" si="217"/>
        <v>0</v>
      </c>
      <c r="S664" s="250">
        <v>0</v>
      </c>
      <c r="T664" s="251">
        <f t="shared" si="218"/>
        <v>0</v>
      </c>
      <c r="U664" s="37"/>
      <c r="V664" s="37"/>
      <c r="W664" s="37"/>
      <c r="X664" s="37"/>
      <c r="Y664" s="37"/>
      <c r="Z664" s="37"/>
      <c r="AA664" s="37"/>
      <c r="AB664" s="37"/>
      <c r="AC664" s="37"/>
      <c r="AD664" s="37"/>
      <c r="AE664" s="37"/>
      <c r="AR664" s="252" t="s">
        <v>731</v>
      </c>
      <c r="AT664" s="252" t="s">
        <v>393</v>
      </c>
      <c r="AU664" s="252" t="s">
        <v>99</v>
      </c>
      <c r="AY664" s="19" t="s">
        <v>387</v>
      </c>
      <c r="BE664" s="127">
        <f t="shared" si="219"/>
        <v>0</v>
      </c>
      <c r="BF664" s="127">
        <f t="shared" si="220"/>
        <v>0</v>
      </c>
      <c r="BG664" s="127">
        <f t="shared" si="221"/>
        <v>0</v>
      </c>
      <c r="BH664" s="127">
        <f t="shared" si="222"/>
        <v>0</v>
      </c>
      <c r="BI664" s="127">
        <f t="shared" si="223"/>
        <v>0</v>
      </c>
      <c r="BJ664" s="19" t="s">
        <v>92</v>
      </c>
      <c r="BK664" s="127">
        <f t="shared" si="224"/>
        <v>0</v>
      </c>
      <c r="BL664" s="19" t="s">
        <v>731</v>
      </c>
      <c r="BM664" s="252" t="s">
        <v>3567</v>
      </c>
    </row>
    <row r="665" spans="1:65" s="2" customFormat="1" ht="16.5" customHeight="1">
      <c r="A665" s="37"/>
      <c r="B665" s="38"/>
      <c r="C665" s="240" t="s">
        <v>1666</v>
      </c>
      <c r="D665" s="240" t="s">
        <v>393</v>
      </c>
      <c r="E665" s="241" t="s">
        <v>3568</v>
      </c>
      <c r="F665" s="242" t="s">
        <v>2992</v>
      </c>
      <c r="G665" s="243" t="s">
        <v>436</v>
      </c>
      <c r="H665" s="244">
        <v>2</v>
      </c>
      <c r="I665" s="245"/>
      <c r="J665" s="246">
        <f t="shared" si="215"/>
        <v>0</v>
      </c>
      <c r="K665" s="247"/>
      <c r="L665" s="40"/>
      <c r="M665" s="248" t="s">
        <v>1</v>
      </c>
      <c r="N665" s="249" t="s">
        <v>42</v>
      </c>
      <c r="O665" s="78"/>
      <c r="P665" s="250">
        <f t="shared" si="216"/>
        <v>0</v>
      </c>
      <c r="Q665" s="250">
        <v>0</v>
      </c>
      <c r="R665" s="250">
        <f t="shared" si="217"/>
        <v>0</v>
      </c>
      <c r="S665" s="250">
        <v>0</v>
      </c>
      <c r="T665" s="251">
        <f t="shared" si="218"/>
        <v>0</v>
      </c>
      <c r="U665" s="37"/>
      <c r="V665" s="37"/>
      <c r="W665" s="37"/>
      <c r="X665" s="37"/>
      <c r="Y665" s="37"/>
      <c r="Z665" s="37"/>
      <c r="AA665" s="37"/>
      <c r="AB665" s="37"/>
      <c r="AC665" s="37"/>
      <c r="AD665" s="37"/>
      <c r="AE665" s="37"/>
      <c r="AR665" s="252" t="s">
        <v>731</v>
      </c>
      <c r="AT665" s="252" t="s">
        <v>393</v>
      </c>
      <c r="AU665" s="252" t="s">
        <v>99</v>
      </c>
      <c r="AY665" s="19" t="s">
        <v>387</v>
      </c>
      <c r="BE665" s="127">
        <f t="shared" si="219"/>
        <v>0</v>
      </c>
      <c r="BF665" s="127">
        <f t="shared" si="220"/>
        <v>0</v>
      </c>
      <c r="BG665" s="127">
        <f t="shared" si="221"/>
        <v>0</v>
      </c>
      <c r="BH665" s="127">
        <f t="shared" si="222"/>
        <v>0</v>
      </c>
      <c r="BI665" s="127">
        <f t="shared" si="223"/>
        <v>0</v>
      </c>
      <c r="BJ665" s="19" t="s">
        <v>92</v>
      </c>
      <c r="BK665" s="127">
        <f t="shared" si="224"/>
        <v>0</v>
      </c>
      <c r="BL665" s="19" t="s">
        <v>731</v>
      </c>
      <c r="BM665" s="252" t="s">
        <v>3569</v>
      </c>
    </row>
    <row r="666" spans="1:65" s="2" customFormat="1" ht="16.5" customHeight="1">
      <c r="A666" s="37"/>
      <c r="B666" s="38"/>
      <c r="C666" s="240" t="s">
        <v>1669</v>
      </c>
      <c r="D666" s="240" t="s">
        <v>393</v>
      </c>
      <c r="E666" s="241" t="s">
        <v>3570</v>
      </c>
      <c r="F666" s="242" t="s">
        <v>3316</v>
      </c>
      <c r="G666" s="243" t="s">
        <v>436</v>
      </c>
      <c r="H666" s="244">
        <v>2</v>
      </c>
      <c r="I666" s="245"/>
      <c r="J666" s="246">
        <f t="shared" si="215"/>
        <v>0</v>
      </c>
      <c r="K666" s="247"/>
      <c r="L666" s="40"/>
      <c r="M666" s="248" t="s">
        <v>1</v>
      </c>
      <c r="N666" s="249" t="s">
        <v>42</v>
      </c>
      <c r="O666" s="78"/>
      <c r="P666" s="250">
        <f t="shared" si="216"/>
        <v>0</v>
      </c>
      <c r="Q666" s="250">
        <v>0</v>
      </c>
      <c r="R666" s="250">
        <f t="shared" si="217"/>
        <v>0</v>
      </c>
      <c r="S666" s="250">
        <v>0</v>
      </c>
      <c r="T666" s="251">
        <f t="shared" si="218"/>
        <v>0</v>
      </c>
      <c r="U666" s="37"/>
      <c r="V666" s="37"/>
      <c r="W666" s="37"/>
      <c r="X666" s="37"/>
      <c r="Y666" s="37"/>
      <c r="Z666" s="37"/>
      <c r="AA666" s="37"/>
      <c r="AB666" s="37"/>
      <c r="AC666" s="37"/>
      <c r="AD666" s="37"/>
      <c r="AE666" s="37"/>
      <c r="AR666" s="252" t="s">
        <v>731</v>
      </c>
      <c r="AT666" s="252" t="s">
        <v>393</v>
      </c>
      <c r="AU666" s="252" t="s">
        <v>99</v>
      </c>
      <c r="AY666" s="19" t="s">
        <v>387</v>
      </c>
      <c r="BE666" s="127">
        <f t="shared" si="219"/>
        <v>0</v>
      </c>
      <c r="BF666" s="127">
        <f t="shared" si="220"/>
        <v>0</v>
      </c>
      <c r="BG666" s="127">
        <f t="shared" si="221"/>
        <v>0</v>
      </c>
      <c r="BH666" s="127">
        <f t="shared" si="222"/>
        <v>0</v>
      </c>
      <c r="BI666" s="127">
        <f t="shared" si="223"/>
        <v>0</v>
      </c>
      <c r="BJ666" s="19" t="s">
        <v>92</v>
      </c>
      <c r="BK666" s="127">
        <f t="shared" si="224"/>
        <v>0</v>
      </c>
      <c r="BL666" s="19" t="s">
        <v>731</v>
      </c>
      <c r="BM666" s="252" t="s">
        <v>3571</v>
      </c>
    </row>
    <row r="667" spans="1:65" s="2" customFormat="1" ht="16.5" customHeight="1">
      <c r="A667" s="37"/>
      <c r="B667" s="38"/>
      <c r="C667" s="240" t="s">
        <v>1678</v>
      </c>
      <c r="D667" s="240" t="s">
        <v>393</v>
      </c>
      <c r="E667" s="241" t="s">
        <v>3572</v>
      </c>
      <c r="F667" s="242" t="s">
        <v>3215</v>
      </c>
      <c r="G667" s="243" t="s">
        <v>436</v>
      </c>
      <c r="H667" s="244">
        <v>1</v>
      </c>
      <c r="I667" s="245"/>
      <c r="J667" s="246">
        <f t="shared" si="215"/>
        <v>0</v>
      </c>
      <c r="K667" s="247"/>
      <c r="L667" s="40"/>
      <c r="M667" s="248" t="s">
        <v>1</v>
      </c>
      <c r="N667" s="249" t="s">
        <v>42</v>
      </c>
      <c r="O667" s="78"/>
      <c r="P667" s="250">
        <f t="shared" si="216"/>
        <v>0</v>
      </c>
      <c r="Q667" s="250">
        <v>0</v>
      </c>
      <c r="R667" s="250">
        <f t="shared" si="217"/>
        <v>0</v>
      </c>
      <c r="S667" s="250">
        <v>0</v>
      </c>
      <c r="T667" s="251">
        <f t="shared" si="218"/>
        <v>0</v>
      </c>
      <c r="U667" s="37"/>
      <c r="V667" s="37"/>
      <c r="W667" s="37"/>
      <c r="X667" s="37"/>
      <c r="Y667" s="37"/>
      <c r="Z667" s="37"/>
      <c r="AA667" s="37"/>
      <c r="AB667" s="37"/>
      <c r="AC667" s="37"/>
      <c r="AD667" s="37"/>
      <c r="AE667" s="37"/>
      <c r="AR667" s="252" t="s">
        <v>731</v>
      </c>
      <c r="AT667" s="252" t="s">
        <v>393</v>
      </c>
      <c r="AU667" s="252" t="s">
        <v>99</v>
      </c>
      <c r="AY667" s="19" t="s">
        <v>387</v>
      </c>
      <c r="BE667" s="127">
        <f t="shared" si="219"/>
        <v>0</v>
      </c>
      <c r="BF667" s="127">
        <f t="shared" si="220"/>
        <v>0</v>
      </c>
      <c r="BG667" s="127">
        <f t="shared" si="221"/>
        <v>0</v>
      </c>
      <c r="BH667" s="127">
        <f t="shared" si="222"/>
        <v>0</v>
      </c>
      <c r="BI667" s="127">
        <f t="shared" si="223"/>
        <v>0</v>
      </c>
      <c r="BJ667" s="19" t="s">
        <v>92</v>
      </c>
      <c r="BK667" s="127">
        <f t="shared" si="224"/>
        <v>0</v>
      </c>
      <c r="BL667" s="19" t="s">
        <v>731</v>
      </c>
      <c r="BM667" s="252" t="s">
        <v>3573</v>
      </c>
    </row>
    <row r="668" spans="1:65" s="2" customFormat="1" ht="16.5" customHeight="1">
      <c r="A668" s="37"/>
      <c r="B668" s="38"/>
      <c r="C668" s="240" t="s">
        <v>1680</v>
      </c>
      <c r="D668" s="240" t="s">
        <v>393</v>
      </c>
      <c r="E668" s="241" t="s">
        <v>3574</v>
      </c>
      <c r="F668" s="242" t="s">
        <v>3575</v>
      </c>
      <c r="G668" s="243" t="s">
        <v>436</v>
      </c>
      <c r="H668" s="244">
        <v>6</v>
      </c>
      <c r="I668" s="245"/>
      <c r="J668" s="246">
        <f t="shared" si="215"/>
        <v>0</v>
      </c>
      <c r="K668" s="247"/>
      <c r="L668" s="40"/>
      <c r="M668" s="248" t="s">
        <v>1</v>
      </c>
      <c r="N668" s="249" t="s">
        <v>42</v>
      </c>
      <c r="O668" s="78"/>
      <c r="P668" s="250">
        <f t="shared" si="216"/>
        <v>0</v>
      </c>
      <c r="Q668" s="250">
        <v>0</v>
      </c>
      <c r="R668" s="250">
        <f t="shared" si="217"/>
        <v>0</v>
      </c>
      <c r="S668" s="250">
        <v>0</v>
      </c>
      <c r="T668" s="251">
        <f t="shared" si="218"/>
        <v>0</v>
      </c>
      <c r="U668" s="37"/>
      <c r="V668" s="37"/>
      <c r="W668" s="37"/>
      <c r="X668" s="37"/>
      <c r="Y668" s="37"/>
      <c r="Z668" s="37"/>
      <c r="AA668" s="37"/>
      <c r="AB668" s="37"/>
      <c r="AC668" s="37"/>
      <c r="AD668" s="37"/>
      <c r="AE668" s="37"/>
      <c r="AR668" s="252" t="s">
        <v>731</v>
      </c>
      <c r="AT668" s="252" t="s">
        <v>393</v>
      </c>
      <c r="AU668" s="252" t="s">
        <v>99</v>
      </c>
      <c r="AY668" s="19" t="s">
        <v>387</v>
      </c>
      <c r="BE668" s="127">
        <f t="shared" si="219"/>
        <v>0</v>
      </c>
      <c r="BF668" s="127">
        <f t="shared" si="220"/>
        <v>0</v>
      </c>
      <c r="BG668" s="127">
        <f t="shared" si="221"/>
        <v>0</v>
      </c>
      <c r="BH668" s="127">
        <f t="shared" si="222"/>
        <v>0</v>
      </c>
      <c r="BI668" s="127">
        <f t="shared" si="223"/>
        <v>0</v>
      </c>
      <c r="BJ668" s="19" t="s">
        <v>92</v>
      </c>
      <c r="BK668" s="127">
        <f t="shared" si="224"/>
        <v>0</v>
      </c>
      <c r="BL668" s="19" t="s">
        <v>731</v>
      </c>
      <c r="BM668" s="252" t="s">
        <v>3576</v>
      </c>
    </row>
    <row r="669" spans="1:65" s="12" customFormat="1" ht="20.85" customHeight="1">
      <c r="B669" s="212"/>
      <c r="C669" s="213"/>
      <c r="D669" s="214" t="s">
        <v>75</v>
      </c>
      <c r="E669" s="225" t="s">
        <v>2781</v>
      </c>
      <c r="F669" s="225" t="s">
        <v>2782</v>
      </c>
      <c r="G669" s="213"/>
      <c r="H669" s="213"/>
      <c r="I669" s="216"/>
      <c r="J669" s="226">
        <f>BK669</f>
        <v>0</v>
      </c>
      <c r="K669" s="213"/>
      <c r="L669" s="217"/>
      <c r="M669" s="218"/>
      <c r="N669" s="219"/>
      <c r="O669" s="219"/>
      <c r="P669" s="220">
        <f>SUM(P670:P676)</f>
        <v>0</v>
      </c>
      <c r="Q669" s="219"/>
      <c r="R669" s="220">
        <f>SUM(R670:R676)</f>
        <v>0</v>
      </c>
      <c r="S669" s="219"/>
      <c r="T669" s="221">
        <f>SUM(T670:T676)</f>
        <v>0</v>
      </c>
      <c r="AR669" s="222" t="s">
        <v>84</v>
      </c>
      <c r="AT669" s="223" t="s">
        <v>75</v>
      </c>
      <c r="AU669" s="223" t="s">
        <v>92</v>
      </c>
      <c r="AY669" s="222" t="s">
        <v>387</v>
      </c>
      <c r="BK669" s="224">
        <f>SUM(BK670:BK676)</f>
        <v>0</v>
      </c>
    </row>
    <row r="670" spans="1:65" s="2" customFormat="1" ht="16.5" customHeight="1">
      <c r="A670" s="37"/>
      <c r="B670" s="38"/>
      <c r="C670" s="240" t="s">
        <v>1682</v>
      </c>
      <c r="D670" s="240" t="s">
        <v>393</v>
      </c>
      <c r="E670" s="241" t="s">
        <v>3577</v>
      </c>
      <c r="F670" s="242" t="s">
        <v>2835</v>
      </c>
      <c r="G670" s="243" t="s">
        <v>436</v>
      </c>
      <c r="H670" s="244">
        <v>2</v>
      </c>
      <c r="I670" s="245"/>
      <c r="J670" s="246">
        <f t="shared" ref="J670:J676" si="225">ROUND(I670*H670,2)</f>
        <v>0</v>
      </c>
      <c r="K670" s="247"/>
      <c r="L670" s="40"/>
      <c r="M670" s="248" t="s">
        <v>1</v>
      </c>
      <c r="N670" s="249" t="s">
        <v>42</v>
      </c>
      <c r="O670" s="78"/>
      <c r="P670" s="250">
        <f t="shared" ref="P670:P676" si="226">O670*H670</f>
        <v>0</v>
      </c>
      <c r="Q670" s="250">
        <v>0</v>
      </c>
      <c r="R670" s="250">
        <f t="shared" ref="R670:R676" si="227">Q670*H670</f>
        <v>0</v>
      </c>
      <c r="S670" s="250">
        <v>0</v>
      </c>
      <c r="T670" s="251">
        <f t="shared" ref="T670:T676" si="228">S670*H670</f>
        <v>0</v>
      </c>
      <c r="U670" s="37"/>
      <c r="V670" s="37"/>
      <c r="W670" s="37"/>
      <c r="X670" s="37"/>
      <c r="Y670" s="37"/>
      <c r="Z670" s="37"/>
      <c r="AA670" s="37"/>
      <c r="AB670" s="37"/>
      <c r="AC670" s="37"/>
      <c r="AD670" s="37"/>
      <c r="AE670" s="37"/>
      <c r="AR670" s="252" t="s">
        <v>731</v>
      </c>
      <c r="AT670" s="252" t="s">
        <v>393</v>
      </c>
      <c r="AU670" s="252" t="s">
        <v>99</v>
      </c>
      <c r="AY670" s="19" t="s">
        <v>387</v>
      </c>
      <c r="BE670" s="127">
        <f t="shared" ref="BE670:BE676" si="229">IF(N670="základná",J670,0)</f>
        <v>0</v>
      </c>
      <c r="BF670" s="127">
        <f t="shared" ref="BF670:BF676" si="230">IF(N670="znížená",J670,0)</f>
        <v>0</v>
      </c>
      <c r="BG670" s="127">
        <f t="shared" ref="BG670:BG676" si="231">IF(N670="zákl. prenesená",J670,0)</f>
        <v>0</v>
      </c>
      <c r="BH670" s="127">
        <f t="shared" ref="BH670:BH676" si="232">IF(N670="zníž. prenesená",J670,0)</f>
        <v>0</v>
      </c>
      <c r="BI670" s="127">
        <f t="shared" ref="BI670:BI676" si="233">IF(N670="nulová",J670,0)</f>
        <v>0</v>
      </c>
      <c r="BJ670" s="19" t="s">
        <v>92</v>
      </c>
      <c r="BK670" s="127">
        <f t="shared" ref="BK670:BK676" si="234">ROUND(I670*H670,2)</f>
        <v>0</v>
      </c>
      <c r="BL670" s="19" t="s">
        <v>731</v>
      </c>
      <c r="BM670" s="252" t="s">
        <v>3578</v>
      </c>
    </row>
    <row r="671" spans="1:65" s="2" customFormat="1" ht="21.75" customHeight="1">
      <c r="A671" s="37"/>
      <c r="B671" s="38"/>
      <c r="C671" s="240" t="s">
        <v>1685</v>
      </c>
      <c r="D671" s="240" t="s">
        <v>393</v>
      </c>
      <c r="E671" s="241" t="s">
        <v>3579</v>
      </c>
      <c r="F671" s="242" t="s">
        <v>2838</v>
      </c>
      <c r="G671" s="243" t="s">
        <v>405</v>
      </c>
      <c r="H671" s="244">
        <v>1.6</v>
      </c>
      <c r="I671" s="245"/>
      <c r="J671" s="246">
        <f t="shared" si="225"/>
        <v>0</v>
      </c>
      <c r="K671" s="247"/>
      <c r="L671" s="40"/>
      <c r="M671" s="248" t="s">
        <v>1</v>
      </c>
      <c r="N671" s="249" t="s">
        <v>42</v>
      </c>
      <c r="O671" s="78"/>
      <c r="P671" s="250">
        <f t="shared" si="226"/>
        <v>0</v>
      </c>
      <c r="Q671" s="250">
        <v>0</v>
      </c>
      <c r="R671" s="250">
        <f t="shared" si="227"/>
        <v>0</v>
      </c>
      <c r="S671" s="250">
        <v>0</v>
      </c>
      <c r="T671" s="251">
        <f t="shared" si="228"/>
        <v>0</v>
      </c>
      <c r="U671" s="37"/>
      <c r="V671" s="37"/>
      <c r="W671" s="37"/>
      <c r="X671" s="37"/>
      <c r="Y671" s="37"/>
      <c r="Z671" s="37"/>
      <c r="AA671" s="37"/>
      <c r="AB671" s="37"/>
      <c r="AC671" s="37"/>
      <c r="AD671" s="37"/>
      <c r="AE671" s="37"/>
      <c r="AR671" s="252" t="s">
        <v>731</v>
      </c>
      <c r="AT671" s="252" t="s">
        <v>393</v>
      </c>
      <c r="AU671" s="252" t="s">
        <v>99</v>
      </c>
      <c r="AY671" s="19" t="s">
        <v>387</v>
      </c>
      <c r="BE671" s="127">
        <f t="shared" si="229"/>
        <v>0</v>
      </c>
      <c r="BF671" s="127">
        <f t="shared" si="230"/>
        <v>0</v>
      </c>
      <c r="BG671" s="127">
        <f t="shared" si="231"/>
        <v>0</v>
      </c>
      <c r="BH671" s="127">
        <f t="shared" si="232"/>
        <v>0</v>
      </c>
      <c r="BI671" s="127">
        <f t="shared" si="233"/>
        <v>0</v>
      </c>
      <c r="BJ671" s="19" t="s">
        <v>92</v>
      </c>
      <c r="BK671" s="127">
        <f t="shared" si="234"/>
        <v>0</v>
      </c>
      <c r="BL671" s="19" t="s">
        <v>731</v>
      </c>
      <c r="BM671" s="252" t="s">
        <v>3580</v>
      </c>
    </row>
    <row r="672" spans="1:65" s="2" customFormat="1" ht="21.75" customHeight="1">
      <c r="A672" s="37"/>
      <c r="B672" s="38"/>
      <c r="C672" s="240" t="s">
        <v>1687</v>
      </c>
      <c r="D672" s="240" t="s">
        <v>393</v>
      </c>
      <c r="E672" s="241" t="s">
        <v>3581</v>
      </c>
      <c r="F672" s="242" t="s">
        <v>3566</v>
      </c>
      <c r="G672" s="243" t="s">
        <v>396</v>
      </c>
      <c r="H672" s="244">
        <v>0.3</v>
      </c>
      <c r="I672" s="245"/>
      <c r="J672" s="246">
        <f t="shared" si="225"/>
        <v>0</v>
      </c>
      <c r="K672" s="247"/>
      <c r="L672" s="40"/>
      <c r="M672" s="248" t="s">
        <v>1</v>
      </c>
      <c r="N672" s="249" t="s">
        <v>42</v>
      </c>
      <c r="O672" s="78"/>
      <c r="P672" s="250">
        <f t="shared" si="226"/>
        <v>0</v>
      </c>
      <c r="Q672" s="250">
        <v>0</v>
      </c>
      <c r="R672" s="250">
        <f t="shared" si="227"/>
        <v>0</v>
      </c>
      <c r="S672" s="250">
        <v>0</v>
      </c>
      <c r="T672" s="251">
        <f t="shared" si="228"/>
        <v>0</v>
      </c>
      <c r="U672" s="37"/>
      <c r="V672" s="37"/>
      <c r="W672" s="37"/>
      <c r="X672" s="37"/>
      <c r="Y672" s="37"/>
      <c r="Z672" s="37"/>
      <c r="AA672" s="37"/>
      <c r="AB672" s="37"/>
      <c r="AC672" s="37"/>
      <c r="AD672" s="37"/>
      <c r="AE672" s="37"/>
      <c r="AR672" s="252" t="s">
        <v>731</v>
      </c>
      <c r="AT672" s="252" t="s">
        <v>393</v>
      </c>
      <c r="AU672" s="252" t="s">
        <v>99</v>
      </c>
      <c r="AY672" s="19" t="s">
        <v>387</v>
      </c>
      <c r="BE672" s="127">
        <f t="shared" si="229"/>
        <v>0</v>
      </c>
      <c r="BF672" s="127">
        <f t="shared" si="230"/>
        <v>0</v>
      </c>
      <c r="BG672" s="127">
        <f t="shared" si="231"/>
        <v>0</v>
      </c>
      <c r="BH672" s="127">
        <f t="shared" si="232"/>
        <v>0</v>
      </c>
      <c r="BI672" s="127">
        <f t="shared" si="233"/>
        <v>0</v>
      </c>
      <c r="BJ672" s="19" t="s">
        <v>92</v>
      </c>
      <c r="BK672" s="127">
        <f t="shared" si="234"/>
        <v>0</v>
      </c>
      <c r="BL672" s="19" t="s">
        <v>731</v>
      </c>
      <c r="BM672" s="252" t="s">
        <v>3582</v>
      </c>
    </row>
    <row r="673" spans="1:65" s="2" customFormat="1" ht="16.5" customHeight="1">
      <c r="A673" s="37"/>
      <c r="B673" s="38"/>
      <c r="C673" s="240" t="s">
        <v>1690</v>
      </c>
      <c r="D673" s="240" t="s">
        <v>393</v>
      </c>
      <c r="E673" s="241" t="s">
        <v>3583</v>
      </c>
      <c r="F673" s="242" t="s">
        <v>2992</v>
      </c>
      <c r="G673" s="243" t="s">
        <v>436</v>
      </c>
      <c r="H673" s="244">
        <v>2</v>
      </c>
      <c r="I673" s="245"/>
      <c r="J673" s="246">
        <f t="shared" si="225"/>
        <v>0</v>
      </c>
      <c r="K673" s="247"/>
      <c r="L673" s="40"/>
      <c r="M673" s="248" t="s">
        <v>1</v>
      </c>
      <c r="N673" s="249" t="s">
        <v>42</v>
      </c>
      <c r="O673" s="78"/>
      <c r="P673" s="250">
        <f t="shared" si="226"/>
        <v>0</v>
      </c>
      <c r="Q673" s="250">
        <v>0</v>
      </c>
      <c r="R673" s="250">
        <f t="shared" si="227"/>
        <v>0</v>
      </c>
      <c r="S673" s="250">
        <v>0</v>
      </c>
      <c r="T673" s="251">
        <f t="shared" si="228"/>
        <v>0</v>
      </c>
      <c r="U673" s="37"/>
      <c r="V673" s="37"/>
      <c r="W673" s="37"/>
      <c r="X673" s="37"/>
      <c r="Y673" s="37"/>
      <c r="Z673" s="37"/>
      <c r="AA673" s="37"/>
      <c r="AB673" s="37"/>
      <c r="AC673" s="37"/>
      <c r="AD673" s="37"/>
      <c r="AE673" s="37"/>
      <c r="AR673" s="252" t="s">
        <v>731</v>
      </c>
      <c r="AT673" s="252" t="s">
        <v>393</v>
      </c>
      <c r="AU673" s="252" t="s">
        <v>99</v>
      </c>
      <c r="AY673" s="19" t="s">
        <v>387</v>
      </c>
      <c r="BE673" s="127">
        <f t="shared" si="229"/>
        <v>0</v>
      </c>
      <c r="BF673" s="127">
        <f t="shared" si="230"/>
        <v>0</v>
      </c>
      <c r="BG673" s="127">
        <f t="shared" si="231"/>
        <v>0</v>
      </c>
      <c r="BH673" s="127">
        <f t="shared" si="232"/>
        <v>0</v>
      </c>
      <c r="BI673" s="127">
        <f t="shared" si="233"/>
        <v>0</v>
      </c>
      <c r="BJ673" s="19" t="s">
        <v>92</v>
      </c>
      <c r="BK673" s="127">
        <f t="shared" si="234"/>
        <v>0</v>
      </c>
      <c r="BL673" s="19" t="s">
        <v>731</v>
      </c>
      <c r="BM673" s="252" t="s">
        <v>3584</v>
      </c>
    </row>
    <row r="674" spans="1:65" s="2" customFormat="1" ht="16.5" customHeight="1">
      <c r="A674" s="37"/>
      <c r="B674" s="38"/>
      <c r="C674" s="240" t="s">
        <v>1694</v>
      </c>
      <c r="D674" s="240" t="s">
        <v>393</v>
      </c>
      <c r="E674" s="241" t="s">
        <v>3585</v>
      </c>
      <c r="F674" s="242" t="s">
        <v>3316</v>
      </c>
      <c r="G674" s="243" t="s">
        <v>436</v>
      </c>
      <c r="H674" s="244">
        <v>2</v>
      </c>
      <c r="I674" s="245"/>
      <c r="J674" s="246">
        <f t="shared" si="225"/>
        <v>0</v>
      </c>
      <c r="K674" s="247"/>
      <c r="L674" s="40"/>
      <c r="M674" s="248" t="s">
        <v>1</v>
      </c>
      <c r="N674" s="249" t="s">
        <v>42</v>
      </c>
      <c r="O674" s="78"/>
      <c r="P674" s="250">
        <f t="shared" si="226"/>
        <v>0</v>
      </c>
      <c r="Q674" s="250">
        <v>0</v>
      </c>
      <c r="R674" s="250">
        <f t="shared" si="227"/>
        <v>0</v>
      </c>
      <c r="S674" s="250">
        <v>0</v>
      </c>
      <c r="T674" s="251">
        <f t="shared" si="228"/>
        <v>0</v>
      </c>
      <c r="U674" s="37"/>
      <c r="V674" s="37"/>
      <c r="W674" s="37"/>
      <c r="X674" s="37"/>
      <c r="Y674" s="37"/>
      <c r="Z674" s="37"/>
      <c r="AA674" s="37"/>
      <c r="AB674" s="37"/>
      <c r="AC674" s="37"/>
      <c r="AD674" s="37"/>
      <c r="AE674" s="37"/>
      <c r="AR674" s="252" t="s">
        <v>731</v>
      </c>
      <c r="AT674" s="252" t="s">
        <v>393</v>
      </c>
      <c r="AU674" s="252" t="s">
        <v>99</v>
      </c>
      <c r="AY674" s="19" t="s">
        <v>387</v>
      </c>
      <c r="BE674" s="127">
        <f t="shared" si="229"/>
        <v>0</v>
      </c>
      <c r="BF674" s="127">
        <f t="shared" si="230"/>
        <v>0</v>
      </c>
      <c r="BG674" s="127">
        <f t="shared" si="231"/>
        <v>0</v>
      </c>
      <c r="BH674" s="127">
        <f t="shared" si="232"/>
        <v>0</v>
      </c>
      <c r="BI674" s="127">
        <f t="shared" si="233"/>
        <v>0</v>
      </c>
      <c r="BJ674" s="19" t="s">
        <v>92</v>
      </c>
      <c r="BK674" s="127">
        <f t="shared" si="234"/>
        <v>0</v>
      </c>
      <c r="BL674" s="19" t="s">
        <v>731</v>
      </c>
      <c r="BM674" s="252" t="s">
        <v>3586</v>
      </c>
    </row>
    <row r="675" spans="1:65" s="2" customFormat="1" ht="16.5" customHeight="1">
      <c r="A675" s="37"/>
      <c r="B675" s="38"/>
      <c r="C675" s="240" t="s">
        <v>1697</v>
      </c>
      <c r="D675" s="240" t="s">
        <v>393</v>
      </c>
      <c r="E675" s="241" t="s">
        <v>3587</v>
      </c>
      <c r="F675" s="242" t="s">
        <v>3215</v>
      </c>
      <c r="G675" s="243" t="s">
        <v>436</v>
      </c>
      <c r="H675" s="244">
        <v>1</v>
      </c>
      <c r="I675" s="245"/>
      <c r="J675" s="246">
        <f t="shared" si="225"/>
        <v>0</v>
      </c>
      <c r="K675" s="247"/>
      <c r="L675" s="40"/>
      <c r="M675" s="248" t="s">
        <v>1</v>
      </c>
      <c r="N675" s="249" t="s">
        <v>42</v>
      </c>
      <c r="O675" s="78"/>
      <c r="P675" s="250">
        <f t="shared" si="226"/>
        <v>0</v>
      </c>
      <c r="Q675" s="250">
        <v>0</v>
      </c>
      <c r="R675" s="250">
        <f t="shared" si="227"/>
        <v>0</v>
      </c>
      <c r="S675" s="250">
        <v>0</v>
      </c>
      <c r="T675" s="251">
        <f t="shared" si="228"/>
        <v>0</v>
      </c>
      <c r="U675" s="37"/>
      <c r="V675" s="37"/>
      <c r="W675" s="37"/>
      <c r="X675" s="37"/>
      <c r="Y675" s="37"/>
      <c r="Z675" s="37"/>
      <c r="AA675" s="37"/>
      <c r="AB675" s="37"/>
      <c r="AC675" s="37"/>
      <c r="AD675" s="37"/>
      <c r="AE675" s="37"/>
      <c r="AR675" s="252" t="s">
        <v>731</v>
      </c>
      <c r="AT675" s="252" t="s">
        <v>393</v>
      </c>
      <c r="AU675" s="252" t="s">
        <v>99</v>
      </c>
      <c r="AY675" s="19" t="s">
        <v>387</v>
      </c>
      <c r="BE675" s="127">
        <f t="shared" si="229"/>
        <v>0</v>
      </c>
      <c r="BF675" s="127">
        <f t="shared" si="230"/>
        <v>0</v>
      </c>
      <c r="BG675" s="127">
        <f t="shared" si="231"/>
        <v>0</v>
      </c>
      <c r="BH675" s="127">
        <f t="shared" si="232"/>
        <v>0</v>
      </c>
      <c r="BI675" s="127">
        <f t="shared" si="233"/>
        <v>0</v>
      </c>
      <c r="BJ675" s="19" t="s">
        <v>92</v>
      </c>
      <c r="BK675" s="127">
        <f t="shared" si="234"/>
        <v>0</v>
      </c>
      <c r="BL675" s="19" t="s">
        <v>731</v>
      </c>
      <c r="BM675" s="252" t="s">
        <v>3588</v>
      </c>
    </row>
    <row r="676" spans="1:65" s="2" customFormat="1" ht="16.5" customHeight="1">
      <c r="A676" s="37"/>
      <c r="B676" s="38"/>
      <c r="C676" s="240" t="s">
        <v>1701</v>
      </c>
      <c r="D676" s="240" t="s">
        <v>393</v>
      </c>
      <c r="E676" s="241" t="s">
        <v>3589</v>
      </c>
      <c r="F676" s="242" t="s">
        <v>3575</v>
      </c>
      <c r="G676" s="243" t="s">
        <v>436</v>
      </c>
      <c r="H676" s="244">
        <v>6</v>
      </c>
      <c r="I676" s="245"/>
      <c r="J676" s="246">
        <f t="shared" si="225"/>
        <v>0</v>
      </c>
      <c r="K676" s="247"/>
      <c r="L676" s="40"/>
      <c r="M676" s="248" t="s">
        <v>1</v>
      </c>
      <c r="N676" s="249" t="s">
        <v>42</v>
      </c>
      <c r="O676" s="78"/>
      <c r="P676" s="250">
        <f t="shared" si="226"/>
        <v>0</v>
      </c>
      <c r="Q676" s="250">
        <v>0</v>
      </c>
      <c r="R676" s="250">
        <f t="shared" si="227"/>
        <v>0</v>
      </c>
      <c r="S676" s="250">
        <v>0</v>
      </c>
      <c r="T676" s="251">
        <f t="shared" si="228"/>
        <v>0</v>
      </c>
      <c r="U676" s="37"/>
      <c r="V676" s="37"/>
      <c r="W676" s="37"/>
      <c r="X676" s="37"/>
      <c r="Y676" s="37"/>
      <c r="Z676" s="37"/>
      <c r="AA676" s="37"/>
      <c r="AB676" s="37"/>
      <c r="AC676" s="37"/>
      <c r="AD676" s="37"/>
      <c r="AE676" s="37"/>
      <c r="AR676" s="252" t="s">
        <v>731</v>
      </c>
      <c r="AT676" s="252" t="s">
        <v>393</v>
      </c>
      <c r="AU676" s="252" t="s">
        <v>99</v>
      </c>
      <c r="AY676" s="19" t="s">
        <v>387</v>
      </c>
      <c r="BE676" s="127">
        <f t="shared" si="229"/>
        <v>0</v>
      </c>
      <c r="BF676" s="127">
        <f t="shared" si="230"/>
        <v>0</v>
      </c>
      <c r="BG676" s="127">
        <f t="shared" si="231"/>
        <v>0</v>
      </c>
      <c r="BH676" s="127">
        <f t="shared" si="232"/>
        <v>0</v>
      </c>
      <c r="BI676" s="127">
        <f t="shared" si="233"/>
        <v>0</v>
      </c>
      <c r="BJ676" s="19" t="s">
        <v>92</v>
      </c>
      <c r="BK676" s="127">
        <f t="shared" si="234"/>
        <v>0</v>
      </c>
      <c r="BL676" s="19" t="s">
        <v>731</v>
      </c>
      <c r="BM676" s="252" t="s">
        <v>3590</v>
      </c>
    </row>
    <row r="677" spans="1:65" s="12" customFormat="1" ht="20.85" customHeight="1">
      <c r="B677" s="212"/>
      <c r="C677" s="213"/>
      <c r="D677" s="214" t="s">
        <v>75</v>
      </c>
      <c r="E677" s="225" t="s">
        <v>2796</v>
      </c>
      <c r="F677" s="225" t="s">
        <v>2797</v>
      </c>
      <c r="G677" s="213"/>
      <c r="H677" s="213"/>
      <c r="I677" s="216"/>
      <c r="J677" s="226">
        <f>BK677</f>
        <v>0</v>
      </c>
      <c r="K677" s="213"/>
      <c r="L677" s="217"/>
      <c r="M677" s="218"/>
      <c r="N677" s="219"/>
      <c r="O677" s="219"/>
      <c r="P677" s="220">
        <f>SUM(P678:P682)</f>
        <v>0</v>
      </c>
      <c r="Q677" s="219"/>
      <c r="R677" s="220">
        <f>SUM(R678:R682)</f>
        <v>0</v>
      </c>
      <c r="S677" s="219"/>
      <c r="T677" s="221">
        <f>SUM(T678:T682)</f>
        <v>0</v>
      </c>
      <c r="AR677" s="222" t="s">
        <v>84</v>
      </c>
      <c r="AT677" s="223" t="s">
        <v>75</v>
      </c>
      <c r="AU677" s="223" t="s">
        <v>92</v>
      </c>
      <c r="AY677" s="222" t="s">
        <v>387</v>
      </c>
      <c r="BK677" s="224">
        <f>SUM(BK678:BK682)</f>
        <v>0</v>
      </c>
    </row>
    <row r="678" spans="1:65" s="2" customFormat="1" ht="21.75" customHeight="1">
      <c r="A678" s="37"/>
      <c r="B678" s="38"/>
      <c r="C678" s="240" t="s">
        <v>1703</v>
      </c>
      <c r="D678" s="240" t="s">
        <v>393</v>
      </c>
      <c r="E678" s="241" t="s">
        <v>3591</v>
      </c>
      <c r="F678" s="242" t="s">
        <v>3483</v>
      </c>
      <c r="G678" s="243" t="s">
        <v>396</v>
      </c>
      <c r="H678" s="244">
        <v>1.4</v>
      </c>
      <c r="I678" s="245"/>
      <c r="J678" s="246">
        <f>ROUND(I678*H678,2)</f>
        <v>0</v>
      </c>
      <c r="K678" s="247"/>
      <c r="L678" s="40"/>
      <c r="M678" s="248" t="s">
        <v>1</v>
      </c>
      <c r="N678" s="249" t="s">
        <v>42</v>
      </c>
      <c r="O678" s="78"/>
      <c r="P678" s="250">
        <f>O678*H678</f>
        <v>0</v>
      </c>
      <c r="Q678" s="250">
        <v>0</v>
      </c>
      <c r="R678" s="250">
        <f>Q678*H678</f>
        <v>0</v>
      </c>
      <c r="S678" s="250">
        <v>0</v>
      </c>
      <c r="T678" s="251">
        <f>S678*H678</f>
        <v>0</v>
      </c>
      <c r="U678" s="37"/>
      <c r="V678" s="37"/>
      <c r="W678" s="37"/>
      <c r="X678" s="37"/>
      <c r="Y678" s="37"/>
      <c r="Z678" s="37"/>
      <c r="AA678" s="37"/>
      <c r="AB678" s="37"/>
      <c r="AC678" s="37"/>
      <c r="AD678" s="37"/>
      <c r="AE678" s="37"/>
      <c r="AR678" s="252" t="s">
        <v>731</v>
      </c>
      <c r="AT678" s="252" t="s">
        <v>393</v>
      </c>
      <c r="AU678" s="252" t="s">
        <v>99</v>
      </c>
      <c r="AY678" s="19" t="s">
        <v>387</v>
      </c>
      <c r="BE678" s="127">
        <f>IF(N678="základná",J678,0)</f>
        <v>0</v>
      </c>
      <c r="BF678" s="127">
        <f>IF(N678="znížená",J678,0)</f>
        <v>0</v>
      </c>
      <c r="BG678" s="127">
        <f>IF(N678="zákl. prenesená",J678,0)</f>
        <v>0</v>
      </c>
      <c r="BH678" s="127">
        <f>IF(N678="zníž. prenesená",J678,0)</f>
        <v>0</v>
      </c>
      <c r="BI678" s="127">
        <f>IF(N678="nulová",J678,0)</f>
        <v>0</v>
      </c>
      <c r="BJ678" s="19" t="s">
        <v>92</v>
      </c>
      <c r="BK678" s="127">
        <f>ROUND(I678*H678,2)</f>
        <v>0</v>
      </c>
      <c r="BL678" s="19" t="s">
        <v>731</v>
      </c>
      <c r="BM678" s="252" t="s">
        <v>3592</v>
      </c>
    </row>
    <row r="679" spans="1:65" s="2" customFormat="1" ht="16.5" customHeight="1">
      <c r="A679" s="37"/>
      <c r="B679" s="38"/>
      <c r="C679" s="240" t="s">
        <v>1705</v>
      </c>
      <c r="D679" s="240" t="s">
        <v>393</v>
      </c>
      <c r="E679" s="241" t="s">
        <v>3593</v>
      </c>
      <c r="F679" s="242" t="s">
        <v>3486</v>
      </c>
      <c r="G679" s="243" t="s">
        <v>396</v>
      </c>
      <c r="H679" s="244">
        <v>1.6</v>
      </c>
      <c r="I679" s="245"/>
      <c r="J679" s="246">
        <f>ROUND(I679*H679,2)</f>
        <v>0</v>
      </c>
      <c r="K679" s="247"/>
      <c r="L679" s="40"/>
      <c r="M679" s="248" t="s">
        <v>1</v>
      </c>
      <c r="N679" s="249" t="s">
        <v>42</v>
      </c>
      <c r="O679" s="78"/>
      <c r="P679" s="250">
        <f>O679*H679</f>
        <v>0</v>
      </c>
      <c r="Q679" s="250">
        <v>0</v>
      </c>
      <c r="R679" s="250">
        <f>Q679*H679</f>
        <v>0</v>
      </c>
      <c r="S679" s="250">
        <v>0</v>
      </c>
      <c r="T679" s="251">
        <f>S679*H679</f>
        <v>0</v>
      </c>
      <c r="U679" s="37"/>
      <c r="V679" s="37"/>
      <c r="W679" s="37"/>
      <c r="X679" s="37"/>
      <c r="Y679" s="37"/>
      <c r="Z679" s="37"/>
      <c r="AA679" s="37"/>
      <c r="AB679" s="37"/>
      <c r="AC679" s="37"/>
      <c r="AD679" s="37"/>
      <c r="AE679" s="37"/>
      <c r="AR679" s="252" t="s">
        <v>731</v>
      </c>
      <c r="AT679" s="252" t="s">
        <v>393</v>
      </c>
      <c r="AU679" s="252" t="s">
        <v>99</v>
      </c>
      <c r="AY679" s="19" t="s">
        <v>387</v>
      </c>
      <c r="BE679" s="127">
        <f>IF(N679="základná",J679,0)</f>
        <v>0</v>
      </c>
      <c r="BF679" s="127">
        <f>IF(N679="znížená",J679,0)</f>
        <v>0</v>
      </c>
      <c r="BG679" s="127">
        <f>IF(N679="zákl. prenesená",J679,0)</f>
        <v>0</v>
      </c>
      <c r="BH679" s="127">
        <f>IF(N679="zníž. prenesená",J679,0)</f>
        <v>0</v>
      </c>
      <c r="BI679" s="127">
        <f>IF(N679="nulová",J679,0)</f>
        <v>0</v>
      </c>
      <c r="BJ679" s="19" t="s">
        <v>92</v>
      </c>
      <c r="BK679" s="127">
        <f>ROUND(I679*H679,2)</f>
        <v>0</v>
      </c>
      <c r="BL679" s="19" t="s">
        <v>731</v>
      </c>
      <c r="BM679" s="252" t="s">
        <v>3594</v>
      </c>
    </row>
    <row r="680" spans="1:65" s="2" customFormat="1" ht="21.75" customHeight="1">
      <c r="A680" s="37"/>
      <c r="B680" s="38"/>
      <c r="C680" s="240" t="s">
        <v>1707</v>
      </c>
      <c r="D680" s="240" t="s">
        <v>393</v>
      </c>
      <c r="E680" s="241" t="s">
        <v>3595</v>
      </c>
      <c r="F680" s="242" t="s">
        <v>3556</v>
      </c>
      <c r="G680" s="243" t="s">
        <v>396</v>
      </c>
      <c r="H680" s="244">
        <v>9</v>
      </c>
      <c r="I680" s="245"/>
      <c r="J680" s="246">
        <f>ROUND(I680*H680,2)</f>
        <v>0</v>
      </c>
      <c r="K680" s="247"/>
      <c r="L680" s="40"/>
      <c r="M680" s="248" t="s">
        <v>1</v>
      </c>
      <c r="N680" s="249" t="s">
        <v>42</v>
      </c>
      <c r="O680" s="78"/>
      <c r="P680" s="250">
        <f>O680*H680</f>
        <v>0</v>
      </c>
      <c r="Q680" s="250">
        <v>0</v>
      </c>
      <c r="R680" s="250">
        <f>Q680*H680</f>
        <v>0</v>
      </c>
      <c r="S680" s="250">
        <v>0</v>
      </c>
      <c r="T680" s="251">
        <f>S680*H680</f>
        <v>0</v>
      </c>
      <c r="U680" s="37"/>
      <c r="V680" s="37"/>
      <c r="W680" s="37"/>
      <c r="X680" s="37"/>
      <c r="Y680" s="37"/>
      <c r="Z680" s="37"/>
      <c r="AA680" s="37"/>
      <c r="AB680" s="37"/>
      <c r="AC680" s="37"/>
      <c r="AD680" s="37"/>
      <c r="AE680" s="37"/>
      <c r="AR680" s="252" t="s">
        <v>731</v>
      </c>
      <c r="AT680" s="252" t="s">
        <v>393</v>
      </c>
      <c r="AU680" s="252" t="s">
        <v>99</v>
      </c>
      <c r="AY680" s="19" t="s">
        <v>387</v>
      </c>
      <c r="BE680" s="127">
        <f>IF(N680="základná",J680,0)</f>
        <v>0</v>
      </c>
      <c r="BF680" s="127">
        <f>IF(N680="znížená",J680,0)</f>
        <v>0</v>
      </c>
      <c r="BG680" s="127">
        <f>IF(N680="zákl. prenesená",J680,0)</f>
        <v>0</v>
      </c>
      <c r="BH680" s="127">
        <f>IF(N680="zníž. prenesená",J680,0)</f>
        <v>0</v>
      </c>
      <c r="BI680" s="127">
        <f>IF(N680="nulová",J680,0)</f>
        <v>0</v>
      </c>
      <c r="BJ680" s="19" t="s">
        <v>92</v>
      </c>
      <c r="BK680" s="127">
        <f>ROUND(I680*H680,2)</f>
        <v>0</v>
      </c>
      <c r="BL680" s="19" t="s">
        <v>731</v>
      </c>
      <c r="BM680" s="252" t="s">
        <v>3596</v>
      </c>
    </row>
    <row r="681" spans="1:65" s="2" customFormat="1" ht="16.5" customHeight="1">
      <c r="A681" s="37"/>
      <c r="B681" s="38"/>
      <c r="C681" s="240" t="s">
        <v>1709</v>
      </c>
      <c r="D681" s="240" t="s">
        <v>393</v>
      </c>
      <c r="E681" s="241" t="s">
        <v>3597</v>
      </c>
      <c r="F681" s="242" t="s">
        <v>3559</v>
      </c>
      <c r="G681" s="243" t="s">
        <v>396</v>
      </c>
      <c r="H681" s="244">
        <v>28.6</v>
      </c>
      <c r="I681" s="245"/>
      <c r="J681" s="246">
        <f>ROUND(I681*H681,2)</f>
        <v>0</v>
      </c>
      <c r="K681" s="247"/>
      <c r="L681" s="40"/>
      <c r="M681" s="248" t="s">
        <v>1</v>
      </c>
      <c r="N681" s="249" t="s">
        <v>42</v>
      </c>
      <c r="O681" s="78"/>
      <c r="P681" s="250">
        <f>O681*H681</f>
        <v>0</v>
      </c>
      <c r="Q681" s="250">
        <v>0</v>
      </c>
      <c r="R681" s="250">
        <f>Q681*H681</f>
        <v>0</v>
      </c>
      <c r="S681" s="250">
        <v>0</v>
      </c>
      <c r="T681" s="251">
        <f>S681*H681</f>
        <v>0</v>
      </c>
      <c r="U681" s="37"/>
      <c r="V681" s="37"/>
      <c r="W681" s="37"/>
      <c r="X681" s="37"/>
      <c r="Y681" s="37"/>
      <c r="Z681" s="37"/>
      <c r="AA681" s="37"/>
      <c r="AB681" s="37"/>
      <c r="AC681" s="37"/>
      <c r="AD681" s="37"/>
      <c r="AE681" s="37"/>
      <c r="AR681" s="252" t="s">
        <v>731</v>
      </c>
      <c r="AT681" s="252" t="s">
        <v>393</v>
      </c>
      <c r="AU681" s="252" t="s">
        <v>99</v>
      </c>
      <c r="AY681" s="19" t="s">
        <v>387</v>
      </c>
      <c r="BE681" s="127">
        <f>IF(N681="základná",J681,0)</f>
        <v>0</v>
      </c>
      <c r="BF681" s="127">
        <f>IF(N681="znížená",J681,0)</f>
        <v>0</v>
      </c>
      <c r="BG681" s="127">
        <f>IF(N681="zákl. prenesená",J681,0)</f>
        <v>0</v>
      </c>
      <c r="BH681" s="127">
        <f>IF(N681="zníž. prenesená",J681,0)</f>
        <v>0</v>
      </c>
      <c r="BI681" s="127">
        <f>IF(N681="nulová",J681,0)</f>
        <v>0</v>
      </c>
      <c r="BJ681" s="19" t="s">
        <v>92</v>
      </c>
      <c r="BK681" s="127">
        <f>ROUND(I681*H681,2)</f>
        <v>0</v>
      </c>
      <c r="BL681" s="19" t="s">
        <v>731</v>
      </c>
      <c r="BM681" s="252" t="s">
        <v>3598</v>
      </c>
    </row>
    <row r="682" spans="1:65" s="2" customFormat="1" ht="21.75" customHeight="1">
      <c r="A682" s="37"/>
      <c r="B682" s="38"/>
      <c r="C682" s="240" t="s">
        <v>1711</v>
      </c>
      <c r="D682" s="240" t="s">
        <v>393</v>
      </c>
      <c r="E682" s="241" t="s">
        <v>3599</v>
      </c>
      <c r="F682" s="242" t="s">
        <v>2801</v>
      </c>
      <c r="G682" s="243" t="s">
        <v>405</v>
      </c>
      <c r="H682" s="244">
        <v>13.7</v>
      </c>
      <c r="I682" s="245"/>
      <c r="J682" s="246">
        <f>ROUND(I682*H682,2)</f>
        <v>0</v>
      </c>
      <c r="K682" s="247"/>
      <c r="L682" s="40"/>
      <c r="M682" s="248" t="s">
        <v>1</v>
      </c>
      <c r="N682" s="249" t="s">
        <v>42</v>
      </c>
      <c r="O682" s="78"/>
      <c r="P682" s="250">
        <f>O682*H682</f>
        <v>0</v>
      </c>
      <c r="Q682" s="250">
        <v>0</v>
      </c>
      <c r="R682" s="250">
        <f>Q682*H682</f>
        <v>0</v>
      </c>
      <c r="S682" s="250">
        <v>0</v>
      </c>
      <c r="T682" s="251">
        <f>S682*H682</f>
        <v>0</v>
      </c>
      <c r="U682" s="37"/>
      <c r="V682" s="37"/>
      <c r="W682" s="37"/>
      <c r="X682" s="37"/>
      <c r="Y682" s="37"/>
      <c r="Z682" s="37"/>
      <c r="AA682" s="37"/>
      <c r="AB682" s="37"/>
      <c r="AC682" s="37"/>
      <c r="AD682" s="37"/>
      <c r="AE682" s="37"/>
      <c r="AR682" s="252" t="s">
        <v>731</v>
      </c>
      <c r="AT682" s="252" t="s">
        <v>393</v>
      </c>
      <c r="AU682" s="252" t="s">
        <v>99</v>
      </c>
      <c r="AY682" s="19" t="s">
        <v>387</v>
      </c>
      <c r="BE682" s="127">
        <f>IF(N682="základná",J682,0)</f>
        <v>0</v>
      </c>
      <c r="BF682" s="127">
        <f>IF(N682="znížená",J682,0)</f>
        <v>0</v>
      </c>
      <c r="BG682" s="127">
        <f>IF(N682="zákl. prenesená",J682,0)</f>
        <v>0</v>
      </c>
      <c r="BH682" s="127">
        <f>IF(N682="zníž. prenesená",J682,0)</f>
        <v>0</v>
      </c>
      <c r="BI682" s="127">
        <f>IF(N682="nulová",J682,0)</f>
        <v>0</v>
      </c>
      <c r="BJ682" s="19" t="s">
        <v>92</v>
      </c>
      <c r="BK682" s="127">
        <f>ROUND(I682*H682,2)</f>
        <v>0</v>
      </c>
      <c r="BL682" s="19" t="s">
        <v>731</v>
      </c>
      <c r="BM682" s="252" t="s">
        <v>3600</v>
      </c>
    </row>
    <row r="683" spans="1:65" s="12" customFormat="1" ht="20.85" customHeight="1">
      <c r="B683" s="212"/>
      <c r="C683" s="213"/>
      <c r="D683" s="214" t="s">
        <v>75</v>
      </c>
      <c r="E683" s="225" t="s">
        <v>2803</v>
      </c>
      <c r="F683" s="225" t="s">
        <v>137</v>
      </c>
      <c r="G683" s="213"/>
      <c r="H683" s="213"/>
      <c r="I683" s="216"/>
      <c r="J683" s="226">
        <f>BK683</f>
        <v>0</v>
      </c>
      <c r="K683" s="213"/>
      <c r="L683" s="217"/>
      <c r="M683" s="218"/>
      <c r="N683" s="219"/>
      <c r="O683" s="219"/>
      <c r="P683" s="220">
        <f>SUM(P684:P688)</f>
        <v>0</v>
      </c>
      <c r="Q683" s="219"/>
      <c r="R683" s="220">
        <f>SUM(R684:R688)</f>
        <v>0</v>
      </c>
      <c r="S683" s="219"/>
      <c r="T683" s="221">
        <f>SUM(T684:T688)</f>
        <v>0</v>
      </c>
      <c r="AR683" s="222" t="s">
        <v>84</v>
      </c>
      <c r="AT683" s="223" t="s">
        <v>75</v>
      </c>
      <c r="AU683" s="223" t="s">
        <v>92</v>
      </c>
      <c r="AY683" s="222" t="s">
        <v>387</v>
      </c>
      <c r="BK683" s="224">
        <f>SUM(BK684:BK688)</f>
        <v>0</v>
      </c>
    </row>
    <row r="684" spans="1:65" s="2" customFormat="1" ht="24.15" customHeight="1">
      <c r="A684" s="37"/>
      <c r="B684" s="38"/>
      <c r="C684" s="240" t="s">
        <v>1714</v>
      </c>
      <c r="D684" s="240" t="s">
        <v>393</v>
      </c>
      <c r="E684" s="241" t="s">
        <v>3601</v>
      </c>
      <c r="F684" s="242" t="s">
        <v>2805</v>
      </c>
      <c r="G684" s="243" t="s">
        <v>2806</v>
      </c>
      <c r="H684" s="244">
        <v>2</v>
      </c>
      <c r="I684" s="245"/>
      <c r="J684" s="246">
        <f>ROUND(I684*H684,2)</f>
        <v>0</v>
      </c>
      <c r="K684" s="247"/>
      <c r="L684" s="40"/>
      <c r="M684" s="248" t="s">
        <v>1</v>
      </c>
      <c r="N684" s="249" t="s">
        <v>42</v>
      </c>
      <c r="O684" s="78"/>
      <c r="P684" s="250">
        <f>O684*H684</f>
        <v>0</v>
      </c>
      <c r="Q684" s="250">
        <v>0</v>
      </c>
      <c r="R684" s="250">
        <f>Q684*H684</f>
        <v>0</v>
      </c>
      <c r="S684" s="250">
        <v>0</v>
      </c>
      <c r="T684" s="251">
        <f>S684*H684</f>
        <v>0</v>
      </c>
      <c r="U684" s="37"/>
      <c r="V684" s="37"/>
      <c r="W684" s="37"/>
      <c r="X684" s="37"/>
      <c r="Y684" s="37"/>
      <c r="Z684" s="37"/>
      <c r="AA684" s="37"/>
      <c r="AB684" s="37"/>
      <c r="AC684" s="37"/>
      <c r="AD684" s="37"/>
      <c r="AE684" s="37"/>
      <c r="AR684" s="252" t="s">
        <v>731</v>
      </c>
      <c r="AT684" s="252" t="s">
        <v>393</v>
      </c>
      <c r="AU684" s="252" t="s">
        <v>99</v>
      </c>
      <c r="AY684" s="19" t="s">
        <v>387</v>
      </c>
      <c r="BE684" s="127">
        <f>IF(N684="základná",J684,0)</f>
        <v>0</v>
      </c>
      <c r="BF684" s="127">
        <f>IF(N684="znížená",J684,0)</f>
        <v>0</v>
      </c>
      <c r="BG684" s="127">
        <f>IF(N684="zákl. prenesená",J684,0)</f>
        <v>0</v>
      </c>
      <c r="BH684" s="127">
        <f>IF(N684="zníž. prenesená",J684,0)</f>
        <v>0</v>
      </c>
      <c r="BI684" s="127">
        <f>IF(N684="nulová",J684,0)</f>
        <v>0</v>
      </c>
      <c r="BJ684" s="19" t="s">
        <v>92</v>
      </c>
      <c r="BK684" s="127">
        <f>ROUND(I684*H684,2)</f>
        <v>0</v>
      </c>
      <c r="BL684" s="19" t="s">
        <v>731</v>
      </c>
      <c r="BM684" s="252" t="s">
        <v>3602</v>
      </c>
    </row>
    <row r="685" spans="1:65" s="2" customFormat="1" ht="16.5" customHeight="1">
      <c r="A685" s="37"/>
      <c r="B685" s="38"/>
      <c r="C685" s="240" t="s">
        <v>1717</v>
      </c>
      <c r="D685" s="240" t="s">
        <v>393</v>
      </c>
      <c r="E685" s="241" t="s">
        <v>3603</v>
      </c>
      <c r="F685" s="242" t="s">
        <v>2809</v>
      </c>
      <c r="G685" s="243" t="s">
        <v>2806</v>
      </c>
      <c r="H685" s="244">
        <v>1</v>
      </c>
      <c r="I685" s="245"/>
      <c r="J685" s="246">
        <f>ROUND(I685*H685,2)</f>
        <v>0</v>
      </c>
      <c r="K685" s="247"/>
      <c r="L685" s="40"/>
      <c r="M685" s="248" t="s">
        <v>1</v>
      </c>
      <c r="N685" s="249" t="s">
        <v>42</v>
      </c>
      <c r="O685" s="78"/>
      <c r="P685" s="250">
        <f>O685*H685</f>
        <v>0</v>
      </c>
      <c r="Q685" s="250">
        <v>0</v>
      </c>
      <c r="R685" s="250">
        <f>Q685*H685</f>
        <v>0</v>
      </c>
      <c r="S685" s="250">
        <v>0</v>
      </c>
      <c r="T685" s="251">
        <f>S685*H685</f>
        <v>0</v>
      </c>
      <c r="U685" s="37"/>
      <c r="V685" s="37"/>
      <c r="W685" s="37"/>
      <c r="X685" s="37"/>
      <c r="Y685" s="37"/>
      <c r="Z685" s="37"/>
      <c r="AA685" s="37"/>
      <c r="AB685" s="37"/>
      <c r="AC685" s="37"/>
      <c r="AD685" s="37"/>
      <c r="AE685" s="37"/>
      <c r="AR685" s="252" t="s">
        <v>731</v>
      </c>
      <c r="AT685" s="252" t="s">
        <v>393</v>
      </c>
      <c r="AU685" s="252" t="s">
        <v>99</v>
      </c>
      <c r="AY685" s="19" t="s">
        <v>387</v>
      </c>
      <c r="BE685" s="127">
        <f>IF(N685="základná",J685,0)</f>
        <v>0</v>
      </c>
      <c r="BF685" s="127">
        <f>IF(N685="znížená",J685,0)</f>
        <v>0</v>
      </c>
      <c r="BG685" s="127">
        <f>IF(N685="zákl. prenesená",J685,0)</f>
        <v>0</v>
      </c>
      <c r="BH685" s="127">
        <f>IF(N685="zníž. prenesená",J685,0)</f>
        <v>0</v>
      </c>
      <c r="BI685" s="127">
        <f>IF(N685="nulová",J685,0)</f>
        <v>0</v>
      </c>
      <c r="BJ685" s="19" t="s">
        <v>92</v>
      </c>
      <c r="BK685" s="127">
        <f>ROUND(I685*H685,2)</f>
        <v>0</v>
      </c>
      <c r="BL685" s="19" t="s">
        <v>731</v>
      </c>
      <c r="BM685" s="252" t="s">
        <v>3604</v>
      </c>
    </row>
    <row r="686" spans="1:65" s="2" customFormat="1" ht="16.5" customHeight="1">
      <c r="A686" s="37"/>
      <c r="B686" s="38"/>
      <c r="C686" s="240" t="s">
        <v>197</v>
      </c>
      <c r="D686" s="240" t="s">
        <v>393</v>
      </c>
      <c r="E686" s="241" t="s">
        <v>3605</v>
      </c>
      <c r="F686" s="242" t="s">
        <v>2812</v>
      </c>
      <c r="G686" s="243" t="s">
        <v>2806</v>
      </c>
      <c r="H686" s="244">
        <v>1</v>
      </c>
      <c r="I686" s="245"/>
      <c r="J686" s="246">
        <f>ROUND(I686*H686,2)</f>
        <v>0</v>
      </c>
      <c r="K686" s="247"/>
      <c r="L686" s="40"/>
      <c r="M686" s="248" t="s">
        <v>1</v>
      </c>
      <c r="N686" s="249" t="s">
        <v>42</v>
      </c>
      <c r="O686" s="78"/>
      <c r="P686" s="250">
        <f>O686*H686</f>
        <v>0</v>
      </c>
      <c r="Q686" s="250">
        <v>0</v>
      </c>
      <c r="R686" s="250">
        <f>Q686*H686</f>
        <v>0</v>
      </c>
      <c r="S686" s="250">
        <v>0</v>
      </c>
      <c r="T686" s="251">
        <f>S686*H686</f>
        <v>0</v>
      </c>
      <c r="U686" s="37"/>
      <c r="V686" s="37"/>
      <c r="W686" s="37"/>
      <c r="X686" s="37"/>
      <c r="Y686" s="37"/>
      <c r="Z686" s="37"/>
      <c r="AA686" s="37"/>
      <c r="AB686" s="37"/>
      <c r="AC686" s="37"/>
      <c r="AD686" s="37"/>
      <c r="AE686" s="37"/>
      <c r="AR686" s="252" t="s">
        <v>731</v>
      </c>
      <c r="AT686" s="252" t="s">
        <v>393</v>
      </c>
      <c r="AU686" s="252" t="s">
        <v>99</v>
      </c>
      <c r="AY686" s="19" t="s">
        <v>387</v>
      </c>
      <c r="BE686" s="127">
        <f>IF(N686="základná",J686,0)</f>
        <v>0</v>
      </c>
      <c r="BF686" s="127">
        <f>IF(N686="znížená",J686,0)</f>
        <v>0</v>
      </c>
      <c r="BG686" s="127">
        <f>IF(N686="zákl. prenesená",J686,0)</f>
        <v>0</v>
      </c>
      <c r="BH686" s="127">
        <f>IF(N686="zníž. prenesená",J686,0)</f>
        <v>0</v>
      </c>
      <c r="BI686" s="127">
        <f>IF(N686="nulová",J686,0)</f>
        <v>0</v>
      </c>
      <c r="BJ686" s="19" t="s">
        <v>92</v>
      </c>
      <c r="BK686" s="127">
        <f>ROUND(I686*H686,2)</f>
        <v>0</v>
      </c>
      <c r="BL686" s="19" t="s">
        <v>731</v>
      </c>
      <c r="BM686" s="252" t="s">
        <v>3606</v>
      </c>
    </row>
    <row r="687" spans="1:65" s="2" customFormat="1" ht="16.5" customHeight="1">
      <c r="A687" s="37"/>
      <c r="B687" s="38"/>
      <c r="C687" s="240" t="s">
        <v>1723</v>
      </c>
      <c r="D687" s="240" t="s">
        <v>393</v>
      </c>
      <c r="E687" s="241" t="s">
        <v>3607</v>
      </c>
      <c r="F687" s="242" t="s">
        <v>2815</v>
      </c>
      <c r="G687" s="243" t="s">
        <v>716</v>
      </c>
      <c r="H687" s="311"/>
      <c r="I687" s="245"/>
      <c r="J687" s="246">
        <f>ROUND(I687*H687,2)</f>
        <v>0</v>
      </c>
      <c r="K687" s="247"/>
      <c r="L687" s="40"/>
      <c r="M687" s="248" t="s">
        <v>1</v>
      </c>
      <c r="N687" s="249" t="s">
        <v>42</v>
      </c>
      <c r="O687" s="78"/>
      <c r="P687" s="250">
        <f>O687*H687</f>
        <v>0</v>
      </c>
      <c r="Q687" s="250">
        <v>0</v>
      </c>
      <c r="R687" s="250">
        <f>Q687*H687</f>
        <v>0</v>
      </c>
      <c r="S687" s="250">
        <v>0</v>
      </c>
      <c r="T687" s="251">
        <f>S687*H687</f>
        <v>0</v>
      </c>
      <c r="U687" s="37"/>
      <c r="V687" s="37"/>
      <c r="W687" s="37"/>
      <c r="X687" s="37"/>
      <c r="Y687" s="37"/>
      <c r="Z687" s="37"/>
      <c r="AA687" s="37"/>
      <c r="AB687" s="37"/>
      <c r="AC687" s="37"/>
      <c r="AD687" s="37"/>
      <c r="AE687" s="37"/>
      <c r="AR687" s="252" t="s">
        <v>731</v>
      </c>
      <c r="AT687" s="252" t="s">
        <v>393</v>
      </c>
      <c r="AU687" s="252" t="s">
        <v>99</v>
      </c>
      <c r="AY687" s="19" t="s">
        <v>387</v>
      </c>
      <c r="BE687" s="127">
        <f>IF(N687="základná",J687,0)</f>
        <v>0</v>
      </c>
      <c r="BF687" s="127">
        <f>IF(N687="znížená",J687,0)</f>
        <v>0</v>
      </c>
      <c r="BG687" s="127">
        <f>IF(N687="zákl. prenesená",J687,0)</f>
        <v>0</v>
      </c>
      <c r="BH687" s="127">
        <f>IF(N687="zníž. prenesená",J687,0)</f>
        <v>0</v>
      </c>
      <c r="BI687" s="127">
        <f>IF(N687="nulová",J687,0)</f>
        <v>0</v>
      </c>
      <c r="BJ687" s="19" t="s">
        <v>92</v>
      </c>
      <c r="BK687" s="127">
        <f>ROUND(I687*H687,2)</f>
        <v>0</v>
      </c>
      <c r="BL687" s="19" t="s">
        <v>731</v>
      </c>
      <c r="BM687" s="252" t="s">
        <v>3608</v>
      </c>
    </row>
    <row r="688" spans="1:65" s="2" customFormat="1" ht="16.5" customHeight="1">
      <c r="A688" s="37"/>
      <c r="B688" s="38"/>
      <c r="C688" s="240" t="s">
        <v>1726</v>
      </c>
      <c r="D688" s="240" t="s">
        <v>393</v>
      </c>
      <c r="E688" s="241" t="s">
        <v>3609</v>
      </c>
      <c r="F688" s="242" t="s">
        <v>2818</v>
      </c>
      <c r="G688" s="243" t="s">
        <v>716</v>
      </c>
      <c r="H688" s="311"/>
      <c r="I688" s="245"/>
      <c r="J688" s="246">
        <f>ROUND(I688*H688,2)</f>
        <v>0</v>
      </c>
      <c r="K688" s="247"/>
      <c r="L688" s="40"/>
      <c r="M688" s="248" t="s">
        <v>1</v>
      </c>
      <c r="N688" s="249" t="s">
        <v>42</v>
      </c>
      <c r="O688" s="78"/>
      <c r="P688" s="250">
        <f>O688*H688</f>
        <v>0</v>
      </c>
      <c r="Q688" s="250">
        <v>0</v>
      </c>
      <c r="R688" s="250">
        <f>Q688*H688</f>
        <v>0</v>
      </c>
      <c r="S688" s="250">
        <v>0</v>
      </c>
      <c r="T688" s="251">
        <f>S688*H688</f>
        <v>0</v>
      </c>
      <c r="U688" s="37"/>
      <c r="V688" s="37"/>
      <c r="W688" s="37"/>
      <c r="X688" s="37"/>
      <c r="Y688" s="37"/>
      <c r="Z688" s="37"/>
      <c r="AA688" s="37"/>
      <c r="AB688" s="37"/>
      <c r="AC688" s="37"/>
      <c r="AD688" s="37"/>
      <c r="AE688" s="37"/>
      <c r="AR688" s="252" t="s">
        <v>731</v>
      </c>
      <c r="AT688" s="252" t="s">
        <v>393</v>
      </c>
      <c r="AU688" s="252" t="s">
        <v>99</v>
      </c>
      <c r="AY688" s="19" t="s">
        <v>387</v>
      </c>
      <c r="BE688" s="127">
        <f>IF(N688="základná",J688,0)</f>
        <v>0</v>
      </c>
      <c r="BF688" s="127">
        <f>IF(N688="znížená",J688,0)</f>
        <v>0</v>
      </c>
      <c r="BG688" s="127">
        <f>IF(N688="zákl. prenesená",J688,0)</f>
        <v>0</v>
      </c>
      <c r="BH688" s="127">
        <f>IF(N688="zníž. prenesená",J688,0)</f>
        <v>0</v>
      </c>
      <c r="BI688" s="127">
        <f>IF(N688="nulová",J688,0)</f>
        <v>0</v>
      </c>
      <c r="BJ688" s="19" t="s">
        <v>92</v>
      </c>
      <c r="BK688" s="127">
        <f>ROUND(I688*H688,2)</f>
        <v>0</v>
      </c>
      <c r="BL688" s="19" t="s">
        <v>731</v>
      </c>
      <c r="BM688" s="252" t="s">
        <v>3610</v>
      </c>
    </row>
    <row r="689" spans="1:65" s="12" customFormat="1" ht="20.85" customHeight="1">
      <c r="B689" s="212"/>
      <c r="C689" s="213"/>
      <c r="D689" s="214" t="s">
        <v>75</v>
      </c>
      <c r="E689" s="225" t="s">
        <v>367</v>
      </c>
      <c r="F689" s="225" t="s">
        <v>821</v>
      </c>
      <c r="G689" s="213"/>
      <c r="H689" s="213"/>
      <c r="I689" s="216"/>
      <c r="J689" s="226">
        <f>BK689</f>
        <v>0</v>
      </c>
      <c r="K689" s="213"/>
      <c r="L689" s="217"/>
      <c r="M689" s="218"/>
      <c r="N689" s="219"/>
      <c r="O689" s="219"/>
      <c r="P689" s="220">
        <f>P690</f>
        <v>0</v>
      </c>
      <c r="Q689" s="219"/>
      <c r="R689" s="220">
        <f>R690</f>
        <v>0</v>
      </c>
      <c r="S689" s="219"/>
      <c r="T689" s="221">
        <f>T690</f>
        <v>0</v>
      </c>
      <c r="AR689" s="222" t="s">
        <v>429</v>
      </c>
      <c r="AT689" s="223" t="s">
        <v>75</v>
      </c>
      <c r="AU689" s="223" t="s">
        <v>92</v>
      </c>
      <c r="AY689" s="222" t="s">
        <v>387</v>
      </c>
      <c r="BK689" s="224">
        <f>BK690</f>
        <v>0</v>
      </c>
    </row>
    <row r="690" spans="1:65" s="2" customFormat="1" ht="16.5" customHeight="1">
      <c r="A690" s="37"/>
      <c r="B690" s="38"/>
      <c r="C690" s="240" t="s">
        <v>1728</v>
      </c>
      <c r="D690" s="240" t="s">
        <v>393</v>
      </c>
      <c r="E690" s="241" t="s">
        <v>2820</v>
      </c>
      <c r="F690" s="242" t="s">
        <v>2821</v>
      </c>
      <c r="G690" s="243" t="s">
        <v>716</v>
      </c>
      <c r="H690" s="311"/>
      <c r="I690" s="245"/>
      <c r="J690" s="246">
        <f>ROUND(I690*H690,2)</f>
        <v>0</v>
      </c>
      <c r="K690" s="247"/>
      <c r="L690" s="40"/>
      <c r="M690" s="248" t="s">
        <v>1</v>
      </c>
      <c r="N690" s="249" t="s">
        <v>42</v>
      </c>
      <c r="O690" s="78"/>
      <c r="P690" s="250">
        <f>O690*H690</f>
        <v>0</v>
      </c>
      <c r="Q690" s="250">
        <v>0</v>
      </c>
      <c r="R690" s="250">
        <f>Q690*H690</f>
        <v>0</v>
      </c>
      <c r="S690" s="250">
        <v>0</v>
      </c>
      <c r="T690" s="251">
        <f>S690*H690</f>
        <v>0</v>
      </c>
      <c r="U690" s="37"/>
      <c r="V690" s="37"/>
      <c r="W690" s="37"/>
      <c r="X690" s="37"/>
      <c r="Y690" s="37"/>
      <c r="Z690" s="37"/>
      <c r="AA690" s="37"/>
      <c r="AB690" s="37"/>
      <c r="AC690" s="37"/>
      <c r="AD690" s="37"/>
      <c r="AE690" s="37"/>
      <c r="AR690" s="252" t="s">
        <v>825</v>
      </c>
      <c r="AT690" s="252" t="s">
        <v>393</v>
      </c>
      <c r="AU690" s="252" t="s">
        <v>99</v>
      </c>
      <c r="AY690" s="19" t="s">
        <v>387</v>
      </c>
      <c r="BE690" s="127">
        <f>IF(N690="základná",J690,0)</f>
        <v>0</v>
      </c>
      <c r="BF690" s="127">
        <f>IF(N690="znížená",J690,0)</f>
        <v>0</v>
      </c>
      <c r="BG690" s="127">
        <f>IF(N690="zákl. prenesená",J690,0)</f>
        <v>0</v>
      </c>
      <c r="BH690" s="127">
        <f>IF(N690="zníž. prenesená",J690,0)</f>
        <v>0</v>
      </c>
      <c r="BI690" s="127">
        <f>IF(N690="nulová",J690,0)</f>
        <v>0</v>
      </c>
      <c r="BJ690" s="19" t="s">
        <v>92</v>
      </c>
      <c r="BK690" s="127">
        <f>ROUND(I690*H690,2)</f>
        <v>0</v>
      </c>
      <c r="BL690" s="19" t="s">
        <v>825</v>
      </c>
      <c r="BM690" s="252" t="s">
        <v>3611</v>
      </c>
    </row>
    <row r="691" spans="1:65" s="12" customFormat="1" ht="22.8" customHeight="1">
      <c r="B691" s="212"/>
      <c r="C691" s="213"/>
      <c r="D691" s="214" t="s">
        <v>75</v>
      </c>
      <c r="E691" s="225" t="s">
        <v>3612</v>
      </c>
      <c r="F691" s="225" t="s">
        <v>3613</v>
      </c>
      <c r="G691" s="213"/>
      <c r="H691" s="213"/>
      <c r="I691" s="216"/>
      <c r="J691" s="226">
        <f>BK691</f>
        <v>0</v>
      </c>
      <c r="K691" s="213"/>
      <c r="L691" s="217"/>
      <c r="M691" s="218"/>
      <c r="N691" s="219"/>
      <c r="O691" s="219"/>
      <c r="P691" s="220">
        <f>P692+P697+P703+P709+P715+P721</f>
        <v>0</v>
      </c>
      <c r="Q691" s="219"/>
      <c r="R691" s="220">
        <f>R692+R697+R703+R709+R715+R721</f>
        <v>0</v>
      </c>
      <c r="S691" s="219"/>
      <c r="T691" s="221">
        <f>T692+T697+T703+T709+T715+T721</f>
        <v>0</v>
      </c>
      <c r="AR691" s="222" t="s">
        <v>84</v>
      </c>
      <c r="AT691" s="223" t="s">
        <v>75</v>
      </c>
      <c r="AU691" s="223" t="s">
        <v>84</v>
      </c>
      <c r="AY691" s="222" t="s">
        <v>387</v>
      </c>
      <c r="BK691" s="224">
        <f>BK692+BK697+BK703+BK709+BK715+BK721</f>
        <v>0</v>
      </c>
    </row>
    <row r="692" spans="1:65" s="12" customFormat="1" ht="20.85" customHeight="1">
      <c r="B692" s="212"/>
      <c r="C692" s="213"/>
      <c r="D692" s="214" t="s">
        <v>75</v>
      </c>
      <c r="E692" s="225" t="s">
        <v>2756</v>
      </c>
      <c r="F692" s="225" t="s">
        <v>2757</v>
      </c>
      <c r="G692" s="213"/>
      <c r="H692" s="213"/>
      <c r="I692" s="216"/>
      <c r="J692" s="226">
        <f>BK692</f>
        <v>0</v>
      </c>
      <c r="K692" s="213"/>
      <c r="L692" s="217"/>
      <c r="M692" s="218"/>
      <c r="N692" s="219"/>
      <c r="O692" s="219"/>
      <c r="P692" s="220">
        <f>SUM(P693:P696)</f>
        <v>0</v>
      </c>
      <c r="Q692" s="219"/>
      <c r="R692" s="220">
        <f>SUM(R693:R696)</f>
        <v>0</v>
      </c>
      <c r="S692" s="219"/>
      <c r="T692" s="221">
        <f>SUM(T693:T696)</f>
        <v>0</v>
      </c>
      <c r="AR692" s="222" t="s">
        <v>99</v>
      </c>
      <c r="AT692" s="223" t="s">
        <v>75</v>
      </c>
      <c r="AU692" s="223" t="s">
        <v>92</v>
      </c>
      <c r="AY692" s="222" t="s">
        <v>387</v>
      </c>
      <c r="BK692" s="224">
        <f>SUM(BK693:BK696)</f>
        <v>0</v>
      </c>
    </row>
    <row r="693" spans="1:65" s="2" customFormat="1" ht="21.75" customHeight="1">
      <c r="A693" s="37"/>
      <c r="B693" s="38"/>
      <c r="C693" s="240" t="s">
        <v>200</v>
      </c>
      <c r="D693" s="240" t="s">
        <v>393</v>
      </c>
      <c r="E693" s="241" t="s">
        <v>3614</v>
      </c>
      <c r="F693" s="242" t="s">
        <v>3483</v>
      </c>
      <c r="G693" s="243" t="s">
        <v>396</v>
      </c>
      <c r="H693" s="244">
        <v>0.7</v>
      </c>
      <c r="I693" s="245"/>
      <c r="J693" s="246">
        <f>ROUND(I693*H693,2)</f>
        <v>0</v>
      </c>
      <c r="K693" s="247"/>
      <c r="L693" s="40"/>
      <c r="M693" s="248" t="s">
        <v>1</v>
      </c>
      <c r="N693" s="249" t="s">
        <v>42</v>
      </c>
      <c r="O693" s="78"/>
      <c r="P693" s="250">
        <f>O693*H693</f>
        <v>0</v>
      </c>
      <c r="Q693" s="250">
        <v>0</v>
      </c>
      <c r="R693" s="250">
        <f>Q693*H693</f>
        <v>0</v>
      </c>
      <c r="S693" s="250">
        <v>0</v>
      </c>
      <c r="T693" s="251">
        <f>S693*H693</f>
        <v>0</v>
      </c>
      <c r="U693" s="37"/>
      <c r="V693" s="37"/>
      <c r="W693" s="37"/>
      <c r="X693" s="37"/>
      <c r="Y693" s="37"/>
      <c r="Z693" s="37"/>
      <c r="AA693" s="37"/>
      <c r="AB693" s="37"/>
      <c r="AC693" s="37"/>
      <c r="AD693" s="37"/>
      <c r="AE693" s="37"/>
      <c r="AR693" s="252" t="s">
        <v>731</v>
      </c>
      <c r="AT693" s="252" t="s">
        <v>393</v>
      </c>
      <c r="AU693" s="252" t="s">
        <v>99</v>
      </c>
      <c r="AY693" s="19" t="s">
        <v>387</v>
      </c>
      <c r="BE693" s="127">
        <f>IF(N693="základná",J693,0)</f>
        <v>0</v>
      </c>
      <c r="BF693" s="127">
        <f>IF(N693="znížená",J693,0)</f>
        <v>0</v>
      </c>
      <c r="BG693" s="127">
        <f>IF(N693="zákl. prenesená",J693,0)</f>
        <v>0</v>
      </c>
      <c r="BH693" s="127">
        <f>IF(N693="zníž. prenesená",J693,0)</f>
        <v>0</v>
      </c>
      <c r="BI693" s="127">
        <f>IF(N693="nulová",J693,0)</f>
        <v>0</v>
      </c>
      <c r="BJ693" s="19" t="s">
        <v>92</v>
      </c>
      <c r="BK693" s="127">
        <f>ROUND(I693*H693,2)</f>
        <v>0</v>
      </c>
      <c r="BL693" s="19" t="s">
        <v>731</v>
      </c>
      <c r="BM693" s="252" t="s">
        <v>3615</v>
      </c>
    </row>
    <row r="694" spans="1:65" s="2" customFormat="1" ht="16.5" customHeight="1">
      <c r="A694" s="37"/>
      <c r="B694" s="38"/>
      <c r="C694" s="240" t="s">
        <v>1734</v>
      </c>
      <c r="D694" s="240" t="s">
        <v>393</v>
      </c>
      <c r="E694" s="241" t="s">
        <v>3616</v>
      </c>
      <c r="F694" s="242" t="s">
        <v>3486</v>
      </c>
      <c r="G694" s="243" t="s">
        <v>396</v>
      </c>
      <c r="H694" s="244">
        <v>16.2</v>
      </c>
      <c r="I694" s="245"/>
      <c r="J694" s="246">
        <f>ROUND(I694*H694,2)</f>
        <v>0</v>
      </c>
      <c r="K694" s="247"/>
      <c r="L694" s="40"/>
      <c r="M694" s="248" t="s">
        <v>1</v>
      </c>
      <c r="N694" s="249" t="s">
        <v>42</v>
      </c>
      <c r="O694" s="78"/>
      <c r="P694" s="250">
        <f>O694*H694</f>
        <v>0</v>
      </c>
      <c r="Q694" s="250">
        <v>0</v>
      </c>
      <c r="R694" s="250">
        <f>Q694*H694</f>
        <v>0</v>
      </c>
      <c r="S694" s="250">
        <v>0</v>
      </c>
      <c r="T694" s="251">
        <f>S694*H694</f>
        <v>0</v>
      </c>
      <c r="U694" s="37"/>
      <c r="V694" s="37"/>
      <c r="W694" s="37"/>
      <c r="X694" s="37"/>
      <c r="Y694" s="37"/>
      <c r="Z694" s="37"/>
      <c r="AA694" s="37"/>
      <c r="AB694" s="37"/>
      <c r="AC694" s="37"/>
      <c r="AD694" s="37"/>
      <c r="AE694" s="37"/>
      <c r="AR694" s="252" t="s">
        <v>731</v>
      </c>
      <c r="AT694" s="252" t="s">
        <v>393</v>
      </c>
      <c r="AU694" s="252" t="s">
        <v>99</v>
      </c>
      <c r="AY694" s="19" t="s">
        <v>387</v>
      </c>
      <c r="BE694" s="127">
        <f>IF(N694="základná",J694,0)</f>
        <v>0</v>
      </c>
      <c r="BF694" s="127">
        <f>IF(N694="znížená",J694,0)</f>
        <v>0</v>
      </c>
      <c r="BG694" s="127">
        <f>IF(N694="zákl. prenesená",J694,0)</f>
        <v>0</v>
      </c>
      <c r="BH694" s="127">
        <f>IF(N694="zníž. prenesená",J694,0)</f>
        <v>0</v>
      </c>
      <c r="BI694" s="127">
        <f>IF(N694="nulová",J694,0)</f>
        <v>0</v>
      </c>
      <c r="BJ694" s="19" t="s">
        <v>92</v>
      </c>
      <c r="BK694" s="127">
        <f>ROUND(I694*H694,2)</f>
        <v>0</v>
      </c>
      <c r="BL694" s="19" t="s">
        <v>731</v>
      </c>
      <c r="BM694" s="252" t="s">
        <v>3617</v>
      </c>
    </row>
    <row r="695" spans="1:65" s="2" customFormat="1" ht="21.75" customHeight="1">
      <c r="A695" s="37"/>
      <c r="B695" s="38"/>
      <c r="C695" s="240" t="s">
        <v>1736</v>
      </c>
      <c r="D695" s="240" t="s">
        <v>393</v>
      </c>
      <c r="E695" s="241" t="s">
        <v>3618</v>
      </c>
      <c r="F695" s="242" t="s">
        <v>3619</v>
      </c>
      <c r="G695" s="243" t="s">
        <v>396</v>
      </c>
      <c r="H695" s="244">
        <v>13.7</v>
      </c>
      <c r="I695" s="245"/>
      <c r="J695" s="246">
        <f>ROUND(I695*H695,2)</f>
        <v>0</v>
      </c>
      <c r="K695" s="247"/>
      <c r="L695" s="40"/>
      <c r="M695" s="248" t="s">
        <v>1</v>
      </c>
      <c r="N695" s="249" t="s">
        <v>42</v>
      </c>
      <c r="O695" s="78"/>
      <c r="P695" s="250">
        <f>O695*H695</f>
        <v>0</v>
      </c>
      <c r="Q695" s="250">
        <v>0</v>
      </c>
      <c r="R695" s="250">
        <f>Q695*H695</f>
        <v>0</v>
      </c>
      <c r="S695" s="250">
        <v>0</v>
      </c>
      <c r="T695" s="251">
        <f>S695*H695</f>
        <v>0</v>
      </c>
      <c r="U695" s="37"/>
      <c r="V695" s="37"/>
      <c r="W695" s="37"/>
      <c r="X695" s="37"/>
      <c r="Y695" s="37"/>
      <c r="Z695" s="37"/>
      <c r="AA695" s="37"/>
      <c r="AB695" s="37"/>
      <c r="AC695" s="37"/>
      <c r="AD695" s="37"/>
      <c r="AE695" s="37"/>
      <c r="AR695" s="252" t="s">
        <v>731</v>
      </c>
      <c r="AT695" s="252" t="s">
        <v>393</v>
      </c>
      <c r="AU695" s="252" t="s">
        <v>99</v>
      </c>
      <c r="AY695" s="19" t="s">
        <v>387</v>
      </c>
      <c r="BE695" s="127">
        <f>IF(N695="základná",J695,0)</f>
        <v>0</v>
      </c>
      <c r="BF695" s="127">
        <f>IF(N695="znížená",J695,0)</f>
        <v>0</v>
      </c>
      <c r="BG695" s="127">
        <f>IF(N695="zákl. prenesená",J695,0)</f>
        <v>0</v>
      </c>
      <c r="BH695" s="127">
        <f>IF(N695="zníž. prenesená",J695,0)</f>
        <v>0</v>
      </c>
      <c r="BI695" s="127">
        <f>IF(N695="nulová",J695,0)</f>
        <v>0</v>
      </c>
      <c r="BJ695" s="19" t="s">
        <v>92</v>
      </c>
      <c r="BK695" s="127">
        <f>ROUND(I695*H695,2)</f>
        <v>0</v>
      </c>
      <c r="BL695" s="19" t="s">
        <v>731</v>
      </c>
      <c r="BM695" s="252" t="s">
        <v>3620</v>
      </c>
    </row>
    <row r="696" spans="1:65" s="2" customFormat="1" ht="21.75" customHeight="1">
      <c r="A696" s="37"/>
      <c r="B696" s="38"/>
      <c r="C696" s="240" t="s">
        <v>1740</v>
      </c>
      <c r="D696" s="240" t="s">
        <v>393</v>
      </c>
      <c r="E696" s="241" t="s">
        <v>3621</v>
      </c>
      <c r="F696" s="242" t="s">
        <v>3622</v>
      </c>
      <c r="G696" s="243" t="s">
        <v>396</v>
      </c>
      <c r="H696" s="244">
        <v>8</v>
      </c>
      <c r="I696" s="245"/>
      <c r="J696" s="246">
        <f>ROUND(I696*H696,2)</f>
        <v>0</v>
      </c>
      <c r="K696" s="247"/>
      <c r="L696" s="40"/>
      <c r="M696" s="248" t="s">
        <v>1</v>
      </c>
      <c r="N696" s="249" t="s">
        <v>42</v>
      </c>
      <c r="O696" s="78"/>
      <c r="P696" s="250">
        <f>O696*H696</f>
        <v>0</v>
      </c>
      <c r="Q696" s="250">
        <v>0</v>
      </c>
      <c r="R696" s="250">
        <f>Q696*H696</f>
        <v>0</v>
      </c>
      <c r="S696" s="250">
        <v>0</v>
      </c>
      <c r="T696" s="251">
        <f>S696*H696</f>
        <v>0</v>
      </c>
      <c r="U696" s="37"/>
      <c r="V696" s="37"/>
      <c r="W696" s="37"/>
      <c r="X696" s="37"/>
      <c r="Y696" s="37"/>
      <c r="Z696" s="37"/>
      <c r="AA696" s="37"/>
      <c r="AB696" s="37"/>
      <c r="AC696" s="37"/>
      <c r="AD696" s="37"/>
      <c r="AE696" s="37"/>
      <c r="AR696" s="252" t="s">
        <v>731</v>
      </c>
      <c r="AT696" s="252" t="s">
        <v>393</v>
      </c>
      <c r="AU696" s="252" t="s">
        <v>99</v>
      </c>
      <c r="AY696" s="19" t="s">
        <v>387</v>
      </c>
      <c r="BE696" s="127">
        <f>IF(N696="základná",J696,0)</f>
        <v>0</v>
      </c>
      <c r="BF696" s="127">
        <f>IF(N696="znížená",J696,0)</f>
        <v>0</v>
      </c>
      <c r="BG696" s="127">
        <f>IF(N696="zákl. prenesená",J696,0)</f>
        <v>0</v>
      </c>
      <c r="BH696" s="127">
        <f>IF(N696="zníž. prenesená",J696,0)</f>
        <v>0</v>
      </c>
      <c r="BI696" s="127">
        <f>IF(N696="nulová",J696,0)</f>
        <v>0</v>
      </c>
      <c r="BJ696" s="19" t="s">
        <v>92</v>
      </c>
      <c r="BK696" s="127">
        <f>ROUND(I696*H696,2)</f>
        <v>0</v>
      </c>
      <c r="BL696" s="19" t="s">
        <v>731</v>
      </c>
      <c r="BM696" s="252" t="s">
        <v>3623</v>
      </c>
    </row>
    <row r="697" spans="1:65" s="12" customFormat="1" ht="20.85" customHeight="1">
      <c r="B697" s="212"/>
      <c r="C697" s="213"/>
      <c r="D697" s="214" t="s">
        <v>75</v>
      </c>
      <c r="E697" s="225" t="s">
        <v>2761</v>
      </c>
      <c r="F697" s="225" t="s">
        <v>2762</v>
      </c>
      <c r="G697" s="213"/>
      <c r="H697" s="213"/>
      <c r="I697" s="216"/>
      <c r="J697" s="226">
        <f>BK697</f>
        <v>0</v>
      </c>
      <c r="K697" s="213"/>
      <c r="L697" s="217"/>
      <c r="M697" s="218"/>
      <c r="N697" s="219"/>
      <c r="O697" s="219"/>
      <c r="P697" s="220">
        <f>SUM(P698:P702)</f>
        <v>0</v>
      </c>
      <c r="Q697" s="219"/>
      <c r="R697" s="220">
        <f>SUM(R698:R702)</f>
        <v>0</v>
      </c>
      <c r="S697" s="219"/>
      <c r="T697" s="221">
        <f>SUM(T698:T702)</f>
        <v>0</v>
      </c>
      <c r="AR697" s="222" t="s">
        <v>99</v>
      </c>
      <c r="AT697" s="223" t="s">
        <v>75</v>
      </c>
      <c r="AU697" s="223" t="s">
        <v>92</v>
      </c>
      <c r="AY697" s="222" t="s">
        <v>387</v>
      </c>
      <c r="BK697" s="224">
        <f>SUM(BK698:BK702)</f>
        <v>0</v>
      </c>
    </row>
    <row r="698" spans="1:65" s="2" customFormat="1" ht="16.5" customHeight="1">
      <c r="A698" s="37"/>
      <c r="B698" s="38"/>
      <c r="C698" s="240" t="s">
        <v>1744</v>
      </c>
      <c r="D698" s="240" t="s">
        <v>393</v>
      </c>
      <c r="E698" s="241" t="s">
        <v>3624</v>
      </c>
      <c r="F698" s="242" t="s">
        <v>3080</v>
      </c>
      <c r="G698" s="243" t="s">
        <v>436</v>
      </c>
      <c r="H698" s="244">
        <v>1</v>
      </c>
      <c r="I698" s="245"/>
      <c r="J698" s="246">
        <f>ROUND(I698*H698,2)</f>
        <v>0</v>
      </c>
      <c r="K698" s="247"/>
      <c r="L698" s="40"/>
      <c r="M698" s="248" t="s">
        <v>1</v>
      </c>
      <c r="N698" s="249" t="s">
        <v>42</v>
      </c>
      <c r="O698" s="78"/>
      <c r="P698" s="250">
        <f>O698*H698</f>
        <v>0</v>
      </c>
      <c r="Q698" s="250">
        <v>0</v>
      </c>
      <c r="R698" s="250">
        <f>Q698*H698</f>
        <v>0</v>
      </c>
      <c r="S698" s="250">
        <v>0</v>
      </c>
      <c r="T698" s="251">
        <f>S698*H698</f>
        <v>0</v>
      </c>
      <c r="U698" s="37"/>
      <c r="V698" s="37"/>
      <c r="W698" s="37"/>
      <c r="X698" s="37"/>
      <c r="Y698" s="37"/>
      <c r="Z698" s="37"/>
      <c r="AA698" s="37"/>
      <c r="AB698" s="37"/>
      <c r="AC698" s="37"/>
      <c r="AD698" s="37"/>
      <c r="AE698" s="37"/>
      <c r="AR698" s="252" t="s">
        <v>731</v>
      </c>
      <c r="AT698" s="252" t="s">
        <v>393</v>
      </c>
      <c r="AU698" s="252" t="s">
        <v>99</v>
      </c>
      <c r="AY698" s="19" t="s">
        <v>387</v>
      </c>
      <c r="BE698" s="127">
        <f>IF(N698="základná",J698,0)</f>
        <v>0</v>
      </c>
      <c r="BF698" s="127">
        <f>IF(N698="znížená",J698,0)</f>
        <v>0</v>
      </c>
      <c r="BG698" s="127">
        <f>IF(N698="zákl. prenesená",J698,0)</f>
        <v>0</v>
      </c>
      <c r="BH698" s="127">
        <f>IF(N698="zníž. prenesená",J698,0)</f>
        <v>0</v>
      </c>
      <c r="BI698" s="127">
        <f>IF(N698="nulová",J698,0)</f>
        <v>0</v>
      </c>
      <c r="BJ698" s="19" t="s">
        <v>92</v>
      </c>
      <c r="BK698" s="127">
        <f>ROUND(I698*H698,2)</f>
        <v>0</v>
      </c>
      <c r="BL698" s="19" t="s">
        <v>731</v>
      </c>
      <c r="BM698" s="252" t="s">
        <v>3625</v>
      </c>
    </row>
    <row r="699" spans="1:65" s="2" customFormat="1" ht="16.5" customHeight="1">
      <c r="A699" s="37"/>
      <c r="B699" s="38"/>
      <c r="C699" s="240" t="s">
        <v>1746</v>
      </c>
      <c r="D699" s="240" t="s">
        <v>393</v>
      </c>
      <c r="E699" s="241" t="s">
        <v>3626</v>
      </c>
      <c r="F699" s="242" t="s">
        <v>2767</v>
      </c>
      <c r="G699" s="243" t="s">
        <v>436</v>
      </c>
      <c r="H699" s="244">
        <v>2</v>
      </c>
      <c r="I699" s="245"/>
      <c r="J699" s="246">
        <f>ROUND(I699*H699,2)</f>
        <v>0</v>
      </c>
      <c r="K699" s="247"/>
      <c r="L699" s="40"/>
      <c r="M699" s="248" t="s">
        <v>1</v>
      </c>
      <c r="N699" s="249" t="s">
        <v>42</v>
      </c>
      <c r="O699" s="78"/>
      <c r="P699" s="250">
        <f>O699*H699</f>
        <v>0</v>
      </c>
      <c r="Q699" s="250">
        <v>0</v>
      </c>
      <c r="R699" s="250">
        <f>Q699*H699</f>
        <v>0</v>
      </c>
      <c r="S699" s="250">
        <v>0</v>
      </c>
      <c r="T699" s="251">
        <f>S699*H699</f>
        <v>0</v>
      </c>
      <c r="U699" s="37"/>
      <c r="V699" s="37"/>
      <c r="W699" s="37"/>
      <c r="X699" s="37"/>
      <c r="Y699" s="37"/>
      <c r="Z699" s="37"/>
      <c r="AA699" s="37"/>
      <c r="AB699" s="37"/>
      <c r="AC699" s="37"/>
      <c r="AD699" s="37"/>
      <c r="AE699" s="37"/>
      <c r="AR699" s="252" t="s">
        <v>731</v>
      </c>
      <c r="AT699" s="252" t="s">
        <v>393</v>
      </c>
      <c r="AU699" s="252" t="s">
        <v>99</v>
      </c>
      <c r="AY699" s="19" t="s">
        <v>387</v>
      </c>
      <c r="BE699" s="127">
        <f>IF(N699="základná",J699,0)</f>
        <v>0</v>
      </c>
      <c r="BF699" s="127">
        <f>IF(N699="znížená",J699,0)</f>
        <v>0</v>
      </c>
      <c r="BG699" s="127">
        <f>IF(N699="zákl. prenesená",J699,0)</f>
        <v>0</v>
      </c>
      <c r="BH699" s="127">
        <f>IF(N699="zníž. prenesená",J699,0)</f>
        <v>0</v>
      </c>
      <c r="BI699" s="127">
        <f>IF(N699="nulová",J699,0)</f>
        <v>0</v>
      </c>
      <c r="BJ699" s="19" t="s">
        <v>92</v>
      </c>
      <c r="BK699" s="127">
        <f>ROUND(I699*H699,2)</f>
        <v>0</v>
      </c>
      <c r="BL699" s="19" t="s">
        <v>731</v>
      </c>
      <c r="BM699" s="252" t="s">
        <v>3627</v>
      </c>
    </row>
    <row r="700" spans="1:65" s="2" customFormat="1" ht="16.5" customHeight="1">
      <c r="A700" s="37"/>
      <c r="B700" s="38"/>
      <c r="C700" s="240" t="s">
        <v>241</v>
      </c>
      <c r="D700" s="240" t="s">
        <v>393</v>
      </c>
      <c r="E700" s="241" t="s">
        <v>3628</v>
      </c>
      <c r="F700" s="242" t="s">
        <v>3085</v>
      </c>
      <c r="G700" s="243" t="s">
        <v>436</v>
      </c>
      <c r="H700" s="244">
        <v>1</v>
      </c>
      <c r="I700" s="245"/>
      <c r="J700" s="246">
        <f>ROUND(I700*H700,2)</f>
        <v>0</v>
      </c>
      <c r="K700" s="247"/>
      <c r="L700" s="40"/>
      <c r="M700" s="248" t="s">
        <v>1</v>
      </c>
      <c r="N700" s="249" t="s">
        <v>42</v>
      </c>
      <c r="O700" s="78"/>
      <c r="P700" s="250">
        <f>O700*H700</f>
        <v>0</v>
      </c>
      <c r="Q700" s="250">
        <v>0</v>
      </c>
      <c r="R700" s="250">
        <f>Q700*H700</f>
        <v>0</v>
      </c>
      <c r="S700" s="250">
        <v>0</v>
      </c>
      <c r="T700" s="251">
        <f>S700*H700</f>
        <v>0</v>
      </c>
      <c r="U700" s="37"/>
      <c r="V700" s="37"/>
      <c r="W700" s="37"/>
      <c r="X700" s="37"/>
      <c r="Y700" s="37"/>
      <c r="Z700" s="37"/>
      <c r="AA700" s="37"/>
      <c r="AB700" s="37"/>
      <c r="AC700" s="37"/>
      <c r="AD700" s="37"/>
      <c r="AE700" s="37"/>
      <c r="AR700" s="252" t="s">
        <v>731</v>
      </c>
      <c r="AT700" s="252" t="s">
        <v>393</v>
      </c>
      <c r="AU700" s="252" t="s">
        <v>99</v>
      </c>
      <c r="AY700" s="19" t="s">
        <v>387</v>
      </c>
      <c r="BE700" s="127">
        <f>IF(N700="základná",J700,0)</f>
        <v>0</v>
      </c>
      <c r="BF700" s="127">
        <f>IF(N700="znížená",J700,0)</f>
        <v>0</v>
      </c>
      <c r="BG700" s="127">
        <f>IF(N700="zákl. prenesená",J700,0)</f>
        <v>0</v>
      </c>
      <c r="BH700" s="127">
        <f>IF(N700="zníž. prenesená",J700,0)</f>
        <v>0</v>
      </c>
      <c r="BI700" s="127">
        <f>IF(N700="nulová",J700,0)</f>
        <v>0</v>
      </c>
      <c r="BJ700" s="19" t="s">
        <v>92</v>
      </c>
      <c r="BK700" s="127">
        <f>ROUND(I700*H700,2)</f>
        <v>0</v>
      </c>
      <c r="BL700" s="19" t="s">
        <v>731</v>
      </c>
      <c r="BM700" s="252" t="s">
        <v>3629</v>
      </c>
    </row>
    <row r="701" spans="1:65" s="2" customFormat="1" ht="21.75" customHeight="1">
      <c r="A701" s="37"/>
      <c r="B701" s="38"/>
      <c r="C701" s="240" t="s">
        <v>1751</v>
      </c>
      <c r="D701" s="240" t="s">
        <v>393</v>
      </c>
      <c r="E701" s="241" t="s">
        <v>3630</v>
      </c>
      <c r="F701" s="242" t="s">
        <v>3207</v>
      </c>
      <c r="G701" s="243" t="s">
        <v>396</v>
      </c>
      <c r="H701" s="244">
        <v>0.8</v>
      </c>
      <c r="I701" s="245"/>
      <c r="J701" s="246">
        <f>ROUND(I701*H701,2)</f>
        <v>0</v>
      </c>
      <c r="K701" s="247"/>
      <c r="L701" s="40"/>
      <c r="M701" s="248" t="s">
        <v>1</v>
      </c>
      <c r="N701" s="249" t="s">
        <v>42</v>
      </c>
      <c r="O701" s="78"/>
      <c r="P701" s="250">
        <f>O701*H701</f>
        <v>0</v>
      </c>
      <c r="Q701" s="250">
        <v>0</v>
      </c>
      <c r="R701" s="250">
        <f>Q701*H701</f>
        <v>0</v>
      </c>
      <c r="S701" s="250">
        <v>0</v>
      </c>
      <c r="T701" s="251">
        <f>S701*H701</f>
        <v>0</v>
      </c>
      <c r="U701" s="37"/>
      <c r="V701" s="37"/>
      <c r="W701" s="37"/>
      <c r="X701" s="37"/>
      <c r="Y701" s="37"/>
      <c r="Z701" s="37"/>
      <c r="AA701" s="37"/>
      <c r="AB701" s="37"/>
      <c r="AC701" s="37"/>
      <c r="AD701" s="37"/>
      <c r="AE701" s="37"/>
      <c r="AR701" s="252" t="s">
        <v>731</v>
      </c>
      <c r="AT701" s="252" t="s">
        <v>393</v>
      </c>
      <c r="AU701" s="252" t="s">
        <v>99</v>
      </c>
      <c r="AY701" s="19" t="s">
        <v>387</v>
      </c>
      <c r="BE701" s="127">
        <f>IF(N701="základná",J701,0)</f>
        <v>0</v>
      </c>
      <c r="BF701" s="127">
        <f>IF(N701="znížená",J701,0)</f>
        <v>0</v>
      </c>
      <c r="BG701" s="127">
        <f>IF(N701="zákl. prenesená",J701,0)</f>
        <v>0</v>
      </c>
      <c r="BH701" s="127">
        <f>IF(N701="zníž. prenesená",J701,0)</f>
        <v>0</v>
      </c>
      <c r="BI701" s="127">
        <f>IF(N701="nulová",J701,0)</f>
        <v>0</v>
      </c>
      <c r="BJ701" s="19" t="s">
        <v>92</v>
      </c>
      <c r="BK701" s="127">
        <f>ROUND(I701*H701,2)</f>
        <v>0</v>
      </c>
      <c r="BL701" s="19" t="s">
        <v>731</v>
      </c>
      <c r="BM701" s="252" t="s">
        <v>3631</v>
      </c>
    </row>
    <row r="702" spans="1:65" s="2" customFormat="1" ht="16.5" customHeight="1">
      <c r="A702" s="37"/>
      <c r="B702" s="38"/>
      <c r="C702" s="240" t="s">
        <v>1754</v>
      </c>
      <c r="D702" s="240" t="s">
        <v>393</v>
      </c>
      <c r="E702" s="241" t="s">
        <v>3632</v>
      </c>
      <c r="F702" s="242" t="s">
        <v>3440</v>
      </c>
      <c r="G702" s="243" t="s">
        <v>436</v>
      </c>
      <c r="H702" s="244">
        <v>6</v>
      </c>
      <c r="I702" s="245"/>
      <c r="J702" s="246">
        <f>ROUND(I702*H702,2)</f>
        <v>0</v>
      </c>
      <c r="K702" s="247"/>
      <c r="L702" s="40"/>
      <c r="M702" s="248" t="s">
        <v>1</v>
      </c>
      <c r="N702" s="249" t="s">
        <v>42</v>
      </c>
      <c r="O702" s="78"/>
      <c r="P702" s="250">
        <f>O702*H702</f>
        <v>0</v>
      </c>
      <c r="Q702" s="250">
        <v>0</v>
      </c>
      <c r="R702" s="250">
        <f>Q702*H702</f>
        <v>0</v>
      </c>
      <c r="S702" s="250">
        <v>0</v>
      </c>
      <c r="T702" s="251">
        <f>S702*H702</f>
        <v>0</v>
      </c>
      <c r="U702" s="37"/>
      <c r="V702" s="37"/>
      <c r="W702" s="37"/>
      <c r="X702" s="37"/>
      <c r="Y702" s="37"/>
      <c r="Z702" s="37"/>
      <c r="AA702" s="37"/>
      <c r="AB702" s="37"/>
      <c r="AC702" s="37"/>
      <c r="AD702" s="37"/>
      <c r="AE702" s="37"/>
      <c r="AR702" s="252" t="s">
        <v>731</v>
      </c>
      <c r="AT702" s="252" t="s">
        <v>393</v>
      </c>
      <c r="AU702" s="252" t="s">
        <v>99</v>
      </c>
      <c r="AY702" s="19" t="s">
        <v>387</v>
      </c>
      <c r="BE702" s="127">
        <f>IF(N702="základná",J702,0)</f>
        <v>0</v>
      </c>
      <c r="BF702" s="127">
        <f>IF(N702="znížená",J702,0)</f>
        <v>0</v>
      </c>
      <c r="BG702" s="127">
        <f>IF(N702="zákl. prenesená",J702,0)</f>
        <v>0</v>
      </c>
      <c r="BH702" s="127">
        <f>IF(N702="zníž. prenesená",J702,0)</f>
        <v>0</v>
      </c>
      <c r="BI702" s="127">
        <f>IF(N702="nulová",J702,0)</f>
        <v>0</v>
      </c>
      <c r="BJ702" s="19" t="s">
        <v>92</v>
      </c>
      <c r="BK702" s="127">
        <f>ROUND(I702*H702,2)</f>
        <v>0</v>
      </c>
      <c r="BL702" s="19" t="s">
        <v>731</v>
      </c>
      <c r="BM702" s="252" t="s">
        <v>3633</v>
      </c>
    </row>
    <row r="703" spans="1:65" s="12" customFormat="1" ht="20.85" customHeight="1">
      <c r="B703" s="212"/>
      <c r="C703" s="213"/>
      <c r="D703" s="214" t="s">
        <v>75</v>
      </c>
      <c r="E703" s="225" t="s">
        <v>2781</v>
      </c>
      <c r="F703" s="225" t="s">
        <v>2782</v>
      </c>
      <c r="G703" s="213"/>
      <c r="H703" s="213"/>
      <c r="I703" s="216"/>
      <c r="J703" s="226">
        <f>BK703</f>
        <v>0</v>
      </c>
      <c r="K703" s="213"/>
      <c r="L703" s="217"/>
      <c r="M703" s="218"/>
      <c r="N703" s="219"/>
      <c r="O703" s="219"/>
      <c r="P703" s="220">
        <f>SUM(P704:P708)</f>
        <v>0</v>
      </c>
      <c r="Q703" s="219"/>
      <c r="R703" s="220">
        <f>SUM(R704:R708)</f>
        <v>0</v>
      </c>
      <c r="S703" s="219"/>
      <c r="T703" s="221">
        <f>SUM(T704:T708)</f>
        <v>0</v>
      </c>
      <c r="AR703" s="222" t="s">
        <v>84</v>
      </c>
      <c r="AT703" s="223" t="s">
        <v>75</v>
      </c>
      <c r="AU703" s="223" t="s">
        <v>92</v>
      </c>
      <c r="AY703" s="222" t="s">
        <v>387</v>
      </c>
      <c r="BK703" s="224">
        <f>SUM(BK704:BK708)</f>
        <v>0</v>
      </c>
    </row>
    <row r="704" spans="1:65" s="2" customFormat="1" ht="16.5" customHeight="1">
      <c r="A704" s="37"/>
      <c r="B704" s="38"/>
      <c r="C704" s="240" t="s">
        <v>1758</v>
      </c>
      <c r="D704" s="240" t="s">
        <v>393</v>
      </c>
      <c r="E704" s="241" t="s">
        <v>3634</v>
      </c>
      <c r="F704" s="242" t="s">
        <v>3080</v>
      </c>
      <c r="G704" s="243" t="s">
        <v>436</v>
      </c>
      <c r="H704" s="244">
        <v>1</v>
      </c>
      <c r="I704" s="245"/>
      <c r="J704" s="246">
        <f>ROUND(I704*H704,2)</f>
        <v>0</v>
      </c>
      <c r="K704" s="247"/>
      <c r="L704" s="40"/>
      <c r="M704" s="248" t="s">
        <v>1</v>
      </c>
      <c r="N704" s="249" t="s">
        <v>42</v>
      </c>
      <c r="O704" s="78"/>
      <c r="P704" s="250">
        <f>O704*H704</f>
        <v>0</v>
      </c>
      <c r="Q704" s="250">
        <v>0</v>
      </c>
      <c r="R704" s="250">
        <f>Q704*H704</f>
        <v>0</v>
      </c>
      <c r="S704" s="250">
        <v>0</v>
      </c>
      <c r="T704" s="251">
        <f>S704*H704</f>
        <v>0</v>
      </c>
      <c r="U704" s="37"/>
      <c r="V704" s="37"/>
      <c r="W704" s="37"/>
      <c r="X704" s="37"/>
      <c r="Y704" s="37"/>
      <c r="Z704" s="37"/>
      <c r="AA704" s="37"/>
      <c r="AB704" s="37"/>
      <c r="AC704" s="37"/>
      <c r="AD704" s="37"/>
      <c r="AE704" s="37"/>
      <c r="AR704" s="252" t="s">
        <v>731</v>
      </c>
      <c r="AT704" s="252" t="s">
        <v>393</v>
      </c>
      <c r="AU704" s="252" t="s">
        <v>99</v>
      </c>
      <c r="AY704" s="19" t="s">
        <v>387</v>
      </c>
      <c r="BE704" s="127">
        <f>IF(N704="základná",J704,0)</f>
        <v>0</v>
      </c>
      <c r="BF704" s="127">
        <f>IF(N704="znížená",J704,0)</f>
        <v>0</v>
      </c>
      <c r="BG704" s="127">
        <f>IF(N704="zákl. prenesená",J704,0)</f>
        <v>0</v>
      </c>
      <c r="BH704" s="127">
        <f>IF(N704="zníž. prenesená",J704,0)</f>
        <v>0</v>
      </c>
      <c r="BI704" s="127">
        <f>IF(N704="nulová",J704,0)</f>
        <v>0</v>
      </c>
      <c r="BJ704" s="19" t="s">
        <v>92</v>
      </c>
      <c r="BK704" s="127">
        <f>ROUND(I704*H704,2)</f>
        <v>0</v>
      </c>
      <c r="BL704" s="19" t="s">
        <v>731</v>
      </c>
      <c r="BM704" s="252" t="s">
        <v>3635</v>
      </c>
    </row>
    <row r="705" spans="1:65" s="2" customFormat="1" ht="16.5" customHeight="1">
      <c r="A705" s="37"/>
      <c r="B705" s="38"/>
      <c r="C705" s="240" t="s">
        <v>1764</v>
      </c>
      <c r="D705" s="240" t="s">
        <v>393</v>
      </c>
      <c r="E705" s="241" t="s">
        <v>3636</v>
      </c>
      <c r="F705" s="242" t="s">
        <v>2767</v>
      </c>
      <c r="G705" s="243" t="s">
        <v>436</v>
      </c>
      <c r="H705" s="244">
        <v>2</v>
      </c>
      <c r="I705" s="245"/>
      <c r="J705" s="246">
        <f>ROUND(I705*H705,2)</f>
        <v>0</v>
      </c>
      <c r="K705" s="247"/>
      <c r="L705" s="40"/>
      <c r="M705" s="248" t="s">
        <v>1</v>
      </c>
      <c r="N705" s="249" t="s">
        <v>42</v>
      </c>
      <c r="O705" s="78"/>
      <c r="P705" s="250">
        <f>O705*H705</f>
        <v>0</v>
      </c>
      <c r="Q705" s="250">
        <v>0</v>
      </c>
      <c r="R705" s="250">
        <f>Q705*H705</f>
        <v>0</v>
      </c>
      <c r="S705" s="250">
        <v>0</v>
      </c>
      <c r="T705" s="251">
        <f>S705*H705</f>
        <v>0</v>
      </c>
      <c r="U705" s="37"/>
      <c r="V705" s="37"/>
      <c r="W705" s="37"/>
      <c r="X705" s="37"/>
      <c r="Y705" s="37"/>
      <c r="Z705" s="37"/>
      <c r="AA705" s="37"/>
      <c r="AB705" s="37"/>
      <c r="AC705" s="37"/>
      <c r="AD705" s="37"/>
      <c r="AE705" s="37"/>
      <c r="AR705" s="252" t="s">
        <v>731</v>
      </c>
      <c r="AT705" s="252" t="s">
        <v>393</v>
      </c>
      <c r="AU705" s="252" t="s">
        <v>99</v>
      </c>
      <c r="AY705" s="19" t="s">
        <v>387</v>
      </c>
      <c r="BE705" s="127">
        <f>IF(N705="základná",J705,0)</f>
        <v>0</v>
      </c>
      <c r="BF705" s="127">
        <f>IF(N705="znížená",J705,0)</f>
        <v>0</v>
      </c>
      <c r="BG705" s="127">
        <f>IF(N705="zákl. prenesená",J705,0)</f>
        <v>0</v>
      </c>
      <c r="BH705" s="127">
        <f>IF(N705="zníž. prenesená",J705,0)</f>
        <v>0</v>
      </c>
      <c r="BI705" s="127">
        <f>IF(N705="nulová",J705,0)</f>
        <v>0</v>
      </c>
      <c r="BJ705" s="19" t="s">
        <v>92</v>
      </c>
      <c r="BK705" s="127">
        <f>ROUND(I705*H705,2)</f>
        <v>0</v>
      </c>
      <c r="BL705" s="19" t="s">
        <v>731</v>
      </c>
      <c r="BM705" s="252" t="s">
        <v>3637</v>
      </c>
    </row>
    <row r="706" spans="1:65" s="2" customFormat="1" ht="16.5" customHeight="1">
      <c r="A706" s="37"/>
      <c r="B706" s="38"/>
      <c r="C706" s="240" t="s">
        <v>1769</v>
      </c>
      <c r="D706" s="240" t="s">
        <v>393</v>
      </c>
      <c r="E706" s="241" t="s">
        <v>3638</v>
      </c>
      <c r="F706" s="242" t="s">
        <v>3085</v>
      </c>
      <c r="G706" s="243" t="s">
        <v>436</v>
      </c>
      <c r="H706" s="244">
        <v>1</v>
      </c>
      <c r="I706" s="245"/>
      <c r="J706" s="246">
        <f>ROUND(I706*H706,2)</f>
        <v>0</v>
      </c>
      <c r="K706" s="247"/>
      <c r="L706" s="40"/>
      <c r="M706" s="248" t="s">
        <v>1</v>
      </c>
      <c r="N706" s="249" t="s">
        <v>42</v>
      </c>
      <c r="O706" s="78"/>
      <c r="P706" s="250">
        <f>O706*H706</f>
        <v>0</v>
      </c>
      <c r="Q706" s="250">
        <v>0</v>
      </c>
      <c r="R706" s="250">
        <f>Q706*H706</f>
        <v>0</v>
      </c>
      <c r="S706" s="250">
        <v>0</v>
      </c>
      <c r="T706" s="251">
        <f>S706*H706</f>
        <v>0</v>
      </c>
      <c r="U706" s="37"/>
      <c r="V706" s="37"/>
      <c r="W706" s="37"/>
      <c r="X706" s="37"/>
      <c r="Y706" s="37"/>
      <c r="Z706" s="37"/>
      <c r="AA706" s="37"/>
      <c r="AB706" s="37"/>
      <c r="AC706" s="37"/>
      <c r="AD706" s="37"/>
      <c r="AE706" s="37"/>
      <c r="AR706" s="252" t="s">
        <v>731</v>
      </c>
      <c r="AT706" s="252" t="s">
        <v>393</v>
      </c>
      <c r="AU706" s="252" t="s">
        <v>99</v>
      </c>
      <c r="AY706" s="19" t="s">
        <v>387</v>
      </c>
      <c r="BE706" s="127">
        <f>IF(N706="základná",J706,0)</f>
        <v>0</v>
      </c>
      <c r="BF706" s="127">
        <f>IF(N706="znížená",J706,0)</f>
        <v>0</v>
      </c>
      <c r="BG706" s="127">
        <f>IF(N706="zákl. prenesená",J706,0)</f>
        <v>0</v>
      </c>
      <c r="BH706" s="127">
        <f>IF(N706="zníž. prenesená",J706,0)</f>
        <v>0</v>
      </c>
      <c r="BI706" s="127">
        <f>IF(N706="nulová",J706,0)</f>
        <v>0</v>
      </c>
      <c r="BJ706" s="19" t="s">
        <v>92</v>
      </c>
      <c r="BK706" s="127">
        <f>ROUND(I706*H706,2)</f>
        <v>0</v>
      </c>
      <c r="BL706" s="19" t="s">
        <v>731</v>
      </c>
      <c r="BM706" s="252" t="s">
        <v>3639</v>
      </c>
    </row>
    <row r="707" spans="1:65" s="2" customFormat="1" ht="21.75" customHeight="1">
      <c r="A707" s="37"/>
      <c r="B707" s="38"/>
      <c r="C707" s="240" t="s">
        <v>1773</v>
      </c>
      <c r="D707" s="240" t="s">
        <v>393</v>
      </c>
      <c r="E707" s="241" t="s">
        <v>3640</v>
      </c>
      <c r="F707" s="242" t="s">
        <v>3207</v>
      </c>
      <c r="G707" s="243" t="s">
        <v>396</v>
      </c>
      <c r="H707" s="244">
        <v>0.8</v>
      </c>
      <c r="I707" s="245"/>
      <c r="J707" s="246">
        <f>ROUND(I707*H707,2)</f>
        <v>0</v>
      </c>
      <c r="K707" s="247"/>
      <c r="L707" s="40"/>
      <c r="M707" s="248" t="s">
        <v>1</v>
      </c>
      <c r="N707" s="249" t="s">
        <v>42</v>
      </c>
      <c r="O707" s="78"/>
      <c r="P707" s="250">
        <f>O707*H707</f>
        <v>0</v>
      </c>
      <c r="Q707" s="250">
        <v>0</v>
      </c>
      <c r="R707" s="250">
        <f>Q707*H707</f>
        <v>0</v>
      </c>
      <c r="S707" s="250">
        <v>0</v>
      </c>
      <c r="T707" s="251">
        <f>S707*H707</f>
        <v>0</v>
      </c>
      <c r="U707" s="37"/>
      <c r="V707" s="37"/>
      <c r="W707" s="37"/>
      <c r="X707" s="37"/>
      <c r="Y707" s="37"/>
      <c r="Z707" s="37"/>
      <c r="AA707" s="37"/>
      <c r="AB707" s="37"/>
      <c r="AC707" s="37"/>
      <c r="AD707" s="37"/>
      <c r="AE707" s="37"/>
      <c r="AR707" s="252" t="s">
        <v>731</v>
      </c>
      <c r="AT707" s="252" t="s">
        <v>393</v>
      </c>
      <c r="AU707" s="252" t="s">
        <v>99</v>
      </c>
      <c r="AY707" s="19" t="s">
        <v>387</v>
      </c>
      <c r="BE707" s="127">
        <f>IF(N707="základná",J707,0)</f>
        <v>0</v>
      </c>
      <c r="BF707" s="127">
        <f>IF(N707="znížená",J707,0)</f>
        <v>0</v>
      </c>
      <c r="BG707" s="127">
        <f>IF(N707="zákl. prenesená",J707,0)</f>
        <v>0</v>
      </c>
      <c r="BH707" s="127">
        <f>IF(N707="zníž. prenesená",J707,0)</f>
        <v>0</v>
      </c>
      <c r="BI707" s="127">
        <f>IF(N707="nulová",J707,0)</f>
        <v>0</v>
      </c>
      <c r="BJ707" s="19" t="s">
        <v>92</v>
      </c>
      <c r="BK707" s="127">
        <f>ROUND(I707*H707,2)</f>
        <v>0</v>
      </c>
      <c r="BL707" s="19" t="s">
        <v>731</v>
      </c>
      <c r="BM707" s="252" t="s">
        <v>3641</v>
      </c>
    </row>
    <row r="708" spans="1:65" s="2" customFormat="1" ht="16.5" customHeight="1">
      <c r="A708" s="37"/>
      <c r="B708" s="38"/>
      <c r="C708" s="240" t="s">
        <v>3642</v>
      </c>
      <c r="D708" s="240" t="s">
        <v>393</v>
      </c>
      <c r="E708" s="241" t="s">
        <v>3643</v>
      </c>
      <c r="F708" s="242" t="s">
        <v>3455</v>
      </c>
      <c r="G708" s="243" t="s">
        <v>436</v>
      </c>
      <c r="H708" s="244">
        <v>6</v>
      </c>
      <c r="I708" s="245"/>
      <c r="J708" s="246">
        <f>ROUND(I708*H708,2)</f>
        <v>0</v>
      </c>
      <c r="K708" s="247"/>
      <c r="L708" s="40"/>
      <c r="M708" s="248" t="s">
        <v>1</v>
      </c>
      <c r="N708" s="249" t="s">
        <v>42</v>
      </c>
      <c r="O708" s="78"/>
      <c r="P708" s="250">
        <f>O708*H708</f>
        <v>0</v>
      </c>
      <c r="Q708" s="250">
        <v>0</v>
      </c>
      <c r="R708" s="250">
        <f>Q708*H708</f>
        <v>0</v>
      </c>
      <c r="S708" s="250">
        <v>0</v>
      </c>
      <c r="T708" s="251">
        <f>S708*H708</f>
        <v>0</v>
      </c>
      <c r="U708" s="37"/>
      <c r="V708" s="37"/>
      <c r="W708" s="37"/>
      <c r="X708" s="37"/>
      <c r="Y708" s="37"/>
      <c r="Z708" s="37"/>
      <c r="AA708" s="37"/>
      <c r="AB708" s="37"/>
      <c r="AC708" s="37"/>
      <c r="AD708" s="37"/>
      <c r="AE708" s="37"/>
      <c r="AR708" s="252" t="s">
        <v>731</v>
      </c>
      <c r="AT708" s="252" t="s">
        <v>393</v>
      </c>
      <c r="AU708" s="252" t="s">
        <v>99</v>
      </c>
      <c r="AY708" s="19" t="s">
        <v>387</v>
      </c>
      <c r="BE708" s="127">
        <f>IF(N708="základná",J708,0)</f>
        <v>0</v>
      </c>
      <c r="BF708" s="127">
        <f>IF(N708="znížená",J708,0)</f>
        <v>0</v>
      </c>
      <c r="BG708" s="127">
        <f>IF(N708="zákl. prenesená",J708,0)</f>
        <v>0</v>
      </c>
      <c r="BH708" s="127">
        <f>IF(N708="zníž. prenesená",J708,0)</f>
        <v>0</v>
      </c>
      <c r="BI708" s="127">
        <f>IF(N708="nulová",J708,0)</f>
        <v>0</v>
      </c>
      <c r="BJ708" s="19" t="s">
        <v>92</v>
      </c>
      <c r="BK708" s="127">
        <f>ROUND(I708*H708,2)</f>
        <v>0</v>
      </c>
      <c r="BL708" s="19" t="s">
        <v>731</v>
      </c>
      <c r="BM708" s="252" t="s">
        <v>3644</v>
      </c>
    </row>
    <row r="709" spans="1:65" s="12" customFormat="1" ht="20.85" customHeight="1">
      <c r="B709" s="212"/>
      <c r="C709" s="213"/>
      <c r="D709" s="214" t="s">
        <v>75</v>
      </c>
      <c r="E709" s="225" t="s">
        <v>2796</v>
      </c>
      <c r="F709" s="225" t="s">
        <v>2797</v>
      </c>
      <c r="G709" s="213"/>
      <c r="H709" s="213"/>
      <c r="I709" s="216"/>
      <c r="J709" s="226">
        <f>BK709</f>
        <v>0</v>
      </c>
      <c r="K709" s="213"/>
      <c r="L709" s="217"/>
      <c r="M709" s="218"/>
      <c r="N709" s="219"/>
      <c r="O709" s="219"/>
      <c r="P709" s="220">
        <f>SUM(P710:P714)</f>
        <v>0</v>
      </c>
      <c r="Q709" s="219"/>
      <c r="R709" s="220">
        <f>SUM(R710:R714)</f>
        <v>0</v>
      </c>
      <c r="S709" s="219"/>
      <c r="T709" s="221">
        <f>SUM(T710:T714)</f>
        <v>0</v>
      </c>
      <c r="AR709" s="222" t="s">
        <v>84</v>
      </c>
      <c r="AT709" s="223" t="s">
        <v>75</v>
      </c>
      <c r="AU709" s="223" t="s">
        <v>92</v>
      </c>
      <c r="AY709" s="222" t="s">
        <v>387</v>
      </c>
      <c r="BK709" s="224">
        <f>SUM(BK710:BK714)</f>
        <v>0</v>
      </c>
    </row>
    <row r="710" spans="1:65" s="2" customFormat="1" ht="21.75" customHeight="1">
      <c r="A710" s="37"/>
      <c r="B710" s="38"/>
      <c r="C710" s="240" t="s">
        <v>3645</v>
      </c>
      <c r="D710" s="240" t="s">
        <v>393</v>
      </c>
      <c r="E710" s="241" t="s">
        <v>3646</v>
      </c>
      <c r="F710" s="242" t="s">
        <v>3483</v>
      </c>
      <c r="G710" s="243" t="s">
        <v>396</v>
      </c>
      <c r="H710" s="244">
        <v>0.7</v>
      </c>
      <c r="I710" s="245"/>
      <c r="J710" s="246">
        <f>ROUND(I710*H710,2)</f>
        <v>0</v>
      </c>
      <c r="K710" s="247"/>
      <c r="L710" s="40"/>
      <c r="M710" s="248" t="s">
        <v>1</v>
      </c>
      <c r="N710" s="249" t="s">
        <v>42</v>
      </c>
      <c r="O710" s="78"/>
      <c r="P710" s="250">
        <f>O710*H710</f>
        <v>0</v>
      </c>
      <c r="Q710" s="250">
        <v>0</v>
      </c>
      <c r="R710" s="250">
        <f>Q710*H710</f>
        <v>0</v>
      </c>
      <c r="S710" s="250">
        <v>0</v>
      </c>
      <c r="T710" s="251">
        <f>S710*H710</f>
        <v>0</v>
      </c>
      <c r="U710" s="37"/>
      <c r="V710" s="37"/>
      <c r="W710" s="37"/>
      <c r="X710" s="37"/>
      <c r="Y710" s="37"/>
      <c r="Z710" s="37"/>
      <c r="AA710" s="37"/>
      <c r="AB710" s="37"/>
      <c r="AC710" s="37"/>
      <c r="AD710" s="37"/>
      <c r="AE710" s="37"/>
      <c r="AR710" s="252" t="s">
        <v>731</v>
      </c>
      <c r="AT710" s="252" t="s">
        <v>393</v>
      </c>
      <c r="AU710" s="252" t="s">
        <v>99</v>
      </c>
      <c r="AY710" s="19" t="s">
        <v>387</v>
      </c>
      <c r="BE710" s="127">
        <f>IF(N710="základná",J710,0)</f>
        <v>0</v>
      </c>
      <c r="BF710" s="127">
        <f>IF(N710="znížená",J710,0)</f>
        <v>0</v>
      </c>
      <c r="BG710" s="127">
        <f>IF(N710="zákl. prenesená",J710,0)</f>
        <v>0</v>
      </c>
      <c r="BH710" s="127">
        <f>IF(N710="zníž. prenesená",J710,0)</f>
        <v>0</v>
      </c>
      <c r="BI710" s="127">
        <f>IF(N710="nulová",J710,0)</f>
        <v>0</v>
      </c>
      <c r="BJ710" s="19" t="s">
        <v>92</v>
      </c>
      <c r="BK710" s="127">
        <f>ROUND(I710*H710,2)</f>
        <v>0</v>
      </c>
      <c r="BL710" s="19" t="s">
        <v>731</v>
      </c>
      <c r="BM710" s="252" t="s">
        <v>3647</v>
      </c>
    </row>
    <row r="711" spans="1:65" s="2" customFormat="1" ht="16.5" customHeight="1">
      <c r="A711" s="37"/>
      <c r="B711" s="38"/>
      <c r="C711" s="240" t="s">
        <v>3648</v>
      </c>
      <c r="D711" s="240" t="s">
        <v>393</v>
      </c>
      <c r="E711" s="241" t="s">
        <v>3649</v>
      </c>
      <c r="F711" s="242" t="s">
        <v>3486</v>
      </c>
      <c r="G711" s="243" t="s">
        <v>396</v>
      </c>
      <c r="H711" s="244">
        <v>16.2</v>
      </c>
      <c r="I711" s="245"/>
      <c r="J711" s="246">
        <f>ROUND(I711*H711,2)</f>
        <v>0</v>
      </c>
      <c r="K711" s="247"/>
      <c r="L711" s="40"/>
      <c r="M711" s="248" t="s">
        <v>1</v>
      </c>
      <c r="N711" s="249" t="s">
        <v>42</v>
      </c>
      <c r="O711" s="78"/>
      <c r="P711" s="250">
        <f>O711*H711</f>
        <v>0</v>
      </c>
      <c r="Q711" s="250">
        <v>0</v>
      </c>
      <c r="R711" s="250">
        <f>Q711*H711</f>
        <v>0</v>
      </c>
      <c r="S711" s="250">
        <v>0</v>
      </c>
      <c r="T711" s="251">
        <f>S711*H711</f>
        <v>0</v>
      </c>
      <c r="U711" s="37"/>
      <c r="V711" s="37"/>
      <c r="W711" s="37"/>
      <c r="X711" s="37"/>
      <c r="Y711" s="37"/>
      <c r="Z711" s="37"/>
      <c r="AA711" s="37"/>
      <c r="AB711" s="37"/>
      <c r="AC711" s="37"/>
      <c r="AD711" s="37"/>
      <c r="AE711" s="37"/>
      <c r="AR711" s="252" t="s">
        <v>731</v>
      </c>
      <c r="AT711" s="252" t="s">
        <v>393</v>
      </c>
      <c r="AU711" s="252" t="s">
        <v>99</v>
      </c>
      <c r="AY711" s="19" t="s">
        <v>387</v>
      </c>
      <c r="BE711" s="127">
        <f>IF(N711="základná",J711,0)</f>
        <v>0</v>
      </c>
      <c r="BF711" s="127">
        <f>IF(N711="znížená",J711,0)</f>
        <v>0</v>
      </c>
      <c r="BG711" s="127">
        <f>IF(N711="zákl. prenesená",J711,0)</f>
        <v>0</v>
      </c>
      <c r="BH711" s="127">
        <f>IF(N711="zníž. prenesená",J711,0)</f>
        <v>0</v>
      </c>
      <c r="BI711" s="127">
        <f>IF(N711="nulová",J711,0)</f>
        <v>0</v>
      </c>
      <c r="BJ711" s="19" t="s">
        <v>92</v>
      </c>
      <c r="BK711" s="127">
        <f>ROUND(I711*H711,2)</f>
        <v>0</v>
      </c>
      <c r="BL711" s="19" t="s">
        <v>731</v>
      </c>
      <c r="BM711" s="252" t="s">
        <v>3650</v>
      </c>
    </row>
    <row r="712" spans="1:65" s="2" customFormat="1" ht="21.75" customHeight="1">
      <c r="A712" s="37"/>
      <c r="B712" s="38"/>
      <c r="C712" s="240" t="s">
        <v>3651</v>
      </c>
      <c r="D712" s="240" t="s">
        <v>393</v>
      </c>
      <c r="E712" s="241" t="s">
        <v>3652</v>
      </c>
      <c r="F712" s="242" t="s">
        <v>3619</v>
      </c>
      <c r="G712" s="243" t="s">
        <v>396</v>
      </c>
      <c r="H712" s="244">
        <v>13.7</v>
      </c>
      <c r="I712" s="245"/>
      <c r="J712" s="246">
        <f>ROUND(I712*H712,2)</f>
        <v>0</v>
      </c>
      <c r="K712" s="247"/>
      <c r="L712" s="40"/>
      <c r="M712" s="248" t="s">
        <v>1</v>
      </c>
      <c r="N712" s="249" t="s">
        <v>42</v>
      </c>
      <c r="O712" s="78"/>
      <c r="P712" s="250">
        <f>O712*H712</f>
        <v>0</v>
      </c>
      <c r="Q712" s="250">
        <v>0</v>
      </c>
      <c r="R712" s="250">
        <f>Q712*H712</f>
        <v>0</v>
      </c>
      <c r="S712" s="250">
        <v>0</v>
      </c>
      <c r="T712" s="251">
        <f>S712*H712</f>
        <v>0</v>
      </c>
      <c r="U712" s="37"/>
      <c r="V712" s="37"/>
      <c r="W712" s="37"/>
      <c r="X712" s="37"/>
      <c r="Y712" s="37"/>
      <c r="Z712" s="37"/>
      <c r="AA712" s="37"/>
      <c r="AB712" s="37"/>
      <c r="AC712" s="37"/>
      <c r="AD712" s="37"/>
      <c r="AE712" s="37"/>
      <c r="AR712" s="252" t="s">
        <v>731</v>
      </c>
      <c r="AT712" s="252" t="s">
        <v>393</v>
      </c>
      <c r="AU712" s="252" t="s">
        <v>99</v>
      </c>
      <c r="AY712" s="19" t="s">
        <v>387</v>
      </c>
      <c r="BE712" s="127">
        <f>IF(N712="základná",J712,0)</f>
        <v>0</v>
      </c>
      <c r="BF712" s="127">
        <f>IF(N712="znížená",J712,0)</f>
        <v>0</v>
      </c>
      <c r="BG712" s="127">
        <f>IF(N712="zákl. prenesená",J712,0)</f>
        <v>0</v>
      </c>
      <c r="BH712" s="127">
        <f>IF(N712="zníž. prenesená",J712,0)</f>
        <v>0</v>
      </c>
      <c r="BI712" s="127">
        <f>IF(N712="nulová",J712,0)</f>
        <v>0</v>
      </c>
      <c r="BJ712" s="19" t="s">
        <v>92</v>
      </c>
      <c r="BK712" s="127">
        <f>ROUND(I712*H712,2)</f>
        <v>0</v>
      </c>
      <c r="BL712" s="19" t="s">
        <v>731</v>
      </c>
      <c r="BM712" s="252" t="s">
        <v>3653</v>
      </c>
    </row>
    <row r="713" spans="1:65" s="2" customFormat="1" ht="21.75" customHeight="1">
      <c r="A713" s="37"/>
      <c r="B713" s="38"/>
      <c r="C713" s="240" t="s">
        <v>3654</v>
      </c>
      <c r="D713" s="240" t="s">
        <v>393</v>
      </c>
      <c r="E713" s="241" t="s">
        <v>3655</v>
      </c>
      <c r="F713" s="242" t="s">
        <v>3622</v>
      </c>
      <c r="G713" s="243" t="s">
        <v>396</v>
      </c>
      <c r="H713" s="244">
        <v>8</v>
      </c>
      <c r="I713" s="245"/>
      <c r="J713" s="246">
        <f>ROUND(I713*H713,2)</f>
        <v>0</v>
      </c>
      <c r="K713" s="247"/>
      <c r="L713" s="40"/>
      <c r="M713" s="248" t="s">
        <v>1</v>
      </c>
      <c r="N713" s="249" t="s">
        <v>42</v>
      </c>
      <c r="O713" s="78"/>
      <c r="P713" s="250">
        <f>O713*H713</f>
        <v>0</v>
      </c>
      <c r="Q713" s="250">
        <v>0</v>
      </c>
      <c r="R713" s="250">
        <f>Q713*H713</f>
        <v>0</v>
      </c>
      <c r="S713" s="250">
        <v>0</v>
      </c>
      <c r="T713" s="251">
        <f>S713*H713</f>
        <v>0</v>
      </c>
      <c r="U713" s="37"/>
      <c r="V713" s="37"/>
      <c r="W713" s="37"/>
      <c r="X713" s="37"/>
      <c r="Y713" s="37"/>
      <c r="Z713" s="37"/>
      <c r="AA713" s="37"/>
      <c r="AB713" s="37"/>
      <c r="AC713" s="37"/>
      <c r="AD713" s="37"/>
      <c r="AE713" s="37"/>
      <c r="AR713" s="252" t="s">
        <v>731</v>
      </c>
      <c r="AT713" s="252" t="s">
        <v>393</v>
      </c>
      <c r="AU713" s="252" t="s">
        <v>99</v>
      </c>
      <c r="AY713" s="19" t="s">
        <v>387</v>
      </c>
      <c r="BE713" s="127">
        <f>IF(N713="základná",J713,0)</f>
        <v>0</v>
      </c>
      <c r="BF713" s="127">
        <f>IF(N713="znížená",J713,0)</f>
        <v>0</v>
      </c>
      <c r="BG713" s="127">
        <f>IF(N713="zákl. prenesená",J713,0)</f>
        <v>0</v>
      </c>
      <c r="BH713" s="127">
        <f>IF(N713="zníž. prenesená",J713,0)</f>
        <v>0</v>
      </c>
      <c r="BI713" s="127">
        <f>IF(N713="nulová",J713,0)</f>
        <v>0</v>
      </c>
      <c r="BJ713" s="19" t="s">
        <v>92</v>
      </c>
      <c r="BK713" s="127">
        <f>ROUND(I713*H713,2)</f>
        <v>0</v>
      </c>
      <c r="BL713" s="19" t="s">
        <v>731</v>
      </c>
      <c r="BM713" s="252" t="s">
        <v>3656</v>
      </c>
    </row>
    <row r="714" spans="1:65" s="2" customFormat="1" ht="21.75" customHeight="1">
      <c r="A714" s="37"/>
      <c r="B714" s="38"/>
      <c r="C714" s="240" t="s">
        <v>3657</v>
      </c>
      <c r="D714" s="240" t="s">
        <v>393</v>
      </c>
      <c r="E714" s="241" t="s">
        <v>3658</v>
      </c>
      <c r="F714" s="242" t="s">
        <v>2801</v>
      </c>
      <c r="G714" s="243" t="s">
        <v>405</v>
      </c>
      <c r="H714" s="244">
        <v>10.9</v>
      </c>
      <c r="I714" s="245"/>
      <c r="J714" s="246">
        <f>ROUND(I714*H714,2)</f>
        <v>0</v>
      </c>
      <c r="K714" s="247"/>
      <c r="L714" s="40"/>
      <c r="M714" s="248" t="s">
        <v>1</v>
      </c>
      <c r="N714" s="249" t="s">
        <v>42</v>
      </c>
      <c r="O714" s="78"/>
      <c r="P714" s="250">
        <f>O714*H714</f>
        <v>0</v>
      </c>
      <c r="Q714" s="250">
        <v>0</v>
      </c>
      <c r="R714" s="250">
        <f>Q714*H714</f>
        <v>0</v>
      </c>
      <c r="S714" s="250">
        <v>0</v>
      </c>
      <c r="T714" s="251">
        <f>S714*H714</f>
        <v>0</v>
      </c>
      <c r="U714" s="37"/>
      <c r="V714" s="37"/>
      <c r="W714" s="37"/>
      <c r="X714" s="37"/>
      <c r="Y714" s="37"/>
      <c r="Z714" s="37"/>
      <c r="AA714" s="37"/>
      <c r="AB714" s="37"/>
      <c r="AC714" s="37"/>
      <c r="AD714" s="37"/>
      <c r="AE714" s="37"/>
      <c r="AR714" s="252" t="s">
        <v>731</v>
      </c>
      <c r="AT714" s="252" t="s">
        <v>393</v>
      </c>
      <c r="AU714" s="252" t="s">
        <v>99</v>
      </c>
      <c r="AY714" s="19" t="s">
        <v>387</v>
      </c>
      <c r="BE714" s="127">
        <f>IF(N714="základná",J714,0)</f>
        <v>0</v>
      </c>
      <c r="BF714" s="127">
        <f>IF(N714="znížená",J714,0)</f>
        <v>0</v>
      </c>
      <c r="BG714" s="127">
        <f>IF(N714="zákl. prenesená",J714,0)</f>
        <v>0</v>
      </c>
      <c r="BH714" s="127">
        <f>IF(N714="zníž. prenesená",J714,0)</f>
        <v>0</v>
      </c>
      <c r="BI714" s="127">
        <f>IF(N714="nulová",J714,0)</f>
        <v>0</v>
      </c>
      <c r="BJ714" s="19" t="s">
        <v>92</v>
      </c>
      <c r="BK714" s="127">
        <f>ROUND(I714*H714,2)</f>
        <v>0</v>
      </c>
      <c r="BL714" s="19" t="s">
        <v>731</v>
      </c>
      <c r="BM714" s="252" t="s">
        <v>3659</v>
      </c>
    </row>
    <row r="715" spans="1:65" s="12" customFormat="1" ht="20.85" customHeight="1">
      <c r="B715" s="212"/>
      <c r="C715" s="213"/>
      <c r="D715" s="214" t="s">
        <v>75</v>
      </c>
      <c r="E715" s="225" t="s">
        <v>2803</v>
      </c>
      <c r="F715" s="225" t="s">
        <v>137</v>
      </c>
      <c r="G715" s="213"/>
      <c r="H715" s="213"/>
      <c r="I715" s="216"/>
      <c r="J715" s="226">
        <f>BK715</f>
        <v>0</v>
      </c>
      <c r="K715" s="213"/>
      <c r="L715" s="217"/>
      <c r="M715" s="218"/>
      <c r="N715" s="219"/>
      <c r="O715" s="219"/>
      <c r="P715" s="220">
        <f>SUM(P716:P720)</f>
        <v>0</v>
      </c>
      <c r="Q715" s="219"/>
      <c r="R715" s="220">
        <f>SUM(R716:R720)</f>
        <v>0</v>
      </c>
      <c r="S715" s="219"/>
      <c r="T715" s="221">
        <f>SUM(T716:T720)</f>
        <v>0</v>
      </c>
      <c r="AR715" s="222" t="s">
        <v>84</v>
      </c>
      <c r="AT715" s="223" t="s">
        <v>75</v>
      </c>
      <c r="AU715" s="223" t="s">
        <v>92</v>
      </c>
      <c r="AY715" s="222" t="s">
        <v>387</v>
      </c>
      <c r="BK715" s="224">
        <f>SUM(BK716:BK720)</f>
        <v>0</v>
      </c>
    </row>
    <row r="716" spans="1:65" s="2" customFormat="1" ht="24.15" customHeight="1">
      <c r="A716" s="37"/>
      <c r="B716" s="38"/>
      <c r="C716" s="240" t="s">
        <v>3660</v>
      </c>
      <c r="D716" s="240" t="s">
        <v>393</v>
      </c>
      <c r="E716" s="241" t="s">
        <v>3661</v>
      </c>
      <c r="F716" s="242" t="s">
        <v>2805</v>
      </c>
      <c r="G716" s="243" t="s">
        <v>2806</v>
      </c>
      <c r="H716" s="244">
        <v>2</v>
      </c>
      <c r="I716" s="245"/>
      <c r="J716" s="246">
        <f>ROUND(I716*H716,2)</f>
        <v>0</v>
      </c>
      <c r="K716" s="247"/>
      <c r="L716" s="40"/>
      <c r="M716" s="248" t="s">
        <v>1</v>
      </c>
      <c r="N716" s="249" t="s">
        <v>42</v>
      </c>
      <c r="O716" s="78"/>
      <c r="P716" s="250">
        <f>O716*H716</f>
        <v>0</v>
      </c>
      <c r="Q716" s="250">
        <v>0</v>
      </c>
      <c r="R716" s="250">
        <f>Q716*H716</f>
        <v>0</v>
      </c>
      <c r="S716" s="250">
        <v>0</v>
      </c>
      <c r="T716" s="251">
        <f>S716*H716</f>
        <v>0</v>
      </c>
      <c r="U716" s="37"/>
      <c r="V716" s="37"/>
      <c r="W716" s="37"/>
      <c r="X716" s="37"/>
      <c r="Y716" s="37"/>
      <c r="Z716" s="37"/>
      <c r="AA716" s="37"/>
      <c r="AB716" s="37"/>
      <c r="AC716" s="37"/>
      <c r="AD716" s="37"/>
      <c r="AE716" s="37"/>
      <c r="AR716" s="252" t="s">
        <v>731</v>
      </c>
      <c r="AT716" s="252" t="s">
        <v>393</v>
      </c>
      <c r="AU716" s="252" t="s">
        <v>99</v>
      </c>
      <c r="AY716" s="19" t="s">
        <v>387</v>
      </c>
      <c r="BE716" s="127">
        <f>IF(N716="základná",J716,0)</f>
        <v>0</v>
      </c>
      <c r="BF716" s="127">
        <f>IF(N716="znížená",J716,0)</f>
        <v>0</v>
      </c>
      <c r="BG716" s="127">
        <f>IF(N716="zákl. prenesená",J716,0)</f>
        <v>0</v>
      </c>
      <c r="BH716" s="127">
        <f>IF(N716="zníž. prenesená",J716,0)</f>
        <v>0</v>
      </c>
      <c r="BI716" s="127">
        <f>IF(N716="nulová",J716,0)</f>
        <v>0</v>
      </c>
      <c r="BJ716" s="19" t="s">
        <v>92</v>
      </c>
      <c r="BK716" s="127">
        <f>ROUND(I716*H716,2)</f>
        <v>0</v>
      </c>
      <c r="BL716" s="19" t="s">
        <v>731</v>
      </c>
      <c r="BM716" s="252" t="s">
        <v>3662</v>
      </c>
    </row>
    <row r="717" spans="1:65" s="2" customFormat="1" ht="16.5" customHeight="1">
      <c r="A717" s="37"/>
      <c r="B717" s="38"/>
      <c r="C717" s="240" t="s">
        <v>3663</v>
      </c>
      <c r="D717" s="240" t="s">
        <v>393</v>
      </c>
      <c r="E717" s="241" t="s">
        <v>3664</v>
      </c>
      <c r="F717" s="242" t="s">
        <v>2809</v>
      </c>
      <c r="G717" s="243" t="s">
        <v>2806</v>
      </c>
      <c r="H717" s="244">
        <v>1</v>
      </c>
      <c r="I717" s="245"/>
      <c r="J717" s="246">
        <f>ROUND(I717*H717,2)</f>
        <v>0</v>
      </c>
      <c r="K717" s="247"/>
      <c r="L717" s="40"/>
      <c r="M717" s="248" t="s">
        <v>1</v>
      </c>
      <c r="N717" s="249" t="s">
        <v>42</v>
      </c>
      <c r="O717" s="78"/>
      <c r="P717" s="250">
        <f>O717*H717</f>
        <v>0</v>
      </c>
      <c r="Q717" s="250">
        <v>0</v>
      </c>
      <c r="R717" s="250">
        <f>Q717*H717</f>
        <v>0</v>
      </c>
      <c r="S717" s="250">
        <v>0</v>
      </c>
      <c r="T717" s="251">
        <f>S717*H717</f>
        <v>0</v>
      </c>
      <c r="U717" s="37"/>
      <c r="V717" s="37"/>
      <c r="W717" s="37"/>
      <c r="X717" s="37"/>
      <c r="Y717" s="37"/>
      <c r="Z717" s="37"/>
      <c r="AA717" s="37"/>
      <c r="AB717" s="37"/>
      <c r="AC717" s="37"/>
      <c r="AD717" s="37"/>
      <c r="AE717" s="37"/>
      <c r="AR717" s="252" t="s">
        <v>731</v>
      </c>
      <c r="AT717" s="252" t="s">
        <v>393</v>
      </c>
      <c r="AU717" s="252" t="s">
        <v>99</v>
      </c>
      <c r="AY717" s="19" t="s">
        <v>387</v>
      </c>
      <c r="BE717" s="127">
        <f>IF(N717="základná",J717,0)</f>
        <v>0</v>
      </c>
      <c r="BF717" s="127">
        <f>IF(N717="znížená",J717,0)</f>
        <v>0</v>
      </c>
      <c r="BG717" s="127">
        <f>IF(N717="zákl. prenesená",J717,0)</f>
        <v>0</v>
      </c>
      <c r="BH717" s="127">
        <f>IF(N717="zníž. prenesená",J717,0)</f>
        <v>0</v>
      </c>
      <c r="BI717" s="127">
        <f>IF(N717="nulová",J717,0)</f>
        <v>0</v>
      </c>
      <c r="BJ717" s="19" t="s">
        <v>92</v>
      </c>
      <c r="BK717" s="127">
        <f>ROUND(I717*H717,2)</f>
        <v>0</v>
      </c>
      <c r="BL717" s="19" t="s">
        <v>731</v>
      </c>
      <c r="BM717" s="252" t="s">
        <v>3665</v>
      </c>
    </row>
    <row r="718" spans="1:65" s="2" customFormat="1" ht="16.5" customHeight="1">
      <c r="A718" s="37"/>
      <c r="B718" s="38"/>
      <c r="C718" s="240" t="s">
        <v>3666</v>
      </c>
      <c r="D718" s="240" t="s">
        <v>393</v>
      </c>
      <c r="E718" s="241" t="s">
        <v>3667</v>
      </c>
      <c r="F718" s="242" t="s">
        <v>2812</v>
      </c>
      <c r="G718" s="243" t="s">
        <v>2806</v>
      </c>
      <c r="H718" s="244">
        <v>1</v>
      </c>
      <c r="I718" s="245"/>
      <c r="J718" s="246">
        <f>ROUND(I718*H718,2)</f>
        <v>0</v>
      </c>
      <c r="K718" s="247"/>
      <c r="L718" s="40"/>
      <c r="M718" s="248" t="s">
        <v>1</v>
      </c>
      <c r="N718" s="249" t="s">
        <v>42</v>
      </c>
      <c r="O718" s="78"/>
      <c r="P718" s="250">
        <f>O718*H718</f>
        <v>0</v>
      </c>
      <c r="Q718" s="250">
        <v>0</v>
      </c>
      <c r="R718" s="250">
        <f>Q718*H718</f>
        <v>0</v>
      </c>
      <c r="S718" s="250">
        <v>0</v>
      </c>
      <c r="T718" s="251">
        <f>S718*H718</f>
        <v>0</v>
      </c>
      <c r="U718" s="37"/>
      <c r="V718" s="37"/>
      <c r="W718" s="37"/>
      <c r="X718" s="37"/>
      <c r="Y718" s="37"/>
      <c r="Z718" s="37"/>
      <c r="AA718" s="37"/>
      <c r="AB718" s="37"/>
      <c r="AC718" s="37"/>
      <c r="AD718" s="37"/>
      <c r="AE718" s="37"/>
      <c r="AR718" s="252" t="s">
        <v>731</v>
      </c>
      <c r="AT718" s="252" t="s">
        <v>393</v>
      </c>
      <c r="AU718" s="252" t="s">
        <v>99</v>
      </c>
      <c r="AY718" s="19" t="s">
        <v>387</v>
      </c>
      <c r="BE718" s="127">
        <f>IF(N718="základná",J718,0)</f>
        <v>0</v>
      </c>
      <c r="BF718" s="127">
        <f>IF(N718="znížená",J718,0)</f>
        <v>0</v>
      </c>
      <c r="BG718" s="127">
        <f>IF(N718="zákl. prenesená",J718,0)</f>
        <v>0</v>
      </c>
      <c r="BH718" s="127">
        <f>IF(N718="zníž. prenesená",J718,0)</f>
        <v>0</v>
      </c>
      <c r="BI718" s="127">
        <f>IF(N718="nulová",J718,0)</f>
        <v>0</v>
      </c>
      <c r="BJ718" s="19" t="s">
        <v>92</v>
      </c>
      <c r="BK718" s="127">
        <f>ROUND(I718*H718,2)</f>
        <v>0</v>
      </c>
      <c r="BL718" s="19" t="s">
        <v>731</v>
      </c>
      <c r="BM718" s="252" t="s">
        <v>3668</v>
      </c>
    </row>
    <row r="719" spans="1:65" s="2" customFormat="1" ht="16.5" customHeight="1">
      <c r="A719" s="37"/>
      <c r="B719" s="38"/>
      <c r="C719" s="240" t="s">
        <v>3669</v>
      </c>
      <c r="D719" s="240" t="s">
        <v>393</v>
      </c>
      <c r="E719" s="241" t="s">
        <v>3670</v>
      </c>
      <c r="F719" s="242" t="s">
        <v>2815</v>
      </c>
      <c r="G719" s="243" t="s">
        <v>716</v>
      </c>
      <c r="H719" s="311"/>
      <c r="I719" s="245"/>
      <c r="J719" s="246">
        <f>ROUND(I719*H719,2)</f>
        <v>0</v>
      </c>
      <c r="K719" s="247"/>
      <c r="L719" s="40"/>
      <c r="M719" s="248" t="s">
        <v>1</v>
      </c>
      <c r="N719" s="249" t="s">
        <v>42</v>
      </c>
      <c r="O719" s="78"/>
      <c r="P719" s="250">
        <f>O719*H719</f>
        <v>0</v>
      </c>
      <c r="Q719" s="250">
        <v>0</v>
      </c>
      <c r="R719" s="250">
        <f>Q719*H719</f>
        <v>0</v>
      </c>
      <c r="S719" s="250">
        <v>0</v>
      </c>
      <c r="T719" s="251">
        <f>S719*H719</f>
        <v>0</v>
      </c>
      <c r="U719" s="37"/>
      <c r="V719" s="37"/>
      <c r="W719" s="37"/>
      <c r="X719" s="37"/>
      <c r="Y719" s="37"/>
      <c r="Z719" s="37"/>
      <c r="AA719" s="37"/>
      <c r="AB719" s="37"/>
      <c r="AC719" s="37"/>
      <c r="AD719" s="37"/>
      <c r="AE719" s="37"/>
      <c r="AR719" s="252" t="s">
        <v>731</v>
      </c>
      <c r="AT719" s="252" t="s">
        <v>393</v>
      </c>
      <c r="AU719" s="252" t="s">
        <v>99</v>
      </c>
      <c r="AY719" s="19" t="s">
        <v>387</v>
      </c>
      <c r="BE719" s="127">
        <f>IF(N719="základná",J719,0)</f>
        <v>0</v>
      </c>
      <c r="BF719" s="127">
        <f>IF(N719="znížená",J719,0)</f>
        <v>0</v>
      </c>
      <c r="BG719" s="127">
        <f>IF(N719="zákl. prenesená",J719,0)</f>
        <v>0</v>
      </c>
      <c r="BH719" s="127">
        <f>IF(N719="zníž. prenesená",J719,0)</f>
        <v>0</v>
      </c>
      <c r="BI719" s="127">
        <f>IF(N719="nulová",J719,0)</f>
        <v>0</v>
      </c>
      <c r="BJ719" s="19" t="s">
        <v>92</v>
      </c>
      <c r="BK719" s="127">
        <f>ROUND(I719*H719,2)</f>
        <v>0</v>
      </c>
      <c r="BL719" s="19" t="s">
        <v>731</v>
      </c>
      <c r="BM719" s="252" t="s">
        <v>3671</v>
      </c>
    </row>
    <row r="720" spans="1:65" s="2" customFormat="1" ht="16.5" customHeight="1">
      <c r="A720" s="37"/>
      <c r="B720" s="38"/>
      <c r="C720" s="240" t="s">
        <v>3672</v>
      </c>
      <c r="D720" s="240" t="s">
        <v>393</v>
      </c>
      <c r="E720" s="241" t="s">
        <v>3673</v>
      </c>
      <c r="F720" s="242" t="s">
        <v>2818</v>
      </c>
      <c r="G720" s="243" t="s">
        <v>716</v>
      </c>
      <c r="H720" s="311"/>
      <c r="I720" s="245"/>
      <c r="J720" s="246">
        <f>ROUND(I720*H720,2)</f>
        <v>0</v>
      </c>
      <c r="K720" s="247"/>
      <c r="L720" s="40"/>
      <c r="M720" s="248" t="s">
        <v>1</v>
      </c>
      <c r="N720" s="249" t="s">
        <v>42</v>
      </c>
      <c r="O720" s="78"/>
      <c r="P720" s="250">
        <f>O720*H720</f>
        <v>0</v>
      </c>
      <c r="Q720" s="250">
        <v>0</v>
      </c>
      <c r="R720" s="250">
        <f>Q720*H720</f>
        <v>0</v>
      </c>
      <c r="S720" s="250">
        <v>0</v>
      </c>
      <c r="T720" s="251">
        <f>S720*H720</f>
        <v>0</v>
      </c>
      <c r="U720" s="37"/>
      <c r="V720" s="37"/>
      <c r="W720" s="37"/>
      <c r="X720" s="37"/>
      <c r="Y720" s="37"/>
      <c r="Z720" s="37"/>
      <c r="AA720" s="37"/>
      <c r="AB720" s="37"/>
      <c r="AC720" s="37"/>
      <c r="AD720" s="37"/>
      <c r="AE720" s="37"/>
      <c r="AR720" s="252" t="s">
        <v>731</v>
      </c>
      <c r="AT720" s="252" t="s">
        <v>393</v>
      </c>
      <c r="AU720" s="252" t="s">
        <v>99</v>
      </c>
      <c r="AY720" s="19" t="s">
        <v>387</v>
      </c>
      <c r="BE720" s="127">
        <f>IF(N720="základná",J720,0)</f>
        <v>0</v>
      </c>
      <c r="BF720" s="127">
        <f>IF(N720="znížená",J720,0)</f>
        <v>0</v>
      </c>
      <c r="BG720" s="127">
        <f>IF(N720="zákl. prenesená",J720,0)</f>
        <v>0</v>
      </c>
      <c r="BH720" s="127">
        <f>IF(N720="zníž. prenesená",J720,0)</f>
        <v>0</v>
      </c>
      <c r="BI720" s="127">
        <f>IF(N720="nulová",J720,0)</f>
        <v>0</v>
      </c>
      <c r="BJ720" s="19" t="s">
        <v>92</v>
      </c>
      <c r="BK720" s="127">
        <f>ROUND(I720*H720,2)</f>
        <v>0</v>
      </c>
      <c r="BL720" s="19" t="s">
        <v>731</v>
      </c>
      <c r="BM720" s="252" t="s">
        <v>3674</v>
      </c>
    </row>
    <row r="721" spans="1:65" s="12" customFormat="1" ht="20.85" customHeight="1">
      <c r="B721" s="212"/>
      <c r="C721" s="213"/>
      <c r="D721" s="214" t="s">
        <v>75</v>
      </c>
      <c r="E721" s="225" t="s">
        <v>367</v>
      </c>
      <c r="F721" s="225" t="s">
        <v>821</v>
      </c>
      <c r="G721" s="213"/>
      <c r="H721" s="213"/>
      <c r="I721" s="216"/>
      <c r="J721" s="226">
        <f>BK721</f>
        <v>0</v>
      </c>
      <c r="K721" s="213"/>
      <c r="L721" s="217"/>
      <c r="M721" s="218"/>
      <c r="N721" s="219"/>
      <c r="O721" s="219"/>
      <c r="P721" s="220">
        <f>P722</f>
        <v>0</v>
      </c>
      <c r="Q721" s="219"/>
      <c r="R721" s="220">
        <f>R722</f>
        <v>0</v>
      </c>
      <c r="S721" s="219"/>
      <c r="T721" s="221">
        <f>T722</f>
        <v>0</v>
      </c>
      <c r="AR721" s="222" t="s">
        <v>429</v>
      </c>
      <c r="AT721" s="223" t="s">
        <v>75</v>
      </c>
      <c r="AU721" s="223" t="s">
        <v>92</v>
      </c>
      <c r="AY721" s="222" t="s">
        <v>387</v>
      </c>
      <c r="BK721" s="224">
        <f>BK722</f>
        <v>0</v>
      </c>
    </row>
    <row r="722" spans="1:65" s="2" customFormat="1" ht="16.5" customHeight="1">
      <c r="A722" s="37"/>
      <c r="B722" s="38"/>
      <c r="C722" s="240" t="s">
        <v>3675</v>
      </c>
      <c r="D722" s="240" t="s">
        <v>393</v>
      </c>
      <c r="E722" s="241" t="s">
        <v>2820</v>
      </c>
      <c r="F722" s="242" t="s">
        <v>2821</v>
      </c>
      <c r="G722" s="243" t="s">
        <v>716</v>
      </c>
      <c r="H722" s="311"/>
      <c r="I722" s="245"/>
      <c r="J722" s="246">
        <f>ROUND(I722*H722,2)</f>
        <v>0</v>
      </c>
      <c r="K722" s="247"/>
      <c r="L722" s="40"/>
      <c r="M722" s="248" t="s">
        <v>1</v>
      </c>
      <c r="N722" s="249" t="s">
        <v>42</v>
      </c>
      <c r="O722" s="78"/>
      <c r="P722" s="250">
        <f>O722*H722</f>
        <v>0</v>
      </c>
      <c r="Q722" s="250">
        <v>0</v>
      </c>
      <c r="R722" s="250">
        <f>Q722*H722</f>
        <v>0</v>
      </c>
      <c r="S722" s="250">
        <v>0</v>
      </c>
      <c r="T722" s="251">
        <f>S722*H722</f>
        <v>0</v>
      </c>
      <c r="U722" s="37"/>
      <c r="V722" s="37"/>
      <c r="W722" s="37"/>
      <c r="X722" s="37"/>
      <c r="Y722" s="37"/>
      <c r="Z722" s="37"/>
      <c r="AA722" s="37"/>
      <c r="AB722" s="37"/>
      <c r="AC722" s="37"/>
      <c r="AD722" s="37"/>
      <c r="AE722" s="37"/>
      <c r="AR722" s="252" t="s">
        <v>825</v>
      </c>
      <c r="AT722" s="252" t="s">
        <v>393</v>
      </c>
      <c r="AU722" s="252" t="s">
        <v>99</v>
      </c>
      <c r="AY722" s="19" t="s">
        <v>387</v>
      </c>
      <c r="BE722" s="127">
        <f>IF(N722="základná",J722,0)</f>
        <v>0</v>
      </c>
      <c r="BF722" s="127">
        <f>IF(N722="znížená",J722,0)</f>
        <v>0</v>
      </c>
      <c r="BG722" s="127">
        <f>IF(N722="zákl. prenesená",J722,0)</f>
        <v>0</v>
      </c>
      <c r="BH722" s="127">
        <f>IF(N722="zníž. prenesená",J722,0)</f>
        <v>0</v>
      </c>
      <c r="BI722" s="127">
        <f>IF(N722="nulová",J722,0)</f>
        <v>0</v>
      </c>
      <c r="BJ722" s="19" t="s">
        <v>92</v>
      </c>
      <c r="BK722" s="127">
        <f>ROUND(I722*H722,2)</f>
        <v>0</v>
      </c>
      <c r="BL722" s="19" t="s">
        <v>825</v>
      </c>
      <c r="BM722" s="252" t="s">
        <v>3676</v>
      </c>
    </row>
    <row r="723" spans="1:65" s="12" customFormat="1" ht="22.8" customHeight="1">
      <c r="B723" s="212"/>
      <c r="C723" s="213"/>
      <c r="D723" s="214" t="s">
        <v>75</v>
      </c>
      <c r="E723" s="225" t="s">
        <v>3677</v>
      </c>
      <c r="F723" s="225" t="s">
        <v>3678</v>
      </c>
      <c r="G723" s="213"/>
      <c r="H723" s="213"/>
      <c r="I723" s="216"/>
      <c r="J723" s="226">
        <f>BK723</f>
        <v>0</v>
      </c>
      <c r="K723" s="213"/>
      <c r="L723" s="217"/>
      <c r="M723" s="218"/>
      <c r="N723" s="219"/>
      <c r="O723" s="219"/>
      <c r="P723" s="220">
        <f>P724+P729+P736+P742+P748</f>
        <v>0</v>
      </c>
      <c r="Q723" s="219"/>
      <c r="R723" s="220">
        <f>R724+R729+R736+R742+R748</f>
        <v>0</v>
      </c>
      <c r="S723" s="219"/>
      <c r="T723" s="221">
        <f>T724+T729+T736+T742+T748</f>
        <v>0</v>
      </c>
      <c r="AR723" s="222" t="s">
        <v>84</v>
      </c>
      <c r="AT723" s="223" t="s">
        <v>75</v>
      </c>
      <c r="AU723" s="223" t="s">
        <v>84</v>
      </c>
      <c r="AY723" s="222" t="s">
        <v>387</v>
      </c>
      <c r="BK723" s="224">
        <f>BK724+BK729+BK736+BK742+BK748</f>
        <v>0</v>
      </c>
    </row>
    <row r="724" spans="1:65" s="12" customFormat="1" ht="20.85" customHeight="1">
      <c r="B724" s="212"/>
      <c r="C724" s="213"/>
      <c r="D724" s="214" t="s">
        <v>75</v>
      </c>
      <c r="E724" s="225" t="s">
        <v>2756</v>
      </c>
      <c r="F724" s="225" t="s">
        <v>2757</v>
      </c>
      <c r="G724" s="213"/>
      <c r="H724" s="213"/>
      <c r="I724" s="216"/>
      <c r="J724" s="226">
        <f>BK724</f>
        <v>0</v>
      </c>
      <c r="K724" s="213"/>
      <c r="L724" s="217"/>
      <c r="M724" s="218"/>
      <c r="N724" s="219"/>
      <c r="O724" s="219"/>
      <c r="P724" s="220">
        <f>SUM(P725:P728)</f>
        <v>0</v>
      </c>
      <c r="Q724" s="219"/>
      <c r="R724" s="220">
        <f>SUM(R725:R728)</f>
        <v>0</v>
      </c>
      <c r="S724" s="219"/>
      <c r="T724" s="221">
        <f>SUM(T725:T728)</f>
        <v>0</v>
      </c>
      <c r="AR724" s="222" t="s">
        <v>99</v>
      </c>
      <c r="AT724" s="223" t="s">
        <v>75</v>
      </c>
      <c r="AU724" s="223" t="s">
        <v>92</v>
      </c>
      <c r="AY724" s="222" t="s">
        <v>387</v>
      </c>
      <c r="BK724" s="224">
        <f>SUM(BK725:BK728)</f>
        <v>0</v>
      </c>
    </row>
    <row r="725" spans="1:65" s="2" customFormat="1" ht="21.75" customHeight="1">
      <c r="A725" s="37"/>
      <c r="B725" s="38"/>
      <c r="C725" s="240" t="s">
        <v>3679</v>
      </c>
      <c r="D725" s="240" t="s">
        <v>393</v>
      </c>
      <c r="E725" s="241" t="s">
        <v>3680</v>
      </c>
      <c r="F725" s="242" t="s">
        <v>3681</v>
      </c>
      <c r="G725" s="243" t="s">
        <v>396</v>
      </c>
      <c r="H725" s="244">
        <v>18.600000000000001</v>
      </c>
      <c r="I725" s="245"/>
      <c r="J725" s="246">
        <f>ROUND(I725*H725,2)</f>
        <v>0</v>
      </c>
      <c r="K725" s="247"/>
      <c r="L725" s="40"/>
      <c r="M725" s="248" t="s">
        <v>1</v>
      </c>
      <c r="N725" s="249" t="s">
        <v>42</v>
      </c>
      <c r="O725" s="78"/>
      <c r="P725" s="250">
        <f>O725*H725</f>
        <v>0</v>
      </c>
      <c r="Q725" s="250">
        <v>0</v>
      </c>
      <c r="R725" s="250">
        <f>Q725*H725</f>
        <v>0</v>
      </c>
      <c r="S725" s="250">
        <v>0</v>
      </c>
      <c r="T725" s="251">
        <f>S725*H725</f>
        <v>0</v>
      </c>
      <c r="U725" s="37"/>
      <c r="V725" s="37"/>
      <c r="W725" s="37"/>
      <c r="X725" s="37"/>
      <c r="Y725" s="37"/>
      <c r="Z725" s="37"/>
      <c r="AA725" s="37"/>
      <c r="AB725" s="37"/>
      <c r="AC725" s="37"/>
      <c r="AD725" s="37"/>
      <c r="AE725" s="37"/>
      <c r="AR725" s="252" t="s">
        <v>731</v>
      </c>
      <c r="AT725" s="252" t="s">
        <v>393</v>
      </c>
      <c r="AU725" s="252" t="s">
        <v>99</v>
      </c>
      <c r="AY725" s="19" t="s">
        <v>387</v>
      </c>
      <c r="BE725" s="127">
        <f>IF(N725="základná",J725,0)</f>
        <v>0</v>
      </c>
      <c r="BF725" s="127">
        <f>IF(N725="znížená",J725,0)</f>
        <v>0</v>
      </c>
      <c r="BG725" s="127">
        <f>IF(N725="zákl. prenesená",J725,0)</f>
        <v>0</v>
      </c>
      <c r="BH725" s="127">
        <f>IF(N725="zníž. prenesená",J725,0)</f>
        <v>0</v>
      </c>
      <c r="BI725" s="127">
        <f>IF(N725="nulová",J725,0)</f>
        <v>0</v>
      </c>
      <c r="BJ725" s="19" t="s">
        <v>92</v>
      </c>
      <c r="BK725" s="127">
        <f>ROUND(I725*H725,2)</f>
        <v>0</v>
      </c>
      <c r="BL725" s="19" t="s">
        <v>731</v>
      </c>
      <c r="BM725" s="252" t="s">
        <v>3682</v>
      </c>
    </row>
    <row r="726" spans="1:65" s="2" customFormat="1" ht="21.75" customHeight="1">
      <c r="A726" s="37"/>
      <c r="B726" s="38"/>
      <c r="C726" s="240" t="s">
        <v>3683</v>
      </c>
      <c r="D726" s="240" t="s">
        <v>393</v>
      </c>
      <c r="E726" s="241" t="s">
        <v>3684</v>
      </c>
      <c r="F726" s="242" t="s">
        <v>3685</v>
      </c>
      <c r="G726" s="243" t="s">
        <v>396</v>
      </c>
      <c r="H726" s="244">
        <v>24.9</v>
      </c>
      <c r="I726" s="245"/>
      <c r="J726" s="246">
        <f>ROUND(I726*H726,2)</f>
        <v>0</v>
      </c>
      <c r="K726" s="247"/>
      <c r="L726" s="40"/>
      <c r="M726" s="248" t="s">
        <v>1</v>
      </c>
      <c r="N726" s="249" t="s">
        <v>42</v>
      </c>
      <c r="O726" s="78"/>
      <c r="P726" s="250">
        <f>O726*H726</f>
        <v>0</v>
      </c>
      <c r="Q726" s="250">
        <v>0</v>
      </c>
      <c r="R726" s="250">
        <f>Q726*H726</f>
        <v>0</v>
      </c>
      <c r="S726" s="250">
        <v>0</v>
      </c>
      <c r="T726" s="251">
        <f>S726*H726</f>
        <v>0</v>
      </c>
      <c r="U726" s="37"/>
      <c r="V726" s="37"/>
      <c r="W726" s="37"/>
      <c r="X726" s="37"/>
      <c r="Y726" s="37"/>
      <c r="Z726" s="37"/>
      <c r="AA726" s="37"/>
      <c r="AB726" s="37"/>
      <c r="AC726" s="37"/>
      <c r="AD726" s="37"/>
      <c r="AE726" s="37"/>
      <c r="AR726" s="252" t="s">
        <v>731</v>
      </c>
      <c r="AT726" s="252" t="s">
        <v>393</v>
      </c>
      <c r="AU726" s="252" t="s">
        <v>99</v>
      </c>
      <c r="AY726" s="19" t="s">
        <v>387</v>
      </c>
      <c r="BE726" s="127">
        <f>IF(N726="základná",J726,0)</f>
        <v>0</v>
      </c>
      <c r="BF726" s="127">
        <f>IF(N726="znížená",J726,0)</f>
        <v>0</v>
      </c>
      <c r="BG726" s="127">
        <f>IF(N726="zákl. prenesená",J726,0)</f>
        <v>0</v>
      </c>
      <c r="BH726" s="127">
        <f>IF(N726="zníž. prenesená",J726,0)</f>
        <v>0</v>
      </c>
      <c r="BI726" s="127">
        <f>IF(N726="nulová",J726,0)</f>
        <v>0</v>
      </c>
      <c r="BJ726" s="19" t="s">
        <v>92</v>
      </c>
      <c r="BK726" s="127">
        <f>ROUND(I726*H726,2)</f>
        <v>0</v>
      </c>
      <c r="BL726" s="19" t="s">
        <v>731</v>
      </c>
      <c r="BM726" s="252" t="s">
        <v>3686</v>
      </c>
    </row>
    <row r="727" spans="1:65" s="2" customFormat="1" ht="21.75" customHeight="1">
      <c r="A727" s="37"/>
      <c r="B727" s="38"/>
      <c r="C727" s="240" t="s">
        <v>3687</v>
      </c>
      <c r="D727" s="240" t="s">
        <v>393</v>
      </c>
      <c r="E727" s="241" t="s">
        <v>3688</v>
      </c>
      <c r="F727" s="242" t="s">
        <v>3689</v>
      </c>
      <c r="G727" s="243" t="s">
        <v>396</v>
      </c>
      <c r="H727" s="244">
        <v>9.6</v>
      </c>
      <c r="I727" s="245"/>
      <c r="J727" s="246">
        <f>ROUND(I727*H727,2)</f>
        <v>0</v>
      </c>
      <c r="K727" s="247"/>
      <c r="L727" s="40"/>
      <c r="M727" s="248" t="s">
        <v>1</v>
      </c>
      <c r="N727" s="249" t="s">
        <v>42</v>
      </c>
      <c r="O727" s="78"/>
      <c r="P727" s="250">
        <f>O727*H727</f>
        <v>0</v>
      </c>
      <c r="Q727" s="250">
        <v>0</v>
      </c>
      <c r="R727" s="250">
        <f>Q727*H727</f>
        <v>0</v>
      </c>
      <c r="S727" s="250">
        <v>0</v>
      </c>
      <c r="T727" s="251">
        <f>S727*H727</f>
        <v>0</v>
      </c>
      <c r="U727" s="37"/>
      <c r="V727" s="37"/>
      <c r="W727" s="37"/>
      <c r="X727" s="37"/>
      <c r="Y727" s="37"/>
      <c r="Z727" s="37"/>
      <c r="AA727" s="37"/>
      <c r="AB727" s="37"/>
      <c r="AC727" s="37"/>
      <c r="AD727" s="37"/>
      <c r="AE727" s="37"/>
      <c r="AR727" s="252" t="s">
        <v>731</v>
      </c>
      <c r="AT727" s="252" t="s">
        <v>393</v>
      </c>
      <c r="AU727" s="252" t="s">
        <v>99</v>
      </c>
      <c r="AY727" s="19" t="s">
        <v>387</v>
      </c>
      <c r="BE727" s="127">
        <f>IF(N727="základná",J727,0)</f>
        <v>0</v>
      </c>
      <c r="BF727" s="127">
        <f>IF(N727="znížená",J727,0)</f>
        <v>0</v>
      </c>
      <c r="BG727" s="127">
        <f>IF(N727="zákl. prenesená",J727,0)</f>
        <v>0</v>
      </c>
      <c r="BH727" s="127">
        <f>IF(N727="zníž. prenesená",J727,0)</f>
        <v>0</v>
      </c>
      <c r="BI727" s="127">
        <f>IF(N727="nulová",J727,0)</f>
        <v>0</v>
      </c>
      <c r="BJ727" s="19" t="s">
        <v>92</v>
      </c>
      <c r="BK727" s="127">
        <f>ROUND(I727*H727,2)</f>
        <v>0</v>
      </c>
      <c r="BL727" s="19" t="s">
        <v>731</v>
      </c>
      <c r="BM727" s="252" t="s">
        <v>3690</v>
      </c>
    </row>
    <row r="728" spans="1:65" s="2" customFormat="1" ht="16.5" customHeight="1">
      <c r="A728" s="37"/>
      <c r="B728" s="38"/>
      <c r="C728" s="240" t="s">
        <v>3691</v>
      </c>
      <c r="D728" s="240" t="s">
        <v>393</v>
      </c>
      <c r="E728" s="241" t="s">
        <v>3692</v>
      </c>
      <c r="F728" s="242" t="s">
        <v>3693</v>
      </c>
      <c r="G728" s="243" t="s">
        <v>436</v>
      </c>
      <c r="H728" s="244">
        <v>2</v>
      </c>
      <c r="I728" s="245"/>
      <c r="J728" s="246">
        <f>ROUND(I728*H728,2)</f>
        <v>0</v>
      </c>
      <c r="K728" s="247"/>
      <c r="L728" s="40"/>
      <c r="M728" s="248" t="s">
        <v>1</v>
      </c>
      <c r="N728" s="249" t="s">
        <v>42</v>
      </c>
      <c r="O728" s="78"/>
      <c r="P728" s="250">
        <f>O728*H728</f>
        <v>0</v>
      </c>
      <c r="Q728" s="250">
        <v>0</v>
      </c>
      <c r="R728" s="250">
        <f>Q728*H728</f>
        <v>0</v>
      </c>
      <c r="S728" s="250">
        <v>0</v>
      </c>
      <c r="T728" s="251">
        <f>S728*H728</f>
        <v>0</v>
      </c>
      <c r="U728" s="37"/>
      <c r="V728" s="37"/>
      <c r="W728" s="37"/>
      <c r="X728" s="37"/>
      <c r="Y728" s="37"/>
      <c r="Z728" s="37"/>
      <c r="AA728" s="37"/>
      <c r="AB728" s="37"/>
      <c r="AC728" s="37"/>
      <c r="AD728" s="37"/>
      <c r="AE728" s="37"/>
      <c r="AR728" s="252" t="s">
        <v>731</v>
      </c>
      <c r="AT728" s="252" t="s">
        <v>393</v>
      </c>
      <c r="AU728" s="252" t="s">
        <v>99</v>
      </c>
      <c r="AY728" s="19" t="s">
        <v>387</v>
      </c>
      <c r="BE728" s="127">
        <f>IF(N728="základná",J728,0)</f>
        <v>0</v>
      </c>
      <c r="BF728" s="127">
        <f>IF(N728="znížená",J728,0)</f>
        <v>0</v>
      </c>
      <c r="BG728" s="127">
        <f>IF(N728="zákl. prenesená",J728,0)</f>
        <v>0</v>
      </c>
      <c r="BH728" s="127">
        <f>IF(N728="zníž. prenesená",J728,0)</f>
        <v>0</v>
      </c>
      <c r="BI728" s="127">
        <f>IF(N728="nulová",J728,0)</f>
        <v>0</v>
      </c>
      <c r="BJ728" s="19" t="s">
        <v>92</v>
      </c>
      <c r="BK728" s="127">
        <f>ROUND(I728*H728,2)</f>
        <v>0</v>
      </c>
      <c r="BL728" s="19" t="s">
        <v>731</v>
      </c>
      <c r="BM728" s="252" t="s">
        <v>3694</v>
      </c>
    </row>
    <row r="729" spans="1:65" s="12" customFormat="1" ht="20.85" customHeight="1">
      <c r="B729" s="212"/>
      <c r="C729" s="213"/>
      <c r="D729" s="214" t="s">
        <v>75</v>
      </c>
      <c r="E729" s="225" t="s">
        <v>2761</v>
      </c>
      <c r="F729" s="225" t="s">
        <v>2762</v>
      </c>
      <c r="G729" s="213"/>
      <c r="H729" s="213"/>
      <c r="I729" s="216"/>
      <c r="J729" s="226">
        <f>BK729</f>
        <v>0</v>
      </c>
      <c r="K729" s="213"/>
      <c r="L729" s="217"/>
      <c r="M729" s="218"/>
      <c r="N729" s="219"/>
      <c r="O729" s="219"/>
      <c r="P729" s="220">
        <f>SUM(P730:P735)</f>
        <v>0</v>
      </c>
      <c r="Q729" s="219"/>
      <c r="R729" s="220">
        <f>SUM(R730:R735)</f>
        <v>0</v>
      </c>
      <c r="S729" s="219"/>
      <c r="T729" s="221">
        <f>SUM(T730:T735)</f>
        <v>0</v>
      </c>
      <c r="AR729" s="222" t="s">
        <v>99</v>
      </c>
      <c r="AT729" s="223" t="s">
        <v>75</v>
      </c>
      <c r="AU729" s="223" t="s">
        <v>92</v>
      </c>
      <c r="AY729" s="222" t="s">
        <v>387</v>
      </c>
      <c r="BK729" s="224">
        <f>SUM(BK730:BK735)</f>
        <v>0</v>
      </c>
    </row>
    <row r="730" spans="1:65" s="2" customFormat="1" ht="16.5" customHeight="1">
      <c r="A730" s="37"/>
      <c r="B730" s="38"/>
      <c r="C730" s="240" t="s">
        <v>3695</v>
      </c>
      <c r="D730" s="240" t="s">
        <v>393</v>
      </c>
      <c r="E730" s="241" t="s">
        <v>3696</v>
      </c>
      <c r="F730" s="242" t="s">
        <v>3080</v>
      </c>
      <c r="G730" s="243" t="s">
        <v>436</v>
      </c>
      <c r="H730" s="244">
        <v>1</v>
      </c>
      <c r="I730" s="245"/>
      <c r="J730" s="246">
        <f t="shared" ref="J730:J735" si="235">ROUND(I730*H730,2)</f>
        <v>0</v>
      </c>
      <c r="K730" s="247"/>
      <c r="L730" s="40"/>
      <c r="M730" s="248" t="s">
        <v>1</v>
      </c>
      <c r="N730" s="249" t="s">
        <v>42</v>
      </c>
      <c r="O730" s="78"/>
      <c r="P730" s="250">
        <f t="shared" ref="P730:P735" si="236">O730*H730</f>
        <v>0</v>
      </c>
      <c r="Q730" s="250">
        <v>0</v>
      </c>
      <c r="R730" s="250">
        <f t="shared" ref="R730:R735" si="237">Q730*H730</f>
        <v>0</v>
      </c>
      <c r="S730" s="250">
        <v>0</v>
      </c>
      <c r="T730" s="251">
        <f t="shared" ref="T730:T735" si="238">S730*H730</f>
        <v>0</v>
      </c>
      <c r="U730" s="37"/>
      <c r="V730" s="37"/>
      <c r="W730" s="37"/>
      <c r="X730" s="37"/>
      <c r="Y730" s="37"/>
      <c r="Z730" s="37"/>
      <c r="AA730" s="37"/>
      <c r="AB730" s="37"/>
      <c r="AC730" s="37"/>
      <c r="AD730" s="37"/>
      <c r="AE730" s="37"/>
      <c r="AR730" s="252" t="s">
        <v>731</v>
      </c>
      <c r="AT730" s="252" t="s">
        <v>393</v>
      </c>
      <c r="AU730" s="252" t="s">
        <v>99</v>
      </c>
      <c r="AY730" s="19" t="s">
        <v>387</v>
      </c>
      <c r="BE730" s="127">
        <f t="shared" ref="BE730:BE735" si="239">IF(N730="základná",J730,0)</f>
        <v>0</v>
      </c>
      <c r="BF730" s="127">
        <f t="shared" ref="BF730:BF735" si="240">IF(N730="znížená",J730,0)</f>
        <v>0</v>
      </c>
      <c r="BG730" s="127">
        <f t="shared" ref="BG730:BG735" si="241">IF(N730="zákl. prenesená",J730,0)</f>
        <v>0</v>
      </c>
      <c r="BH730" s="127">
        <f t="shared" ref="BH730:BH735" si="242">IF(N730="zníž. prenesená",J730,0)</f>
        <v>0</v>
      </c>
      <c r="BI730" s="127">
        <f t="shared" ref="BI730:BI735" si="243">IF(N730="nulová",J730,0)</f>
        <v>0</v>
      </c>
      <c r="BJ730" s="19" t="s">
        <v>92</v>
      </c>
      <c r="BK730" s="127">
        <f t="shared" ref="BK730:BK735" si="244">ROUND(I730*H730,2)</f>
        <v>0</v>
      </c>
      <c r="BL730" s="19" t="s">
        <v>731</v>
      </c>
      <c r="BM730" s="252" t="s">
        <v>3697</v>
      </c>
    </row>
    <row r="731" spans="1:65" s="2" customFormat="1" ht="16.5" customHeight="1">
      <c r="A731" s="37"/>
      <c r="B731" s="38"/>
      <c r="C731" s="240" t="s">
        <v>3698</v>
      </c>
      <c r="D731" s="240" t="s">
        <v>393</v>
      </c>
      <c r="E731" s="241" t="s">
        <v>3699</v>
      </c>
      <c r="F731" s="242" t="s">
        <v>2767</v>
      </c>
      <c r="G731" s="243" t="s">
        <v>436</v>
      </c>
      <c r="H731" s="244">
        <v>2</v>
      </c>
      <c r="I731" s="245"/>
      <c r="J731" s="246">
        <f t="shared" si="235"/>
        <v>0</v>
      </c>
      <c r="K731" s="247"/>
      <c r="L731" s="40"/>
      <c r="M731" s="248" t="s">
        <v>1</v>
      </c>
      <c r="N731" s="249" t="s">
        <v>42</v>
      </c>
      <c r="O731" s="78"/>
      <c r="P731" s="250">
        <f t="shared" si="236"/>
        <v>0</v>
      </c>
      <c r="Q731" s="250">
        <v>0</v>
      </c>
      <c r="R731" s="250">
        <f t="shared" si="237"/>
        <v>0</v>
      </c>
      <c r="S731" s="250">
        <v>0</v>
      </c>
      <c r="T731" s="251">
        <f t="shared" si="238"/>
        <v>0</v>
      </c>
      <c r="U731" s="37"/>
      <c r="V731" s="37"/>
      <c r="W731" s="37"/>
      <c r="X731" s="37"/>
      <c r="Y731" s="37"/>
      <c r="Z731" s="37"/>
      <c r="AA731" s="37"/>
      <c r="AB731" s="37"/>
      <c r="AC731" s="37"/>
      <c r="AD731" s="37"/>
      <c r="AE731" s="37"/>
      <c r="AR731" s="252" t="s">
        <v>731</v>
      </c>
      <c r="AT731" s="252" t="s">
        <v>393</v>
      </c>
      <c r="AU731" s="252" t="s">
        <v>99</v>
      </c>
      <c r="AY731" s="19" t="s">
        <v>387</v>
      </c>
      <c r="BE731" s="127">
        <f t="shared" si="239"/>
        <v>0</v>
      </c>
      <c r="BF731" s="127">
        <f t="shared" si="240"/>
        <v>0</v>
      </c>
      <c r="BG731" s="127">
        <f t="shared" si="241"/>
        <v>0</v>
      </c>
      <c r="BH731" s="127">
        <f t="shared" si="242"/>
        <v>0</v>
      </c>
      <c r="BI731" s="127">
        <f t="shared" si="243"/>
        <v>0</v>
      </c>
      <c r="BJ731" s="19" t="s">
        <v>92</v>
      </c>
      <c r="BK731" s="127">
        <f t="shared" si="244"/>
        <v>0</v>
      </c>
      <c r="BL731" s="19" t="s">
        <v>731</v>
      </c>
      <c r="BM731" s="252" t="s">
        <v>3700</v>
      </c>
    </row>
    <row r="732" spans="1:65" s="2" customFormat="1" ht="16.5" customHeight="1">
      <c r="A732" s="37"/>
      <c r="B732" s="38"/>
      <c r="C732" s="240" t="s">
        <v>3701</v>
      </c>
      <c r="D732" s="240" t="s">
        <v>393</v>
      </c>
      <c r="E732" s="241" t="s">
        <v>3702</v>
      </c>
      <c r="F732" s="242" t="s">
        <v>3085</v>
      </c>
      <c r="G732" s="243" t="s">
        <v>436</v>
      </c>
      <c r="H732" s="244">
        <v>1</v>
      </c>
      <c r="I732" s="245"/>
      <c r="J732" s="246">
        <f t="shared" si="235"/>
        <v>0</v>
      </c>
      <c r="K732" s="247"/>
      <c r="L732" s="40"/>
      <c r="M732" s="248" t="s">
        <v>1</v>
      </c>
      <c r="N732" s="249" t="s">
        <v>42</v>
      </c>
      <c r="O732" s="78"/>
      <c r="P732" s="250">
        <f t="shared" si="236"/>
        <v>0</v>
      </c>
      <c r="Q732" s="250">
        <v>0</v>
      </c>
      <c r="R732" s="250">
        <f t="shared" si="237"/>
        <v>0</v>
      </c>
      <c r="S732" s="250">
        <v>0</v>
      </c>
      <c r="T732" s="251">
        <f t="shared" si="238"/>
        <v>0</v>
      </c>
      <c r="U732" s="37"/>
      <c r="V732" s="37"/>
      <c r="W732" s="37"/>
      <c r="X732" s="37"/>
      <c r="Y732" s="37"/>
      <c r="Z732" s="37"/>
      <c r="AA732" s="37"/>
      <c r="AB732" s="37"/>
      <c r="AC732" s="37"/>
      <c r="AD732" s="37"/>
      <c r="AE732" s="37"/>
      <c r="AR732" s="252" t="s">
        <v>731</v>
      </c>
      <c r="AT732" s="252" t="s">
        <v>393</v>
      </c>
      <c r="AU732" s="252" t="s">
        <v>99</v>
      </c>
      <c r="AY732" s="19" t="s">
        <v>387</v>
      </c>
      <c r="BE732" s="127">
        <f t="shared" si="239"/>
        <v>0</v>
      </c>
      <c r="BF732" s="127">
        <f t="shared" si="240"/>
        <v>0</v>
      </c>
      <c r="BG732" s="127">
        <f t="shared" si="241"/>
        <v>0</v>
      </c>
      <c r="BH732" s="127">
        <f t="shared" si="242"/>
        <v>0</v>
      </c>
      <c r="BI732" s="127">
        <f t="shared" si="243"/>
        <v>0</v>
      </c>
      <c r="BJ732" s="19" t="s">
        <v>92</v>
      </c>
      <c r="BK732" s="127">
        <f t="shared" si="244"/>
        <v>0</v>
      </c>
      <c r="BL732" s="19" t="s">
        <v>731</v>
      </c>
      <c r="BM732" s="252" t="s">
        <v>3703</v>
      </c>
    </row>
    <row r="733" spans="1:65" s="2" customFormat="1" ht="21.75" customHeight="1">
      <c r="A733" s="37"/>
      <c r="B733" s="38"/>
      <c r="C733" s="240" t="s">
        <v>3704</v>
      </c>
      <c r="D733" s="240" t="s">
        <v>393</v>
      </c>
      <c r="E733" s="241" t="s">
        <v>3705</v>
      </c>
      <c r="F733" s="242" t="s">
        <v>3207</v>
      </c>
      <c r="G733" s="243" t="s">
        <v>396</v>
      </c>
      <c r="H733" s="244">
        <v>0.4</v>
      </c>
      <c r="I733" s="245"/>
      <c r="J733" s="246">
        <f t="shared" si="235"/>
        <v>0</v>
      </c>
      <c r="K733" s="247"/>
      <c r="L733" s="40"/>
      <c r="M733" s="248" t="s">
        <v>1</v>
      </c>
      <c r="N733" s="249" t="s">
        <v>42</v>
      </c>
      <c r="O733" s="78"/>
      <c r="P733" s="250">
        <f t="shared" si="236"/>
        <v>0</v>
      </c>
      <c r="Q733" s="250">
        <v>0</v>
      </c>
      <c r="R733" s="250">
        <f t="shared" si="237"/>
        <v>0</v>
      </c>
      <c r="S733" s="250">
        <v>0</v>
      </c>
      <c r="T733" s="251">
        <f t="shared" si="238"/>
        <v>0</v>
      </c>
      <c r="U733" s="37"/>
      <c r="V733" s="37"/>
      <c r="W733" s="37"/>
      <c r="X733" s="37"/>
      <c r="Y733" s="37"/>
      <c r="Z733" s="37"/>
      <c r="AA733" s="37"/>
      <c r="AB733" s="37"/>
      <c r="AC733" s="37"/>
      <c r="AD733" s="37"/>
      <c r="AE733" s="37"/>
      <c r="AR733" s="252" t="s">
        <v>731</v>
      </c>
      <c r="AT733" s="252" t="s">
        <v>393</v>
      </c>
      <c r="AU733" s="252" t="s">
        <v>99</v>
      </c>
      <c r="AY733" s="19" t="s">
        <v>387</v>
      </c>
      <c r="BE733" s="127">
        <f t="shared" si="239"/>
        <v>0</v>
      </c>
      <c r="BF733" s="127">
        <f t="shared" si="240"/>
        <v>0</v>
      </c>
      <c r="BG733" s="127">
        <f t="shared" si="241"/>
        <v>0</v>
      </c>
      <c r="BH733" s="127">
        <f t="shared" si="242"/>
        <v>0</v>
      </c>
      <c r="BI733" s="127">
        <f t="shared" si="243"/>
        <v>0</v>
      </c>
      <c r="BJ733" s="19" t="s">
        <v>92</v>
      </c>
      <c r="BK733" s="127">
        <f t="shared" si="244"/>
        <v>0</v>
      </c>
      <c r="BL733" s="19" t="s">
        <v>731</v>
      </c>
      <c r="BM733" s="252" t="s">
        <v>3706</v>
      </c>
    </row>
    <row r="734" spans="1:65" s="2" customFormat="1" ht="21.75" customHeight="1">
      <c r="A734" s="37"/>
      <c r="B734" s="38"/>
      <c r="C734" s="240" t="s">
        <v>3707</v>
      </c>
      <c r="D734" s="240" t="s">
        <v>393</v>
      </c>
      <c r="E734" s="241" t="s">
        <v>3708</v>
      </c>
      <c r="F734" s="242" t="s">
        <v>3709</v>
      </c>
      <c r="G734" s="243" t="s">
        <v>396</v>
      </c>
      <c r="H734" s="244">
        <v>3.5</v>
      </c>
      <c r="I734" s="245"/>
      <c r="J734" s="246">
        <f t="shared" si="235"/>
        <v>0</v>
      </c>
      <c r="K734" s="247"/>
      <c r="L734" s="40"/>
      <c r="M734" s="248" t="s">
        <v>1</v>
      </c>
      <c r="N734" s="249" t="s">
        <v>42</v>
      </c>
      <c r="O734" s="78"/>
      <c r="P734" s="250">
        <f t="shared" si="236"/>
        <v>0</v>
      </c>
      <c r="Q734" s="250">
        <v>0</v>
      </c>
      <c r="R734" s="250">
        <f t="shared" si="237"/>
        <v>0</v>
      </c>
      <c r="S734" s="250">
        <v>0</v>
      </c>
      <c r="T734" s="251">
        <f t="shared" si="238"/>
        <v>0</v>
      </c>
      <c r="U734" s="37"/>
      <c r="V734" s="37"/>
      <c r="W734" s="37"/>
      <c r="X734" s="37"/>
      <c r="Y734" s="37"/>
      <c r="Z734" s="37"/>
      <c r="AA734" s="37"/>
      <c r="AB734" s="37"/>
      <c r="AC734" s="37"/>
      <c r="AD734" s="37"/>
      <c r="AE734" s="37"/>
      <c r="AR734" s="252" t="s">
        <v>731</v>
      </c>
      <c r="AT734" s="252" t="s">
        <v>393</v>
      </c>
      <c r="AU734" s="252" t="s">
        <v>99</v>
      </c>
      <c r="AY734" s="19" t="s">
        <v>387</v>
      </c>
      <c r="BE734" s="127">
        <f t="shared" si="239"/>
        <v>0</v>
      </c>
      <c r="BF734" s="127">
        <f t="shared" si="240"/>
        <v>0</v>
      </c>
      <c r="BG734" s="127">
        <f t="shared" si="241"/>
        <v>0</v>
      </c>
      <c r="BH734" s="127">
        <f t="shared" si="242"/>
        <v>0</v>
      </c>
      <c r="BI734" s="127">
        <f t="shared" si="243"/>
        <v>0</v>
      </c>
      <c r="BJ734" s="19" t="s">
        <v>92</v>
      </c>
      <c r="BK734" s="127">
        <f t="shared" si="244"/>
        <v>0</v>
      </c>
      <c r="BL734" s="19" t="s">
        <v>731</v>
      </c>
      <c r="BM734" s="252" t="s">
        <v>3710</v>
      </c>
    </row>
    <row r="735" spans="1:65" s="2" customFormat="1" ht="16.5" customHeight="1">
      <c r="A735" s="37"/>
      <c r="B735" s="38"/>
      <c r="C735" s="240" t="s">
        <v>3711</v>
      </c>
      <c r="D735" s="240" t="s">
        <v>393</v>
      </c>
      <c r="E735" s="241" t="s">
        <v>3712</v>
      </c>
      <c r="F735" s="242" t="s">
        <v>3492</v>
      </c>
      <c r="G735" s="243" t="s">
        <v>396</v>
      </c>
      <c r="H735" s="244">
        <v>1.5</v>
      </c>
      <c r="I735" s="245"/>
      <c r="J735" s="246">
        <f t="shared" si="235"/>
        <v>0</v>
      </c>
      <c r="K735" s="247"/>
      <c r="L735" s="40"/>
      <c r="M735" s="248" t="s">
        <v>1</v>
      </c>
      <c r="N735" s="249" t="s">
        <v>42</v>
      </c>
      <c r="O735" s="78"/>
      <c r="P735" s="250">
        <f t="shared" si="236"/>
        <v>0</v>
      </c>
      <c r="Q735" s="250">
        <v>0</v>
      </c>
      <c r="R735" s="250">
        <f t="shared" si="237"/>
        <v>0</v>
      </c>
      <c r="S735" s="250">
        <v>0</v>
      </c>
      <c r="T735" s="251">
        <f t="shared" si="238"/>
        <v>0</v>
      </c>
      <c r="U735" s="37"/>
      <c r="V735" s="37"/>
      <c r="W735" s="37"/>
      <c r="X735" s="37"/>
      <c r="Y735" s="37"/>
      <c r="Z735" s="37"/>
      <c r="AA735" s="37"/>
      <c r="AB735" s="37"/>
      <c r="AC735" s="37"/>
      <c r="AD735" s="37"/>
      <c r="AE735" s="37"/>
      <c r="AR735" s="252" t="s">
        <v>731</v>
      </c>
      <c r="AT735" s="252" t="s">
        <v>393</v>
      </c>
      <c r="AU735" s="252" t="s">
        <v>99</v>
      </c>
      <c r="AY735" s="19" t="s">
        <v>387</v>
      </c>
      <c r="BE735" s="127">
        <f t="shared" si="239"/>
        <v>0</v>
      </c>
      <c r="BF735" s="127">
        <f t="shared" si="240"/>
        <v>0</v>
      </c>
      <c r="BG735" s="127">
        <f t="shared" si="241"/>
        <v>0</v>
      </c>
      <c r="BH735" s="127">
        <f t="shared" si="242"/>
        <v>0</v>
      </c>
      <c r="BI735" s="127">
        <f t="shared" si="243"/>
        <v>0</v>
      </c>
      <c r="BJ735" s="19" t="s">
        <v>92</v>
      </c>
      <c r="BK735" s="127">
        <f t="shared" si="244"/>
        <v>0</v>
      </c>
      <c r="BL735" s="19" t="s">
        <v>731</v>
      </c>
      <c r="BM735" s="252" t="s">
        <v>3713</v>
      </c>
    </row>
    <row r="736" spans="1:65" s="12" customFormat="1" ht="20.85" customHeight="1">
      <c r="B736" s="212"/>
      <c r="C736" s="213"/>
      <c r="D736" s="214" t="s">
        <v>75</v>
      </c>
      <c r="E736" s="225" t="s">
        <v>2781</v>
      </c>
      <c r="F736" s="225" t="s">
        <v>2782</v>
      </c>
      <c r="G736" s="213"/>
      <c r="H736" s="213"/>
      <c r="I736" s="216"/>
      <c r="J736" s="226">
        <f>BK736</f>
        <v>0</v>
      </c>
      <c r="K736" s="213"/>
      <c r="L736" s="217"/>
      <c r="M736" s="218"/>
      <c r="N736" s="219"/>
      <c r="O736" s="219"/>
      <c r="P736" s="220">
        <f>SUM(P737:P741)</f>
        <v>0</v>
      </c>
      <c r="Q736" s="219"/>
      <c r="R736" s="220">
        <f>SUM(R737:R741)</f>
        <v>0</v>
      </c>
      <c r="S736" s="219"/>
      <c r="T736" s="221">
        <f>SUM(T737:T741)</f>
        <v>0</v>
      </c>
      <c r="AR736" s="222" t="s">
        <v>84</v>
      </c>
      <c r="AT736" s="223" t="s">
        <v>75</v>
      </c>
      <c r="AU736" s="223" t="s">
        <v>92</v>
      </c>
      <c r="AY736" s="222" t="s">
        <v>387</v>
      </c>
      <c r="BK736" s="224">
        <f>SUM(BK737:BK741)</f>
        <v>0</v>
      </c>
    </row>
    <row r="737" spans="1:65" s="2" customFormat="1" ht="16.5" customHeight="1">
      <c r="A737" s="37"/>
      <c r="B737" s="38"/>
      <c r="C737" s="240" t="s">
        <v>3714</v>
      </c>
      <c r="D737" s="240" t="s">
        <v>393</v>
      </c>
      <c r="E737" s="241" t="s">
        <v>3715</v>
      </c>
      <c r="F737" s="242" t="s">
        <v>3080</v>
      </c>
      <c r="G737" s="243" t="s">
        <v>436</v>
      </c>
      <c r="H737" s="244">
        <v>1</v>
      </c>
      <c r="I737" s="245"/>
      <c r="J737" s="246">
        <f>ROUND(I737*H737,2)</f>
        <v>0</v>
      </c>
      <c r="K737" s="247"/>
      <c r="L737" s="40"/>
      <c r="M737" s="248" t="s">
        <v>1</v>
      </c>
      <c r="N737" s="249" t="s">
        <v>42</v>
      </c>
      <c r="O737" s="78"/>
      <c r="P737" s="250">
        <f>O737*H737</f>
        <v>0</v>
      </c>
      <c r="Q737" s="250">
        <v>0</v>
      </c>
      <c r="R737" s="250">
        <f>Q737*H737</f>
        <v>0</v>
      </c>
      <c r="S737" s="250">
        <v>0</v>
      </c>
      <c r="T737" s="251">
        <f>S737*H737</f>
        <v>0</v>
      </c>
      <c r="U737" s="37"/>
      <c r="V737" s="37"/>
      <c r="W737" s="37"/>
      <c r="X737" s="37"/>
      <c r="Y737" s="37"/>
      <c r="Z737" s="37"/>
      <c r="AA737" s="37"/>
      <c r="AB737" s="37"/>
      <c r="AC737" s="37"/>
      <c r="AD737" s="37"/>
      <c r="AE737" s="37"/>
      <c r="AR737" s="252" t="s">
        <v>731</v>
      </c>
      <c r="AT737" s="252" t="s">
        <v>393</v>
      </c>
      <c r="AU737" s="252" t="s">
        <v>99</v>
      </c>
      <c r="AY737" s="19" t="s">
        <v>387</v>
      </c>
      <c r="BE737" s="127">
        <f>IF(N737="základná",J737,0)</f>
        <v>0</v>
      </c>
      <c r="BF737" s="127">
        <f>IF(N737="znížená",J737,0)</f>
        <v>0</v>
      </c>
      <c r="BG737" s="127">
        <f>IF(N737="zákl. prenesená",J737,0)</f>
        <v>0</v>
      </c>
      <c r="BH737" s="127">
        <f>IF(N737="zníž. prenesená",J737,0)</f>
        <v>0</v>
      </c>
      <c r="BI737" s="127">
        <f>IF(N737="nulová",J737,0)</f>
        <v>0</v>
      </c>
      <c r="BJ737" s="19" t="s">
        <v>92</v>
      </c>
      <c r="BK737" s="127">
        <f>ROUND(I737*H737,2)</f>
        <v>0</v>
      </c>
      <c r="BL737" s="19" t="s">
        <v>731</v>
      </c>
      <c r="BM737" s="252" t="s">
        <v>3716</v>
      </c>
    </row>
    <row r="738" spans="1:65" s="2" customFormat="1" ht="16.5" customHeight="1">
      <c r="A738" s="37"/>
      <c r="B738" s="38"/>
      <c r="C738" s="240" t="s">
        <v>3717</v>
      </c>
      <c r="D738" s="240" t="s">
        <v>393</v>
      </c>
      <c r="E738" s="241" t="s">
        <v>3718</v>
      </c>
      <c r="F738" s="242" t="s">
        <v>2767</v>
      </c>
      <c r="G738" s="243" t="s">
        <v>436</v>
      </c>
      <c r="H738" s="244">
        <v>2</v>
      </c>
      <c r="I738" s="245"/>
      <c r="J738" s="246">
        <f>ROUND(I738*H738,2)</f>
        <v>0</v>
      </c>
      <c r="K738" s="247"/>
      <c r="L738" s="40"/>
      <c r="M738" s="248" t="s">
        <v>1</v>
      </c>
      <c r="N738" s="249" t="s">
        <v>42</v>
      </c>
      <c r="O738" s="78"/>
      <c r="P738" s="250">
        <f>O738*H738</f>
        <v>0</v>
      </c>
      <c r="Q738" s="250">
        <v>0</v>
      </c>
      <c r="R738" s="250">
        <f>Q738*H738</f>
        <v>0</v>
      </c>
      <c r="S738" s="250">
        <v>0</v>
      </c>
      <c r="T738" s="251">
        <f>S738*H738</f>
        <v>0</v>
      </c>
      <c r="U738" s="37"/>
      <c r="V738" s="37"/>
      <c r="W738" s="37"/>
      <c r="X738" s="37"/>
      <c r="Y738" s="37"/>
      <c r="Z738" s="37"/>
      <c r="AA738" s="37"/>
      <c r="AB738" s="37"/>
      <c r="AC738" s="37"/>
      <c r="AD738" s="37"/>
      <c r="AE738" s="37"/>
      <c r="AR738" s="252" t="s">
        <v>731</v>
      </c>
      <c r="AT738" s="252" t="s">
        <v>393</v>
      </c>
      <c r="AU738" s="252" t="s">
        <v>99</v>
      </c>
      <c r="AY738" s="19" t="s">
        <v>387</v>
      </c>
      <c r="BE738" s="127">
        <f>IF(N738="základná",J738,0)</f>
        <v>0</v>
      </c>
      <c r="BF738" s="127">
        <f>IF(N738="znížená",J738,0)</f>
        <v>0</v>
      </c>
      <c r="BG738" s="127">
        <f>IF(N738="zákl. prenesená",J738,0)</f>
        <v>0</v>
      </c>
      <c r="BH738" s="127">
        <f>IF(N738="zníž. prenesená",J738,0)</f>
        <v>0</v>
      </c>
      <c r="BI738" s="127">
        <f>IF(N738="nulová",J738,0)</f>
        <v>0</v>
      </c>
      <c r="BJ738" s="19" t="s">
        <v>92</v>
      </c>
      <c r="BK738" s="127">
        <f>ROUND(I738*H738,2)</f>
        <v>0</v>
      </c>
      <c r="BL738" s="19" t="s">
        <v>731</v>
      </c>
      <c r="BM738" s="252" t="s">
        <v>3719</v>
      </c>
    </row>
    <row r="739" spans="1:65" s="2" customFormat="1" ht="16.5" customHeight="1">
      <c r="A739" s="37"/>
      <c r="B739" s="38"/>
      <c r="C739" s="240" t="s">
        <v>3720</v>
      </c>
      <c r="D739" s="240" t="s">
        <v>393</v>
      </c>
      <c r="E739" s="241" t="s">
        <v>3721</v>
      </c>
      <c r="F739" s="242" t="s">
        <v>3085</v>
      </c>
      <c r="G739" s="243" t="s">
        <v>436</v>
      </c>
      <c r="H739" s="244">
        <v>1</v>
      </c>
      <c r="I739" s="245"/>
      <c r="J739" s="246">
        <f>ROUND(I739*H739,2)</f>
        <v>0</v>
      </c>
      <c r="K739" s="247"/>
      <c r="L739" s="40"/>
      <c r="M739" s="248" t="s">
        <v>1</v>
      </c>
      <c r="N739" s="249" t="s">
        <v>42</v>
      </c>
      <c r="O739" s="78"/>
      <c r="P739" s="250">
        <f>O739*H739</f>
        <v>0</v>
      </c>
      <c r="Q739" s="250">
        <v>0</v>
      </c>
      <c r="R739" s="250">
        <f>Q739*H739</f>
        <v>0</v>
      </c>
      <c r="S739" s="250">
        <v>0</v>
      </c>
      <c r="T739" s="251">
        <f>S739*H739</f>
        <v>0</v>
      </c>
      <c r="U739" s="37"/>
      <c r="V739" s="37"/>
      <c r="W739" s="37"/>
      <c r="X739" s="37"/>
      <c r="Y739" s="37"/>
      <c r="Z739" s="37"/>
      <c r="AA739" s="37"/>
      <c r="AB739" s="37"/>
      <c r="AC739" s="37"/>
      <c r="AD739" s="37"/>
      <c r="AE739" s="37"/>
      <c r="AR739" s="252" t="s">
        <v>731</v>
      </c>
      <c r="AT739" s="252" t="s">
        <v>393</v>
      </c>
      <c r="AU739" s="252" t="s">
        <v>99</v>
      </c>
      <c r="AY739" s="19" t="s">
        <v>387</v>
      </c>
      <c r="BE739" s="127">
        <f>IF(N739="základná",J739,0)</f>
        <v>0</v>
      </c>
      <c r="BF739" s="127">
        <f>IF(N739="znížená",J739,0)</f>
        <v>0</v>
      </c>
      <c r="BG739" s="127">
        <f>IF(N739="zákl. prenesená",J739,0)</f>
        <v>0</v>
      </c>
      <c r="BH739" s="127">
        <f>IF(N739="zníž. prenesená",J739,0)</f>
        <v>0</v>
      </c>
      <c r="BI739" s="127">
        <f>IF(N739="nulová",J739,0)</f>
        <v>0</v>
      </c>
      <c r="BJ739" s="19" t="s">
        <v>92</v>
      </c>
      <c r="BK739" s="127">
        <f>ROUND(I739*H739,2)</f>
        <v>0</v>
      </c>
      <c r="BL739" s="19" t="s">
        <v>731</v>
      </c>
      <c r="BM739" s="252" t="s">
        <v>3722</v>
      </c>
    </row>
    <row r="740" spans="1:65" s="2" customFormat="1" ht="21.75" customHeight="1">
      <c r="A740" s="37"/>
      <c r="B740" s="38"/>
      <c r="C740" s="240" t="s">
        <v>3723</v>
      </c>
      <c r="D740" s="240" t="s">
        <v>393</v>
      </c>
      <c r="E740" s="241" t="s">
        <v>3724</v>
      </c>
      <c r="F740" s="242" t="s">
        <v>3207</v>
      </c>
      <c r="G740" s="243" t="s">
        <v>396</v>
      </c>
      <c r="H740" s="244">
        <v>0.4</v>
      </c>
      <c r="I740" s="245"/>
      <c r="J740" s="246">
        <f>ROUND(I740*H740,2)</f>
        <v>0</v>
      </c>
      <c r="K740" s="247"/>
      <c r="L740" s="40"/>
      <c r="M740" s="248" t="s">
        <v>1</v>
      </c>
      <c r="N740" s="249" t="s">
        <v>42</v>
      </c>
      <c r="O740" s="78"/>
      <c r="P740" s="250">
        <f>O740*H740</f>
        <v>0</v>
      </c>
      <c r="Q740" s="250">
        <v>0</v>
      </c>
      <c r="R740" s="250">
        <f>Q740*H740</f>
        <v>0</v>
      </c>
      <c r="S740" s="250">
        <v>0</v>
      </c>
      <c r="T740" s="251">
        <f>S740*H740</f>
        <v>0</v>
      </c>
      <c r="U740" s="37"/>
      <c r="V740" s="37"/>
      <c r="W740" s="37"/>
      <c r="X740" s="37"/>
      <c r="Y740" s="37"/>
      <c r="Z740" s="37"/>
      <c r="AA740" s="37"/>
      <c r="AB740" s="37"/>
      <c r="AC740" s="37"/>
      <c r="AD740" s="37"/>
      <c r="AE740" s="37"/>
      <c r="AR740" s="252" t="s">
        <v>731</v>
      </c>
      <c r="AT740" s="252" t="s">
        <v>393</v>
      </c>
      <c r="AU740" s="252" t="s">
        <v>99</v>
      </c>
      <c r="AY740" s="19" t="s">
        <v>387</v>
      </c>
      <c r="BE740" s="127">
        <f>IF(N740="základná",J740,0)</f>
        <v>0</v>
      </c>
      <c r="BF740" s="127">
        <f>IF(N740="znížená",J740,0)</f>
        <v>0</v>
      </c>
      <c r="BG740" s="127">
        <f>IF(N740="zákl. prenesená",J740,0)</f>
        <v>0</v>
      </c>
      <c r="BH740" s="127">
        <f>IF(N740="zníž. prenesená",J740,0)</f>
        <v>0</v>
      </c>
      <c r="BI740" s="127">
        <f>IF(N740="nulová",J740,0)</f>
        <v>0</v>
      </c>
      <c r="BJ740" s="19" t="s">
        <v>92</v>
      </c>
      <c r="BK740" s="127">
        <f>ROUND(I740*H740,2)</f>
        <v>0</v>
      </c>
      <c r="BL740" s="19" t="s">
        <v>731</v>
      </c>
      <c r="BM740" s="252" t="s">
        <v>3725</v>
      </c>
    </row>
    <row r="741" spans="1:65" s="2" customFormat="1" ht="21.75" customHeight="1">
      <c r="A741" s="37"/>
      <c r="B741" s="38"/>
      <c r="C741" s="240" t="s">
        <v>3726</v>
      </c>
      <c r="D741" s="240" t="s">
        <v>393</v>
      </c>
      <c r="E741" s="241" t="s">
        <v>3727</v>
      </c>
      <c r="F741" s="242" t="s">
        <v>3728</v>
      </c>
      <c r="G741" s="243" t="s">
        <v>396</v>
      </c>
      <c r="H741" s="244">
        <v>5</v>
      </c>
      <c r="I741" s="245"/>
      <c r="J741" s="246">
        <f>ROUND(I741*H741,2)</f>
        <v>0</v>
      </c>
      <c r="K741" s="247"/>
      <c r="L741" s="40"/>
      <c r="M741" s="248" t="s">
        <v>1</v>
      </c>
      <c r="N741" s="249" t="s">
        <v>42</v>
      </c>
      <c r="O741" s="78"/>
      <c r="P741" s="250">
        <f>O741*H741</f>
        <v>0</v>
      </c>
      <c r="Q741" s="250">
        <v>0</v>
      </c>
      <c r="R741" s="250">
        <f>Q741*H741</f>
        <v>0</v>
      </c>
      <c r="S741" s="250">
        <v>0</v>
      </c>
      <c r="T741" s="251">
        <f>S741*H741</f>
        <v>0</v>
      </c>
      <c r="U741" s="37"/>
      <c r="V741" s="37"/>
      <c r="W741" s="37"/>
      <c r="X741" s="37"/>
      <c r="Y741" s="37"/>
      <c r="Z741" s="37"/>
      <c r="AA741" s="37"/>
      <c r="AB741" s="37"/>
      <c r="AC741" s="37"/>
      <c r="AD741" s="37"/>
      <c r="AE741" s="37"/>
      <c r="AR741" s="252" t="s">
        <v>731</v>
      </c>
      <c r="AT741" s="252" t="s">
        <v>393</v>
      </c>
      <c r="AU741" s="252" t="s">
        <v>99</v>
      </c>
      <c r="AY741" s="19" t="s">
        <v>387</v>
      </c>
      <c r="BE741" s="127">
        <f>IF(N741="základná",J741,0)</f>
        <v>0</v>
      </c>
      <c r="BF741" s="127">
        <f>IF(N741="znížená",J741,0)</f>
        <v>0</v>
      </c>
      <c r="BG741" s="127">
        <f>IF(N741="zákl. prenesená",J741,0)</f>
        <v>0</v>
      </c>
      <c r="BH741" s="127">
        <f>IF(N741="zníž. prenesená",J741,0)</f>
        <v>0</v>
      </c>
      <c r="BI741" s="127">
        <f>IF(N741="nulová",J741,0)</f>
        <v>0</v>
      </c>
      <c r="BJ741" s="19" t="s">
        <v>92</v>
      </c>
      <c r="BK741" s="127">
        <f>ROUND(I741*H741,2)</f>
        <v>0</v>
      </c>
      <c r="BL741" s="19" t="s">
        <v>731</v>
      </c>
      <c r="BM741" s="252" t="s">
        <v>3729</v>
      </c>
    </row>
    <row r="742" spans="1:65" s="12" customFormat="1" ht="20.85" customHeight="1">
      <c r="B742" s="212"/>
      <c r="C742" s="213"/>
      <c r="D742" s="214" t="s">
        <v>75</v>
      </c>
      <c r="E742" s="225" t="s">
        <v>2796</v>
      </c>
      <c r="F742" s="225" t="s">
        <v>2797</v>
      </c>
      <c r="G742" s="213"/>
      <c r="H742" s="213"/>
      <c r="I742" s="216"/>
      <c r="J742" s="226">
        <f>BK742</f>
        <v>0</v>
      </c>
      <c r="K742" s="213"/>
      <c r="L742" s="217"/>
      <c r="M742" s="218"/>
      <c r="N742" s="219"/>
      <c r="O742" s="219"/>
      <c r="P742" s="220">
        <f>SUM(P743:P747)</f>
        <v>0</v>
      </c>
      <c r="Q742" s="219"/>
      <c r="R742" s="220">
        <f>SUM(R743:R747)</f>
        <v>0</v>
      </c>
      <c r="S742" s="219"/>
      <c r="T742" s="221">
        <f>SUM(T743:T747)</f>
        <v>0</v>
      </c>
      <c r="AR742" s="222" t="s">
        <v>84</v>
      </c>
      <c r="AT742" s="223" t="s">
        <v>75</v>
      </c>
      <c r="AU742" s="223" t="s">
        <v>92</v>
      </c>
      <c r="AY742" s="222" t="s">
        <v>387</v>
      </c>
      <c r="BK742" s="224">
        <f>SUM(BK743:BK747)</f>
        <v>0</v>
      </c>
    </row>
    <row r="743" spans="1:65" s="2" customFormat="1" ht="21.75" customHeight="1">
      <c r="A743" s="37"/>
      <c r="B743" s="38"/>
      <c r="C743" s="240" t="s">
        <v>3730</v>
      </c>
      <c r="D743" s="240" t="s">
        <v>393</v>
      </c>
      <c r="E743" s="241" t="s">
        <v>3731</v>
      </c>
      <c r="F743" s="242" t="s">
        <v>3681</v>
      </c>
      <c r="G743" s="243" t="s">
        <v>396</v>
      </c>
      <c r="H743" s="244">
        <v>18.600000000000001</v>
      </c>
      <c r="I743" s="245"/>
      <c r="J743" s="246">
        <f>ROUND(I743*H743,2)</f>
        <v>0</v>
      </c>
      <c r="K743" s="247"/>
      <c r="L743" s="40"/>
      <c r="M743" s="248" t="s">
        <v>1</v>
      </c>
      <c r="N743" s="249" t="s">
        <v>42</v>
      </c>
      <c r="O743" s="78"/>
      <c r="P743" s="250">
        <f>O743*H743</f>
        <v>0</v>
      </c>
      <c r="Q743" s="250">
        <v>0</v>
      </c>
      <c r="R743" s="250">
        <f>Q743*H743</f>
        <v>0</v>
      </c>
      <c r="S743" s="250">
        <v>0</v>
      </c>
      <c r="T743" s="251">
        <f>S743*H743</f>
        <v>0</v>
      </c>
      <c r="U743" s="37"/>
      <c r="V743" s="37"/>
      <c r="W743" s="37"/>
      <c r="X743" s="37"/>
      <c r="Y743" s="37"/>
      <c r="Z743" s="37"/>
      <c r="AA743" s="37"/>
      <c r="AB743" s="37"/>
      <c r="AC743" s="37"/>
      <c r="AD743" s="37"/>
      <c r="AE743" s="37"/>
      <c r="AR743" s="252" t="s">
        <v>731</v>
      </c>
      <c r="AT743" s="252" t="s">
        <v>393</v>
      </c>
      <c r="AU743" s="252" t="s">
        <v>99</v>
      </c>
      <c r="AY743" s="19" t="s">
        <v>387</v>
      </c>
      <c r="BE743" s="127">
        <f>IF(N743="základná",J743,0)</f>
        <v>0</v>
      </c>
      <c r="BF743" s="127">
        <f>IF(N743="znížená",J743,0)</f>
        <v>0</v>
      </c>
      <c r="BG743" s="127">
        <f>IF(N743="zákl. prenesená",J743,0)</f>
        <v>0</v>
      </c>
      <c r="BH743" s="127">
        <f>IF(N743="zníž. prenesená",J743,0)</f>
        <v>0</v>
      </c>
      <c r="BI743" s="127">
        <f>IF(N743="nulová",J743,0)</f>
        <v>0</v>
      </c>
      <c r="BJ743" s="19" t="s">
        <v>92</v>
      </c>
      <c r="BK743" s="127">
        <f>ROUND(I743*H743,2)</f>
        <v>0</v>
      </c>
      <c r="BL743" s="19" t="s">
        <v>731</v>
      </c>
      <c r="BM743" s="252" t="s">
        <v>3732</v>
      </c>
    </row>
    <row r="744" spans="1:65" s="2" customFormat="1" ht="21.75" customHeight="1">
      <c r="A744" s="37"/>
      <c r="B744" s="38"/>
      <c r="C744" s="240" t="s">
        <v>3733</v>
      </c>
      <c r="D744" s="240" t="s">
        <v>393</v>
      </c>
      <c r="E744" s="241" t="s">
        <v>3734</v>
      </c>
      <c r="F744" s="242" t="s">
        <v>3685</v>
      </c>
      <c r="G744" s="243" t="s">
        <v>396</v>
      </c>
      <c r="H744" s="244">
        <v>24.9</v>
      </c>
      <c r="I744" s="245"/>
      <c r="J744" s="246">
        <f>ROUND(I744*H744,2)</f>
        <v>0</v>
      </c>
      <c r="K744" s="247"/>
      <c r="L744" s="40"/>
      <c r="M744" s="248" t="s">
        <v>1</v>
      </c>
      <c r="N744" s="249" t="s">
        <v>42</v>
      </c>
      <c r="O744" s="78"/>
      <c r="P744" s="250">
        <f>O744*H744</f>
        <v>0</v>
      </c>
      <c r="Q744" s="250">
        <v>0</v>
      </c>
      <c r="R744" s="250">
        <f>Q744*H744</f>
        <v>0</v>
      </c>
      <c r="S744" s="250">
        <v>0</v>
      </c>
      <c r="T744" s="251">
        <f>S744*H744</f>
        <v>0</v>
      </c>
      <c r="U744" s="37"/>
      <c r="V744" s="37"/>
      <c r="W744" s="37"/>
      <c r="X744" s="37"/>
      <c r="Y744" s="37"/>
      <c r="Z744" s="37"/>
      <c r="AA744" s="37"/>
      <c r="AB744" s="37"/>
      <c r="AC744" s="37"/>
      <c r="AD744" s="37"/>
      <c r="AE744" s="37"/>
      <c r="AR744" s="252" t="s">
        <v>731</v>
      </c>
      <c r="AT744" s="252" t="s">
        <v>393</v>
      </c>
      <c r="AU744" s="252" t="s">
        <v>99</v>
      </c>
      <c r="AY744" s="19" t="s">
        <v>387</v>
      </c>
      <c r="BE744" s="127">
        <f>IF(N744="základná",J744,0)</f>
        <v>0</v>
      </c>
      <c r="BF744" s="127">
        <f>IF(N744="znížená",J744,0)</f>
        <v>0</v>
      </c>
      <c r="BG744" s="127">
        <f>IF(N744="zákl. prenesená",J744,0)</f>
        <v>0</v>
      </c>
      <c r="BH744" s="127">
        <f>IF(N744="zníž. prenesená",J744,0)</f>
        <v>0</v>
      </c>
      <c r="BI744" s="127">
        <f>IF(N744="nulová",J744,0)</f>
        <v>0</v>
      </c>
      <c r="BJ744" s="19" t="s">
        <v>92</v>
      </c>
      <c r="BK744" s="127">
        <f>ROUND(I744*H744,2)</f>
        <v>0</v>
      </c>
      <c r="BL744" s="19" t="s">
        <v>731</v>
      </c>
      <c r="BM744" s="252" t="s">
        <v>3735</v>
      </c>
    </row>
    <row r="745" spans="1:65" s="2" customFormat="1" ht="21.75" customHeight="1">
      <c r="A745" s="37"/>
      <c r="B745" s="38"/>
      <c r="C745" s="240" t="s">
        <v>3736</v>
      </c>
      <c r="D745" s="240" t="s">
        <v>393</v>
      </c>
      <c r="E745" s="241" t="s">
        <v>3737</v>
      </c>
      <c r="F745" s="242" t="s">
        <v>3689</v>
      </c>
      <c r="G745" s="243" t="s">
        <v>396</v>
      </c>
      <c r="H745" s="244">
        <v>9.6</v>
      </c>
      <c r="I745" s="245"/>
      <c r="J745" s="246">
        <f>ROUND(I745*H745,2)</f>
        <v>0</v>
      </c>
      <c r="K745" s="247"/>
      <c r="L745" s="40"/>
      <c r="M745" s="248" t="s">
        <v>1</v>
      </c>
      <c r="N745" s="249" t="s">
        <v>42</v>
      </c>
      <c r="O745" s="78"/>
      <c r="P745" s="250">
        <f>O745*H745</f>
        <v>0</v>
      </c>
      <c r="Q745" s="250">
        <v>0</v>
      </c>
      <c r="R745" s="250">
        <f>Q745*H745</f>
        <v>0</v>
      </c>
      <c r="S745" s="250">
        <v>0</v>
      </c>
      <c r="T745" s="251">
        <f>S745*H745</f>
        <v>0</v>
      </c>
      <c r="U745" s="37"/>
      <c r="V745" s="37"/>
      <c r="W745" s="37"/>
      <c r="X745" s="37"/>
      <c r="Y745" s="37"/>
      <c r="Z745" s="37"/>
      <c r="AA745" s="37"/>
      <c r="AB745" s="37"/>
      <c r="AC745" s="37"/>
      <c r="AD745" s="37"/>
      <c r="AE745" s="37"/>
      <c r="AR745" s="252" t="s">
        <v>731</v>
      </c>
      <c r="AT745" s="252" t="s">
        <v>393</v>
      </c>
      <c r="AU745" s="252" t="s">
        <v>99</v>
      </c>
      <c r="AY745" s="19" t="s">
        <v>387</v>
      </c>
      <c r="BE745" s="127">
        <f>IF(N745="základná",J745,0)</f>
        <v>0</v>
      </c>
      <c r="BF745" s="127">
        <f>IF(N745="znížená",J745,0)</f>
        <v>0</v>
      </c>
      <c r="BG745" s="127">
        <f>IF(N745="zákl. prenesená",J745,0)</f>
        <v>0</v>
      </c>
      <c r="BH745" s="127">
        <f>IF(N745="zníž. prenesená",J745,0)</f>
        <v>0</v>
      </c>
      <c r="BI745" s="127">
        <f>IF(N745="nulová",J745,0)</f>
        <v>0</v>
      </c>
      <c r="BJ745" s="19" t="s">
        <v>92</v>
      </c>
      <c r="BK745" s="127">
        <f>ROUND(I745*H745,2)</f>
        <v>0</v>
      </c>
      <c r="BL745" s="19" t="s">
        <v>731</v>
      </c>
      <c r="BM745" s="252" t="s">
        <v>3738</v>
      </c>
    </row>
    <row r="746" spans="1:65" s="2" customFormat="1" ht="16.5" customHeight="1">
      <c r="A746" s="37"/>
      <c r="B746" s="38"/>
      <c r="C746" s="240" t="s">
        <v>3739</v>
      </c>
      <c r="D746" s="240" t="s">
        <v>393</v>
      </c>
      <c r="E746" s="241" t="s">
        <v>3740</v>
      </c>
      <c r="F746" s="242" t="s">
        <v>3693</v>
      </c>
      <c r="G746" s="243" t="s">
        <v>436</v>
      </c>
      <c r="H746" s="244">
        <v>2</v>
      </c>
      <c r="I746" s="245"/>
      <c r="J746" s="246">
        <f>ROUND(I746*H746,2)</f>
        <v>0</v>
      </c>
      <c r="K746" s="247"/>
      <c r="L746" s="40"/>
      <c r="M746" s="248" t="s">
        <v>1</v>
      </c>
      <c r="N746" s="249" t="s">
        <v>42</v>
      </c>
      <c r="O746" s="78"/>
      <c r="P746" s="250">
        <f>O746*H746</f>
        <v>0</v>
      </c>
      <c r="Q746" s="250">
        <v>0</v>
      </c>
      <c r="R746" s="250">
        <f>Q746*H746</f>
        <v>0</v>
      </c>
      <c r="S746" s="250">
        <v>0</v>
      </c>
      <c r="T746" s="251">
        <f>S746*H746</f>
        <v>0</v>
      </c>
      <c r="U746" s="37"/>
      <c r="V746" s="37"/>
      <c r="W746" s="37"/>
      <c r="X746" s="37"/>
      <c r="Y746" s="37"/>
      <c r="Z746" s="37"/>
      <c r="AA746" s="37"/>
      <c r="AB746" s="37"/>
      <c r="AC746" s="37"/>
      <c r="AD746" s="37"/>
      <c r="AE746" s="37"/>
      <c r="AR746" s="252" t="s">
        <v>731</v>
      </c>
      <c r="AT746" s="252" t="s">
        <v>393</v>
      </c>
      <c r="AU746" s="252" t="s">
        <v>99</v>
      </c>
      <c r="AY746" s="19" t="s">
        <v>387</v>
      </c>
      <c r="BE746" s="127">
        <f>IF(N746="základná",J746,0)</f>
        <v>0</v>
      </c>
      <c r="BF746" s="127">
        <f>IF(N746="znížená",J746,0)</f>
        <v>0</v>
      </c>
      <c r="BG746" s="127">
        <f>IF(N746="zákl. prenesená",J746,0)</f>
        <v>0</v>
      </c>
      <c r="BH746" s="127">
        <f>IF(N746="zníž. prenesená",J746,0)</f>
        <v>0</v>
      </c>
      <c r="BI746" s="127">
        <f>IF(N746="nulová",J746,0)</f>
        <v>0</v>
      </c>
      <c r="BJ746" s="19" t="s">
        <v>92</v>
      </c>
      <c r="BK746" s="127">
        <f>ROUND(I746*H746,2)</f>
        <v>0</v>
      </c>
      <c r="BL746" s="19" t="s">
        <v>731</v>
      </c>
      <c r="BM746" s="252" t="s">
        <v>3741</v>
      </c>
    </row>
    <row r="747" spans="1:65" s="2" customFormat="1" ht="21.75" customHeight="1">
      <c r="A747" s="37"/>
      <c r="B747" s="38"/>
      <c r="C747" s="240" t="s">
        <v>3742</v>
      </c>
      <c r="D747" s="240" t="s">
        <v>393</v>
      </c>
      <c r="E747" s="241" t="s">
        <v>3743</v>
      </c>
      <c r="F747" s="242" t="s">
        <v>2801</v>
      </c>
      <c r="G747" s="243" t="s">
        <v>405</v>
      </c>
      <c r="H747" s="244">
        <v>13.5</v>
      </c>
      <c r="I747" s="245"/>
      <c r="J747" s="246">
        <f>ROUND(I747*H747,2)</f>
        <v>0</v>
      </c>
      <c r="K747" s="247"/>
      <c r="L747" s="40"/>
      <c r="M747" s="248" t="s">
        <v>1</v>
      </c>
      <c r="N747" s="249" t="s">
        <v>42</v>
      </c>
      <c r="O747" s="78"/>
      <c r="P747" s="250">
        <f>O747*H747</f>
        <v>0</v>
      </c>
      <c r="Q747" s="250">
        <v>0</v>
      </c>
      <c r="R747" s="250">
        <f>Q747*H747</f>
        <v>0</v>
      </c>
      <c r="S747" s="250">
        <v>0</v>
      </c>
      <c r="T747" s="251">
        <f>S747*H747</f>
        <v>0</v>
      </c>
      <c r="U747" s="37"/>
      <c r="V747" s="37"/>
      <c r="W747" s="37"/>
      <c r="X747" s="37"/>
      <c r="Y747" s="37"/>
      <c r="Z747" s="37"/>
      <c r="AA747" s="37"/>
      <c r="AB747" s="37"/>
      <c r="AC747" s="37"/>
      <c r="AD747" s="37"/>
      <c r="AE747" s="37"/>
      <c r="AR747" s="252" t="s">
        <v>731</v>
      </c>
      <c r="AT747" s="252" t="s">
        <v>393</v>
      </c>
      <c r="AU747" s="252" t="s">
        <v>99</v>
      </c>
      <c r="AY747" s="19" t="s">
        <v>387</v>
      </c>
      <c r="BE747" s="127">
        <f>IF(N747="základná",J747,0)</f>
        <v>0</v>
      </c>
      <c r="BF747" s="127">
        <f>IF(N747="znížená",J747,0)</f>
        <v>0</v>
      </c>
      <c r="BG747" s="127">
        <f>IF(N747="zákl. prenesená",J747,0)</f>
        <v>0</v>
      </c>
      <c r="BH747" s="127">
        <f>IF(N747="zníž. prenesená",J747,0)</f>
        <v>0</v>
      </c>
      <c r="BI747" s="127">
        <f>IF(N747="nulová",J747,0)</f>
        <v>0</v>
      </c>
      <c r="BJ747" s="19" t="s">
        <v>92</v>
      </c>
      <c r="BK747" s="127">
        <f>ROUND(I747*H747,2)</f>
        <v>0</v>
      </c>
      <c r="BL747" s="19" t="s">
        <v>731</v>
      </c>
      <c r="BM747" s="252" t="s">
        <v>3744</v>
      </c>
    </row>
    <row r="748" spans="1:65" s="12" customFormat="1" ht="20.85" customHeight="1">
      <c r="B748" s="212"/>
      <c r="C748" s="213"/>
      <c r="D748" s="214" t="s">
        <v>75</v>
      </c>
      <c r="E748" s="225" t="s">
        <v>2803</v>
      </c>
      <c r="F748" s="225" t="s">
        <v>137</v>
      </c>
      <c r="G748" s="213"/>
      <c r="H748" s="213"/>
      <c r="I748" s="216"/>
      <c r="J748" s="226">
        <f>BK748</f>
        <v>0</v>
      </c>
      <c r="K748" s="213"/>
      <c r="L748" s="217"/>
      <c r="M748" s="218"/>
      <c r="N748" s="219"/>
      <c r="O748" s="219"/>
      <c r="P748" s="220">
        <f>SUM(P749:P753)</f>
        <v>0</v>
      </c>
      <c r="Q748" s="219"/>
      <c r="R748" s="220">
        <f>SUM(R749:R753)</f>
        <v>0</v>
      </c>
      <c r="S748" s="219"/>
      <c r="T748" s="221">
        <f>SUM(T749:T753)</f>
        <v>0</v>
      </c>
      <c r="AR748" s="222" t="s">
        <v>84</v>
      </c>
      <c r="AT748" s="223" t="s">
        <v>75</v>
      </c>
      <c r="AU748" s="223" t="s">
        <v>92</v>
      </c>
      <c r="AY748" s="222" t="s">
        <v>387</v>
      </c>
      <c r="BK748" s="224">
        <f>SUM(BK749:BK753)</f>
        <v>0</v>
      </c>
    </row>
    <row r="749" spans="1:65" s="2" customFormat="1" ht="24.15" customHeight="1">
      <c r="A749" s="37"/>
      <c r="B749" s="38"/>
      <c r="C749" s="240" t="s">
        <v>1377</v>
      </c>
      <c r="D749" s="240" t="s">
        <v>393</v>
      </c>
      <c r="E749" s="241" t="s">
        <v>3745</v>
      </c>
      <c r="F749" s="242" t="s">
        <v>2805</v>
      </c>
      <c r="G749" s="243" t="s">
        <v>2806</v>
      </c>
      <c r="H749" s="244">
        <v>2</v>
      </c>
      <c r="I749" s="245"/>
      <c r="J749" s="246">
        <f>ROUND(I749*H749,2)</f>
        <v>0</v>
      </c>
      <c r="K749" s="247"/>
      <c r="L749" s="40"/>
      <c r="M749" s="248" t="s">
        <v>1</v>
      </c>
      <c r="N749" s="249" t="s">
        <v>42</v>
      </c>
      <c r="O749" s="78"/>
      <c r="P749" s="250">
        <f>O749*H749</f>
        <v>0</v>
      </c>
      <c r="Q749" s="250">
        <v>0</v>
      </c>
      <c r="R749" s="250">
        <f>Q749*H749</f>
        <v>0</v>
      </c>
      <c r="S749" s="250">
        <v>0</v>
      </c>
      <c r="T749" s="251">
        <f>S749*H749</f>
        <v>0</v>
      </c>
      <c r="U749" s="37"/>
      <c r="V749" s="37"/>
      <c r="W749" s="37"/>
      <c r="X749" s="37"/>
      <c r="Y749" s="37"/>
      <c r="Z749" s="37"/>
      <c r="AA749" s="37"/>
      <c r="AB749" s="37"/>
      <c r="AC749" s="37"/>
      <c r="AD749" s="37"/>
      <c r="AE749" s="37"/>
      <c r="AR749" s="252" t="s">
        <v>731</v>
      </c>
      <c r="AT749" s="252" t="s">
        <v>393</v>
      </c>
      <c r="AU749" s="252" t="s">
        <v>99</v>
      </c>
      <c r="AY749" s="19" t="s">
        <v>387</v>
      </c>
      <c r="BE749" s="127">
        <f>IF(N749="základná",J749,0)</f>
        <v>0</v>
      </c>
      <c r="BF749" s="127">
        <f>IF(N749="znížená",J749,0)</f>
        <v>0</v>
      </c>
      <c r="BG749" s="127">
        <f>IF(N749="zákl. prenesená",J749,0)</f>
        <v>0</v>
      </c>
      <c r="BH749" s="127">
        <f>IF(N749="zníž. prenesená",J749,0)</f>
        <v>0</v>
      </c>
      <c r="BI749" s="127">
        <f>IF(N749="nulová",J749,0)</f>
        <v>0</v>
      </c>
      <c r="BJ749" s="19" t="s">
        <v>92</v>
      </c>
      <c r="BK749" s="127">
        <f>ROUND(I749*H749,2)</f>
        <v>0</v>
      </c>
      <c r="BL749" s="19" t="s">
        <v>731</v>
      </c>
      <c r="BM749" s="252" t="s">
        <v>3746</v>
      </c>
    </row>
    <row r="750" spans="1:65" s="2" customFormat="1" ht="16.5" customHeight="1">
      <c r="A750" s="37"/>
      <c r="B750" s="38"/>
      <c r="C750" s="240" t="s">
        <v>3747</v>
      </c>
      <c r="D750" s="240" t="s">
        <v>393</v>
      </c>
      <c r="E750" s="241" t="s">
        <v>3748</v>
      </c>
      <c r="F750" s="242" t="s">
        <v>2809</v>
      </c>
      <c r="G750" s="243" t="s">
        <v>2806</v>
      </c>
      <c r="H750" s="244">
        <v>1</v>
      </c>
      <c r="I750" s="245"/>
      <c r="J750" s="246">
        <f>ROUND(I750*H750,2)</f>
        <v>0</v>
      </c>
      <c r="K750" s="247"/>
      <c r="L750" s="40"/>
      <c r="M750" s="248" t="s">
        <v>1</v>
      </c>
      <c r="N750" s="249" t="s">
        <v>42</v>
      </c>
      <c r="O750" s="78"/>
      <c r="P750" s="250">
        <f>O750*H750</f>
        <v>0</v>
      </c>
      <c r="Q750" s="250">
        <v>0</v>
      </c>
      <c r="R750" s="250">
        <f>Q750*H750</f>
        <v>0</v>
      </c>
      <c r="S750" s="250">
        <v>0</v>
      </c>
      <c r="T750" s="251">
        <f>S750*H750</f>
        <v>0</v>
      </c>
      <c r="U750" s="37"/>
      <c r="V750" s="37"/>
      <c r="W750" s="37"/>
      <c r="X750" s="37"/>
      <c r="Y750" s="37"/>
      <c r="Z750" s="37"/>
      <c r="AA750" s="37"/>
      <c r="AB750" s="37"/>
      <c r="AC750" s="37"/>
      <c r="AD750" s="37"/>
      <c r="AE750" s="37"/>
      <c r="AR750" s="252" t="s">
        <v>731</v>
      </c>
      <c r="AT750" s="252" t="s">
        <v>393</v>
      </c>
      <c r="AU750" s="252" t="s">
        <v>99</v>
      </c>
      <c r="AY750" s="19" t="s">
        <v>387</v>
      </c>
      <c r="BE750" s="127">
        <f>IF(N750="základná",J750,0)</f>
        <v>0</v>
      </c>
      <c r="BF750" s="127">
        <f>IF(N750="znížená",J750,0)</f>
        <v>0</v>
      </c>
      <c r="BG750" s="127">
        <f>IF(N750="zákl. prenesená",J750,0)</f>
        <v>0</v>
      </c>
      <c r="BH750" s="127">
        <f>IF(N750="zníž. prenesená",J750,0)</f>
        <v>0</v>
      </c>
      <c r="BI750" s="127">
        <f>IF(N750="nulová",J750,0)</f>
        <v>0</v>
      </c>
      <c r="BJ750" s="19" t="s">
        <v>92</v>
      </c>
      <c r="BK750" s="127">
        <f>ROUND(I750*H750,2)</f>
        <v>0</v>
      </c>
      <c r="BL750" s="19" t="s">
        <v>731</v>
      </c>
      <c r="BM750" s="252" t="s">
        <v>3749</v>
      </c>
    </row>
    <row r="751" spans="1:65" s="2" customFormat="1" ht="16.5" customHeight="1">
      <c r="A751" s="37"/>
      <c r="B751" s="38"/>
      <c r="C751" s="240" t="s">
        <v>3750</v>
      </c>
      <c r="D751" s="240" t="s">
        <v>393</v>
      </c>
      <c r="E751" s="241" t="s">
        <v>3751</v>
      </c>
      <c r="F751" s="242" t="s">
        <v>2812</v>
      </c>
      <c r="G751" s="243" t="s">
        <v>2806</v>
      </c>
      <c r="H751" s="244">
        <v>1</v>
      </c>
      <c r="I751" s="245"/>
      <c r="J751" s="246">
        <f>ROUND(I751*H751,2)</f>
        <v>0</v>
      </c>
      <c r="K751" s="247"/>
      <c r="L751" s="40"/>
      <c r="M751" s="248" t="s">
        <v>1</v>
      </c>
      <c r="N751" s="249" t="s">
        <v>42</v>
      </c>
      <c r="O751" s="78"/>
      <c r="P751" s="250">
        <f>O751*H751</f>
        <v>0</v>
      </c>
      <c r="Q751" s="250">
        <v>0</v>
      </c>
      <c r="R751" s="250">
        <f>Q751*H751</f>
        <v>0</v>
      </c>
      <c r="S751" s="250">
        <v>0</v>
      </c>
      <c r="T751" s="251">
        <f>S751*H751</f>
        <v>0</v>
      </c>
      <c r="U751" s="37"/>
      <c r="V751" s="37"/>
      <c r="W751" s="37"/>
      <c r="X751" s="37"/>
      <c r="Y751" s="37"/>
      <c r="Z751" s="37"/>
      <c r="AA751" s="37"/>
      <c r="AB751" s="37"/>
      <c r="AC751" s="37"/>
      <c r="AD751" s="37"/>
      <c r="AE751" s="37"/>
      <c r="AR751" s="252" t="s">
        <v>731</v>
      </c>
      <c r="AT751" s="252" t="s">
        <v>393</v>
      </c>
      <c r="AU751" s="252" t="s">
        <v>99</v>
      </c>
      <c r="AY751" s="19" t="s">
        <v>387</v>
      </c>
      <c r="BE751" s="127">
        <f>IF(N751="základná",J751,0)</f>
        <v>0</v>
      </c>
      <c r="BF751" s="127">
        <f>IF(N751="znížená",J751,0)</f>
        <v>0</v>
      </c>
      <c r="BG751" s="127">
        <f>IF(N751="zákl. prenesená",J751,0)</f>
        <v>0</v>
      </c>
      <c r="BH751" s="127">
        <f>IF(N751="zníž. prenesená",J751,0)</f>
        <v>0</v>
      </c>
      <c r="BI751" s="127">
        <f>IF(N751="nulová",J751,0)</f>
        <v>0</v>
      </c>
      <c r="BJ751" s="19" t="s">
        <v>92</v>
      </c>
      <c r="BK751" s="127">
        <f>ROUND(I751*H751,2)</f>
        <v>0</v>
      </c>
      <c r="BL751" s="19" t="s">
        <v>731</v>
      </c>
      <c r="BM751" s="252" t="s">
        <v>3752</v>
      </c>
    </row>
    <row r="752" spans="1:65" s="2" customFormat="1" ht="16.5" customHeight="1">
      <c r="A752" s="37"/>
      <c r="B752" s="38"/>
      <c r="C752" s="240" t="s">
        <v>3753</v>
      </c>
      <c r="D752" s="240" t="s">
        <v>393</v>
      </c>
      <c r="E752" s="241" t="s">
        <v>3754</v>
      </c>
      <c r="F752" s="242" t="s">
        <v>2815</v>
      </c>
      <c r="G752" s="243" t="s">
        <v>716</v>
      </c>
      <c r="H752" s="311"/>
      <c r="I752" s="245"/>
      <c r="J752" s="246">
        <f>ROUND(I752*H752,2)</f>
        <v>0</v>
      </c>
      <c r="K752" s="247"/>
      <c r="L752" s="40"/>
      <c r="M752" s="248" t="s">
        <v>1</v>
      </c>
      <c r="N752" s="249" t="s">
        <v>42</v>
      </c>
      <c r="O752" s="78"/>
      <c r="P752" s="250">
        <f>O752*H752</f>
        <v>0</v>
      </c>
      <c r="Q752" s="250">
        <v>0</v>
      </c>
      <c r="R752" s="250">
        <f>Q752*H752</f>
        <v>0</v>
      </c>
      <c r="S752" s="250">
        <v>0</v>
      </c>
      <c r="T752" s="251">
        <f>S752*H752</f>
        <v>0</v>
      </c>
      <c r="U752" s="37"/>
      <c r="V752" s="37"/>
      <c r="W752" s="37"/>
      <c r="X752" s="37"/>
      <c r="Y752" s="37"/>
      <c r="Z752" s="37"/>
      <c r="AA752" s="37"/>
      <c r="AB752" s="37"/>
      <c r="AC752" s="37"/>
      <c r="AD752" s="37"/>
      <c r="AE752" s="37"/>
      <c r="AR752" s="252" t="s">
        <v>731</v>
      </c>
      <c r="AT752" s="252" t="s">
        <v>393</v>
      </c>
      <c r="AU752" s="252" t="s">
        <v>99</v>
      </c>
      <c r="AY752" s="19" t="s">
        <v>387</v>
      </c>
      <c r="BE752" s="127">
        <f>IF(N752="základná",J752,0)</f>
        <v>0</v>
      </c>
      <c r="BF752" s="127">
        <f>IF(N752="znížená",J752,0)</f>
        <v>0</v>
      </c>
      <c r="BG752" s="127">
        <f>IF(N752="zákl. prenesená",J752,0)</f>
        <v>0</v>
      </c>
      <c r="BH752" s="127">
        <f>IF(N752="zníž. prenesená",J752,0)</f>
        <v>0</v>
      </c>
      <c r="BI752" s="127">
        <f>IF(N752="nulová",J752,0)</f>
        <v>0</v>
      </c>
      <c r="BJ752" s="19" t="s">
        <v>92</v>
      </c>
      <c r="BK752" s="127">
        <f>ROUND(I752*H752,2)</f>
        <v>0</v>
      </c>
      <c r="BL752" s="19" t="s">
        <v>731</v>
      </c>
      <c r="BM752" s="252" t="s">
        <v>3755</v>
      </c>
    </row>
    <row r="753" spans="1:65" s="2" customFormat="1" ht="16.5" customHeight="1">
      <c r="A753" s="37"/>
      <c r="B753" s="38"/>
      <c r="C753" s="240" t="s">
        <v>3756</v>
      </c>
      <c r="D753" s="240" t="s">
        <v>393</v>
      </c>
      <c r="E753" s="241" t="s">
        <v>3757</v>
      </c>
      <c r="F753" s="242" t="s">
        <v>2818</v>
      </c>
      <c r="G753" s="243" t="s">
        <v>716</v>
      </c>
      <c r="H753" s="311"/>
      <c r="I753" s="245"/>
      <c r="J753" s="246">
        <f>ROUND(I753*H753,2)</f>
        <v>0</v>
      </c>
      <c r="K753" s="247"/>
      <c r="L753" s="40"/>
      <c r="M753" s="248" t="s">
        <v>1</v>
      </c>
      <c r="N753" s="249" t="s">
        <v>42</v>
      </c>
      <c r="O753" s="78"/>
      <c r="P753" s="250">
        <f>O753*H753</f>
        <v>0</v>
      </c>
      <c r="Q753" s="250">
        <v>0</v>
      </c>
      <c r="R753" s="250">
        <f>Q753*H753</f>
        <v>0</v>
      </c>
      <c r="S753" s="250">
        <v>0</v>
      </c>
      <c r="T753" s="251">
        <f>S753*H753</f>
        <v>0</v>
      </c>
      <c r="U753" s="37"/>
      <c r="V753" s="37"/>
      <c r="W753" s="37"/>
      <c r="X753" s="37"/>
      <c r="Y753" s="37"/>
      <c r="Z753" s="37"/>
      <c r="AA753" s="37"/>
      <c r="AB753" s="37"/>
      <c r="AC753" s="37"/>
      <c r="AD753" s="37"/>
      <c r="AE753" s="37"/>
      <c r="AR753" s="252" t="s">
        <v>731</v>
      </c>
      <c r="AT753" s="252" t="s">
        <v>393</v>
      </c>
      <c r="AU753" s="252" t="s">
        <v>99</v>
      </c>
      <c r="AY753" s="19" t="s">
        <v>387</v>
      </c>
      <c r="BE753" s="127">
        <f>IF(N753="základná",J753,0)</f>
        <v>0</v>
      </c>
      <c r="BF753" s="127">
        <f>IF(N753="znížená",J753,0)</f>
        <v>0</v>
      </c>
      <c r="BG753" s="127">
        <f>IF(N753="zákl. prenesená",J753,0)</f>
        <v>0</v>
      </c>
      <c r="BH753" s="127">
        <f>IF(N753="zníž. prenesená",J753,0)</f>
        <v>0</v>
      </c>
      <c r="BI753" s="127">
        <f>IF(N753="nulová",J753,0)</f>
        <v>0</v>
      </c>
      <c r="BJ753" s="19" t="s">
        <v>92</v>
      </c>
      <c r="BK753" s="127">
        <f>ROUND(I753*H753,2)</f>
        <v>0</v>
      </c>
      <c r="BL753" s="19" t="s">
        <v>731</v>
      </c>
      <c r="BM753" s="252" t="s">
        <v>3758</v>
      </c>
    </row>
    <row r="754" spans="1:65" s="12" customFormat="1" ht="22.8" customHeight="1">
      <c r="B754" s="212"/>
      <c r="C754" s="213"/>
      <c r="D754" s="214" t="s">
        <v>75</v>
      </c>
      <c r="E754" s="225" t="s">
        <v>3759</v>
      </c>
      <c r="F754" s="225" t="s">
        <v>3760</v>
      </c>
      <c r="G754" s="213"/>
      <c r="H754" s="213"/>
      <c r="I754" s="216"/>
      <c r="J754" s="226">
        <f>BK754</f>
        <v>0</v>
      </c>
      <c r="K754" s="213"/>
      <c r="L754" s="217"/>
      <c r="M754" s="218"/>
      <c r="N754" s="219"/>
      <c r="O754" s="219"/>
      <c r="P754" s="220">
        <f>P755+P761+P769+P777+P784+P790</f>
        <v>0</v>
      </c>
      <c r="Q754" s="219"/>
      <c r="R754" s="220">
        <f>R755+R761+R769+R777+R784+R790</f>
        <v>0</v>
      </c>
      <c r="S754" s="219"/>
      <c r="T754" s="221">
        <f>T755+T761+T769+T777+T784+T790</f>
        <v>0</v>
      </c>
      <c r="AR754" s="222" t="s">
        <v>84</v>
      </c>
      <c r="AT754" s="223" t="s">
        <v>75</v>
      </c>
      <c r="AU754" s="223" t="s">
        <v>84</v>
      </c>
      <c r="AY754" s="222" t="s">
        <v>387</v>
      </c>
      <c r="BK754" s="224">
        <f>BK755+BK761+BK769+BK777+BK784+BK790</f>
        <v>0</v>
      </c>
    </row>
    <row r="755" spans="1:65" s="12" customFormat="1" ht="20.85" customHeight="1">
      <c r="B755" s="212"/>
      <c r="C755" s="213"/>
      <c r="D755" s="214" t="s">
        <v>75</v>
      </c>
      <c r="E755" s="225" t="s">
        <v>2756</v>
      </c>
      <c r="F755" s="225" t="s">
        <v>2757</v>
      </c>
      <c r="G755" s="213"/>
      <c r="H755" s="213"/>
      <c r="I755" s="216"/>
      <c r="J755" s="226">
        <f>BK755</f>
        <v>0</v>
      </c>
      <c r="K755" s="213"/>
      <c r="L755" s="217"/>
      <c r="M755" s="218"/>
      <c r="N755" s="219"/>
      <c r="O755" s="219"/>
      <c r="P755" s="220">
        <f>SUM(P756:P760)</f>
        <v>0</v>
      </c>
      <c r="Q755" s="219"/>
      <c r="R755" s="220">
        <f>SUM(R756:R760)</f>
        <v>0</v>
      </c>
      <c r="S755" s="219"/>
      <c r="T755" s="221">
        <f>SUM(T756:T760)</f>
        <v>0</v>
      </c>
      <c r="AR755" s="222" t="s">
        <v>99</v>
      </c>
      <c r="AT755" s="223" t="s">
        <v>75</v>
      </c>
      <c r="AU755" s="223" t="s">
        <v>92</v>
      </c>
      <c r="AY755" s="222" t="s">
        <v>387</v>
      </c>
      <c r="BK755" s="224">
        <f>SUM(BK756:BK760)</f>
        <v>0</v>
      </c>
    </row>
    <row r="756" spans="1:65" s="2" customFormat="1" ht="21.75" customHeight="1">
      <c r="A756" s="37"/>
      <c r="B756" s="38"/>
      <c r="C756" s="240" t="s">
        <v>3761</v>
      </c>
      <c r="D756" s="240" t="s">
        <v>393</v>
      </c>
      <c r="E756" s="241" t="s">
        <v>3762</v>
      </c>
      <c r="F756" s="242" t="s">
        <v>3763</v>
      </c>
      <c r="G756" s="243" t="s">
        <v>396</v>
      </c>
      <c r="H756" s="244">
        <v>36.200000000000003</v>
      </c>
      <c r="I756" s="245"/>
      <c r="J756" s="246">
        <f>ROUND(I756*H756,2)</f>
        <v>0</v>
      </c>
      <c r="K756" s="247"/>
      <c r="L756" s="40"/>
      <c r="M756" s="248" t="s">
        <v>1</v>
      </c>
      <c r="N756" s="249" t="s">
        <v>42</v>
      </c>
      <c r="O756" s="78"/>
      <c r="P756" s="250">
        <f>O756*H756</f>
        <v>0</v>
      </c>
      <c r="Q756" s="250">
        <v>0</v>
      </c>
      <c r="R756" s="250">
        <f>Q756*H756</f>
        <v>0</v>
      </c>
      <c r="S756" s="250">
        <v>0</v>
      </c>
      <c r="T756" s="251">
        <f>S756*H756</f>
        <v>0</v>
      </c>
      <c r="U756" s="37"/>
      <c r="V756" s="37"/>
      <c r="W756" s="37"/>
      <c r="X756" s="37"/>
      <c r="Y756" s="37"/>
      <c r="Z756" s="37"/>
      <c r="AA756" s="37"/>
      <c r="AB756" s="37"/>
      <c r="AC756" s="37"/>
      <c r="AD756" s="37"/>
      <c r="AE756" s="37"/>
      <c r="AR756" s="252" t="s">
        <v>731</v>
      </c>
      <c r="AT756" s="252" t="s">
        <v>393</v>
      </c>
      <c r="AU756" s="252" t="s">
        <v>99</v>
      </c>
      <c r="AY756" s="19" t="s">
        <v>387</v>
      </c>
      <c r="BE756" s="127">
        <f>IF(N756="základná",J756,0)</f>
        <v>0</v>
      </c>
      <c r="BF756" s="127">
        <f>IF(N756="znížená",J756,0)</f>
        <v>0</v>
      </c>
      <c r="BG756" s="127">
        <f>IF(N756="zákl. prenesená",J756,0)</f>
        <v>0</v>
      </c>
      <c r="BH756" s="127">
        <f>IF(N756="zníž. prenesená",J756,0)</f>
        <v>0</v>
      </c>
      <c r="BI756" s="127">
        <f>IF(N756="nulová",J756,0)</f>
        <v>0</v>
      </c>
      <c r="BJ756" s="19" t="s">
        <v>92</v>
      </c>
      <c r="BK756" s="127">
        <f>ROUND(I756*H756,2)</f>
        <v>0</v>
      </c>
      <c r="BL756" s="19" t="s">
        <v>731</v>
      </c>
      <c r="BM756" s="252" t="s">
        <v>3764</v>
      </c>
    </row>
    <row r="757" spans="1:65" s="2" customFormat="1" ht="21.75" customHeight="1">
      <c r="A757" s="37"/>
      <c r="B757" s="38"/>
      <c r="C757" s="240" t="s">
        <v>3765</v>
      </c>
      <c r="D757" s="240" t="s">
        <v>393</v>
      </c>
      <c r="E757" s="241" t="s">
        <v>3766</v>
      </c>
      <c r="F757" s="242" t="s">
        <v>3415</v>
      </c>
      <c r="G757" s="243" t="s">
        <v>396</v>
      </c>
      <c r="H757" s="244">
        <v>7.4</v>
      </c>
      <c r="I757" s="245"/>
      <c r="J757" s="246">
        <f>ROUND(I757*H757,2)</f>
        <v>0</v>
      </c>
      <c r="K757" s="247"/>
      <c r="L757" s="40"/>
      <c r="M757" s="248" t="s">
        <v>1</v>
      </c>
      <c r="N757" s="249" t="s">
        <v>42</v>
      </c>
      <c r="O757" s="78"/>
      <c r="P757" s="250">
        <f>O757*H757</f>
        <v>0</v>
      </c>
      <c r="Q757" s="250">
        <v>0</v>
      </c>
      <c r="R757" s="250">
        <f>Q757*H757</f>
        <v>0</v>
      </c>
      <c r="S757" s="250">
        <v>0</v>
      </c>
      <c r="T757" s="251">
        <f>S757*H757</f>
        <v>0</v>
      </c>
      <c r="U757" s="37"/>
      <c r="V757" s="37"/>
      <c r="W757" s="37"/>
      <c r="X757" s="37"/>
      <c r="Y757" s="37"/>
      <c r="Z757" s="37"/>
      <c r="AA757" s="37"/>
      <c r="AB757" s="37"/>
      <c r="AC757" s="37"/>
      <c r="AD757" s="37"/>
      <c r="AE757" s="37"/>
      <c r="AR757" s="252" t="s">
        <v>731</v>
      </c>
      <c r="AT757" s="252" t="s">
        <v>393</v>
      </c>
      <c r="AU757" s="252" t="s">
        <v>99</v>
      </c>
      <c r="AY757" s="19" t="s">
        <v>387</v>
      </c>
      <c r="BE757" s="127">
        <f>IF(N757="základná",J757,0)</f>
        <v>0</v>
      </c>
      <c r="BF757" s="127">
        <f>IF(N757="znížená",J757,0)</f>
        <v>0</v>
      </c>
      <c r="BG757" s="127">
        <f>IF(N757="zákl. prenesená",J757,0)</f>
        <v>0</v>
      </c>
      <c r="BH757" s="127">
        <f>IF(N757="zníž. prenesená",J757,0)</f>
        <v>0</v>
      </c>
      <c r="BI757" s="127">
        <f>IF(N757="nulová",J757,0)</f>
        <v>0</v>
      </c>
      <c r="BJ757" s="19" t="s">
        <v>92</v>
      </c>
      <c r="BK757" s="127">
        <f>ROUND(I757*H757,2)</f>
        <v>0</v>
      </c>
      <c r="BL757" s="19" t="s">
        <v>731</v>
      </c>
      <c r="BM757" s="252" t="s">
        <v>3767</v>
      </c>
    </row>
    <row r="758" spans="1:65" s="2" customFormat="1" ht="21.75" customHeight="1">
      <c r="A758" s="37"/>
      <c r="B758" s="38"/>
      <c r="C758" s="240" t="s">
        <v>3768</v>
      </c>
      <c r="D758" s="240" t="s">
        <v>393</v>
      </c>
      <c r="E758" s="241" t="s">
        <v>3769</v>
      </c>
      <c r="F758" s="242" t="s">
        <v>3418</v>
      </c>
      <c r="G758" s="243" t="s">
        <v>396</v>
      </c>
      <c r="H758" s="244">
        <v>33.4</v>
      </c>
      <c r="I758" s="245"/>
      <c r="J758" s="246">
        <f>ROUND(I758*H758,2)</f>
        <v>0</v>
      </c>
      <c r="K758" s="247"/>
      <c r="L758" s="40"/>
      <c r="M758" s="248" t="s">
        <v>1</v>
      </c>
      <c r="N758" s="249" t="s">
        <v>42</v>
      </c>
      <c r="O758" s="78"/>
      <c r="P758" s="250">
        <f>O758*H758</f>
        <v>0</v>
      </c>
      <c r="Q758" s="250">
        <v>0</v>
      </c>
      <c r="R758" s="250">
        <f>Q758*H758</f>
        <v>0</v>
      </c>
      <c r="S758" s="250">
        <v>0</v>
      </c>
      <c r="T758" s="251">
        <f>S758*H758</f>
        <v>0</v>
      </c>
      <c r="U758" s="37"/>
      <c r="V758" s="37"/>
      <c r="W758" s="37"/>
      <c r="X758" s="37"/>
      <c r="Y758" s="37"/>
      <c r="Z758" s="37"/>
      <c r="AA758" s="37"/>
      <c r="AB758" s="37"/>
      <c r="AC758" s="37"/>
      <c r="AD758" s="37"/>
      <c r="AE758" s="37"/>
      <c r="AR758" s="252" t="s">
        <v>731</v>
      </c>
      <c r="AT758" s="252" t="s">
        <v>393</v>
      </c>
      <c r="AU758" s="252" t="s">
        <v>99</v>
      </c>
      <c r="AY758" s="19" t="s">
        <v>387</v>
      </c>
      <c r="BE758" s="127">
        <f>IF(N758="základná",J758,0)</f>
        <v>0</v>
      </c>
      <c r="BF758" s="127">
        <f>IF(N758="znížená",J758,0)</f>
        <v>0</v>
      </c>
      <c r="BG758" s="127">
        <f>IF(N758="zákl. prenesená",J758,0)</f>
        <v>0</v>
      </c>
      <c r="BH758" s="127">
        <f>IF(N758="zníž. prenesená",J758,0)</f>
        <v>0</v>
      </c>
      <c r="BI758" s="127">
        <f>IF(N758="nulová",J758,0)</f>
        <v>0</v>
      </c>
      <c r="BJ758" s="19" t="s">
        <v>92</v>
      </c>
      <c r="BK758" s="127">
        <f>ROUND(I758*H758,2)</f>
        <v>0</v>
      </c>
      <c r="BL758" s="19" t="s">
        <v>731</v>
      </c>
      <c r="BM758" s="252" t="s">
        <v>3770</v>
      </c>
    </row>
    <row r="759" spans="1:65" s="2" customFormat="1" ht="21.75" customHeight="1">
      <c r="A759" s="37"/>
      <c r="B759" s="38"/>
      <c r="C759" s="240" t="s">
        <v>3771</v>
      </c>
      <c r="D759" s="240" t="s">
        <v>393</v>
      </c>
      <c r="E759" s="241" t="s">
        <v>3772</v>
      </c>
      <c r="F759" s="242" t="s">
        <v>3619</v>
      </c>
      <c r="G759" s="243" t="s">
        <v>396</v>
      </c>
      <c r="H759" s="244">
        <v>32.799999999999997</v>
      </c>
      <c r="I759" s="245"/>
      <c r="J759" s="246">
        <f>ROUND(I759*H759,2)</f>
        <v>0</v>
      </c>
      <c r="K759" s="247"/>
      <c r="L759" s="40"/>
      <c r="M759" s="248" t="s">
        <v>1</v>
      </c>
      <c r="N759" s="249" t="s">
        <v>42</v>
      </c>
      <c r="O759" s="78"/>
      <c r="P759" s="250">
        <f>O759*H759</f>
        <v>0</v>
      </c>
      <c r="Q759" s="250">
        <v>0</v>
      </c>
      <c r="R759" s="250">
        <f>Q759*H759</f>
        <v>0</v>
      </c>
      <c r="S759" s="250">
        <v>0</v>
      </c>
      <c r="T759" s="251">
        <f>S759*H759</f>
        <v>0</v>
      </c>
      <c r="U759" s="37"/>
      <c r="V759" s="37"/>
      <c r="W759" s="37"/>
      <c r="X759" s="37"/>
      <c r="Y759" s="37"/>
      <c r="Z759" s="37"/>
      <c r="AA759" s="37"/>
      <c r="AB759" s="37"/>
      <c r="AC759" s="37"/>
      <c r="AD759" s="37"/>
      <c r="AE759" s="37"/>
      <c r="AR759" s="252" t="s">
        <v>731</v>
      </c>
      <c r="AT759" s="252" t="s">
        <v>393</v>
      </c>
      <c r="AU759" s="252" t="s">
        <v>99</v>
      </c>
      <c r="AY759" s="19" t="s">
        <v>387</v>
      </c>
      <c r="BE759" s="127">
        <f>IF(N759="základná",J759,0)</f>
        <v>0</v>
      </c>
      <c r="BF759" s="127">
        <f>IF(N759="znížená",J759,0)</f>
        <v>0</v>
      </c>
      <c r="BG759" s="127">
        <f>IF(N759="zákl. prenesená",J759,0)</f>
        <v>0</v>
      </c>
      <c r="BH759" s="127">
        <f>IF(N759="zníž. prenesená",J759,0)</f>
        <v>0</v>
      </c>
      <c r="BI759" s="127">
        <f>IF(N759="nulová",J759,0)</f>
        <v>0</v>
      </c>
      <c r="BJ759" s="19" t="s">
        <v>92</v>
      </c>
      <c r="BK759" s="127">
        <f>ROUND(I759*H759,2)</f>
        <v>0</v>
      </c>
      <c r="BL759" s="19" t="s">
        <v>731</v>
      </c>
      <c r="BM759" s="252" t="s">
        <v>3773</v>
      </c>
    </row>
    <row r="760" spans="1:65" s="2" customFormat="1" ht="21.75" customHeight="1">
      <c r="A760" s="37"/>
      <c r="B760" s="38"/>
      <c r="C760" s="240" t="s">
        <v>3774</v>
      </c>
      <c r="D760" s="240" t="s">
        <v>393</v>
      </c>
      <c r="E760" s="241" t="s">
        <v>3775</v>
      </c>
      <c r="F760" s="242" t="s">
        <v>3776</v>
      </c>
      <c r="G760" s="243" t="s">
        <v>396</v>
      </c>
      <c r="H760" s="244">
        <v>6</v>
      </c>
      <c r="I760" s="245"/>
      <c r="J760" s="246">
        <f>ROUND(I760*H760,2)</f>
        <v>0</v>
      </c>
      <c r="K760" s="247"/>
      <c r="L760" s="40"/>
      <c r="M760" s="248" t="s">
        <v>1</v>
      </c>
      <c r="N760" s="249" t="s">
        <v>42</v>
      </c>
      <c r="O760" s="78"/>
      <c r="P760" s="250">
        <f>O760*H760</f>
        <v>0</v>
      </c>
      <c r="Q760" s="250">
        <v>0</v>
      </c>
      <c r="R760" s="250">
        <f>Q760*H760</f>
        <v>0</v>
      </c>
      <c r="S760" s="250">
        <v>0</v>
      </c>
      <c r="T760" s="251">
        <f>S760*H760</f>
        <v>0</v>
      </c>
      <c r="U760" s="37"/>
      <c r="V760" s="37"/>
      <c r="W760" s="37"/>
      <c r="X760" s="37"/>
      <c r="Y760" s="37"/>
      <c r="Z760" s="37"/>
      <c r="AA760" s="37"/>
      <c r="AB760" s="37"/>
      <c r="AC760" s="37"/>
      <c r="AD760" s="37"/>
      <c r="AE760" s="37"/>
      <c r="AR760" s="252" t="s">
        <v>731</v>
      </c>
      <c r="AT760" s="252" t="s">
        <v>393</v>
      </c>
      <c r="AU760" s="252" t="s">
        <v>99</v>
      </c>
      <c r="AY760" s="19" t="s">
        <v>387</v>
      </c>
      <c r="BE760" s="127">
        <f>IF(N760="základná",J760,0)</f>
        <v>0</v>
      </c>
      <c r="BF760" s="127">
        <f>IF(N760="znížená",J760,0)</f>
        <v>0</v>
      </c>
      <c r="BG760" s="127">
        <f>IF(N760="zákl. prenesená",J760,0)</f>
        <v>0</v>
      </c>
      <c r="BH760" s="127">
        <f>IF(N760="zníž. prenesená",J760,0)</f>
        <v>0</v>
      </c>
      <c r="BI760" s="127">
        <f>IF(N760="nulová",J760,0)</f>
        <v>0</v>
      </c>
      <c r="BJ760" s="19" t="s">
        <v>92</v>
      </c>
      <c r="BK760" s="127">
        <f>ROUND(I760*H760,2)</f>
        <v>0</v>
      </c>
      <c r="BL760" s="19" t="s">
        <v>731</v>
      </c>
      <c r="BM760" s="252" t="s">
        <v>3777</v>
      </c>
    </row>
    <row r="761" spans="1:65" s="12" customFormat="1" ht="20.85" customHeight="1">
      <c r="B761" s="212"/>
      <c r="C761" s="213"/>
      <c r="D761" s="214" t="s">
        <v>75</v>
      </c>
      <c r="E761" s="225" t="s">
        <v>2761</v>
      </c>
      <c r="F761" s="225" t="s">
        <v>2762</v>
      </c>
      <c r="G761" s="213"/>
      <c r="H761" s="213"/>
      <c r="I761" s="216"/>
      <c r="J761" s="226">
        <f>BK761</f>
        <v>0</v>
      </c>
      <c r="K761" s="213"/>
      <c r="L761" s="217"/>
      <c r="M761" s="218"/>
      <c r="N761" s="219"/>
      <c r="O761" s="219"/>
      <c r="P761" s="220">
        <f>SUM(P762:P768)</f>
        <v>0</v>
      </c>
      <c r="Q761" s="219"/>
      <c r="R761" s="220">
        <f>SUM(R762:R768)</f>
        <v>0</v>
      </c>
      <c r="S761" s="219"/>
      <c r="T761" s="221">
        <f>SUM(T762:T768)</f>
        <v>0</v>
      </c>
      <c r="AR761" s="222" t="s">
        <v>99</v>
      </c>
      <c r="AT761" s="223" t="s">
        <v>75</v>
      </c>
      <c r="AU761" s="223" t="s">
        <v>92</v>
      </c>
      <c r="AY761" s="222" t="s">
        <v>387</v>
      </c>
      <c r="BK761" s="224">
        <f>SUM(BK762:BK768)</f>
        <v>0</v>
      </c>
    </row>
    <row r="762" spans="1:65" s="2" customFormat="1" ht="16.5" customHeight="1">
      <c r="A762" s="37"/>
      <c r="B762" s="38"/>
      <c r="C762" s="240" t="s">
        <v>3778</v>
      </c>
      <c r="D762" s="240" t="s">
        <v>393</v>
      </c>
      <c r="E762" s="241" t="s">
        <v>3779</v>
      </c>
      <c r="F762" s="242" t="s">
        <v>3080</v>
      </c>
      <c r="G762" s="243" t="s">
        <v>436</v>
      </c>
      <c r="H762" s="244">
        <v>1</v>
      </c>
      <c r="I762" s="245"/>
      <c r="J762" s="246">
        <f t="shared" ref="J762:J768" si="245">ROUND(I762*H762,2)</f>
        <v>0</v>
      </c>
      <c r="K762" s="247"/>
      <c r="L762" s="40"/>
      <c r="M762" s="248" t="s">
        <v>1</v>
      </c>
      <c r="N762" s="249" t="s">
        <v>42</v>
      </c>
      <c r="O762" s="78"/>
      <c r="P762" s="250">
        <f t="shared" ref="P762:P768" si="246">O762*H762</f>
        <v>0</v>
      </c>
      <c r="Q762" s="250">
        <v>0</v>
      </c>
      <c r="R762" s="250">
        <f t="shared" ref="R762:R768" si="247">Q762*H762</f>
        <v>0</v>
      </c>
      <c r="S762" s="250">
        <v>0</v>
      </c>
      <c r="T762" s="251">
        <f t="shared" ref="T762:T768" si="248">S762*H762</f>
        <v>0</v>
      </c>
      <c r="U762" s="37"/>
      <c r="V762" s="37"/>
      <c r="W762" s="37"/>
      <c r="X762" s="37"/>
      <c r="Y762" s="37"/>
      <c r="Z762" s="37"/>
      <c r="AA762" s="37"/>
      <c r="AB762" s="37"/>
      <c r="AC762" s="37"/>
      <c r="AD762" s="37"/>
      <c r="AE762" s="37"/>
      <c r="AR762" s="252" t="s">
        <v>731</v>
      </c>
      <c r="AT762" s="252" t="s">
        <v>393</v>
      </c>
      <c r="AU762" s="252" t="s">
        <v>99</v>
      </c>
      <c r="AY762" s="19" t="s">
        <v>387</v>
      </c>
      <c r="BE762" s="127">
        <f t="shared" ref="BE762:BE768" si="249">IF(N762="základná",J762,0)</f>
        <v>0</v>
      </c>
      <c r="BF762" s="127">
        <f t="shared" ref="BF762:BF768" si="250">IF(N762="znížená",J762,0)</f>
        <v>0</v>
      </c>
      <c r="BG762" s="127">
        <f t="shared" ref="BG762:BG768" si="251">IF(N762="zákl. prenesená",J762,0)</f>
        <v>0</v>
      </c>
      <c r="BH762" s="127">
        <f t="shared" ref="BH762:BH768" si="252">IF(N762="zníž. prenesená",J762,0)</f>
        <v>0</v>
      </c>
      <c r="BI762" s="127">
        <f t="shared" ref="BI762:BI768" si="253">IF(N762="nulová",J762,0)</f>
        <v>0</v>
      </c>
      <c r="BJ762" s="19" t="s">
        <v>92</v>
      </c>
      <c r="BK762" s="127">
        <f t="shared" ref="BK762:BK768" si="254">ROUND(I762*H762,2)</f>
        <v>0</v>
      </c>
      <c r="BL762" s="19" t="s">
        <v>731</v>
      </c>
      <c r="BM762" s="252" t="s">
        <v>3780</v>
      </c>
    </row>
    <row r="763" spans="1:65" s="2" customFormat="1" ht="16.5" customHeight="1">
      <c r="A763" s="37"/>
      <c r="B763" s="38"/>
      <c r="C763" s="240" t="s">
        <v>3781</v>
      </c>
      <c r="D763" s="240" t="s">
        <v>393</v>
      </c>
      <c r="E763" s="241" t="s">
        <v>3782</v>
      </c>
      <c r="F763" s="242" t="s">
        <v>2764</v>
      </c>
      <c r="G763" s="243" t="s">
        <v>436</v>
      </c>
      <c r="H763" s="244">
        <v>1</v>
      </c>
      <c r="I763" s="245"/>
      <c r="J763" s="246">
        <f t="shared" si="245"/>
        <v>0</v>
      </c>
      <c r="K763" s="247"/>
      <c r="L763" s="40"/>
      <c r="M763" s="248" t="s">
        <v>1</v>
      </c>
      <c r="N763" s="249" t="s">
        <v>42</v>
      </c>
      <c r="O763" s="78"/>
      <c r="P763" s="250">
        <f t="shared" si="246"/>
        <v>0</v>
      </c>
      <c r="Q763" s="250">
        <v>0</v>
      </c>
      <c r="R763" s="250">
        <f t="shared" si="247"/>
        <v>0</v>
      </c>
      <c r="S763" s="250">
        <v>0</v>
      </c>
      <c r="T763" s="251">
        <f t="shared" si="248"/>
        <v>0</v>
      </c>
      <c r="U763" s="37"/>
      <c r="V763" s="37"/>
      <c r="W763" s="37"/>
      <c r="X763" s="37"/>
      <c r="Y763" s="37"/>
      <c r="Z763" s="37"/>
      <c r="AA763" s="37"/>
      <c r="AB763" s="37"/>
      <c r="AC763" s="37"/>
      <c r="AD763" s="37"/>
      <c r="AE763" s="37"/>
      <c r="AR763" s="252" t="s">
        <v>731</v>
      </c>
      <c r="AT763" s="252" t="s">
        <v>393</v>
      </c>
      <c r="AU763" s="252" t="s">
        <v>99</v>
      </c>
      <c r="AY763" s="19" t="s">
        <v>387</v>
      </c>
      <c r="BE763" s="127">
        <f t="shared" si="249"/>
        <v>0</v>
      </c>
      <c r="BF763" s="127">
        <f t="shared" si="250"/>
        <v>0</v>
      </c>
      <c r="BG763" s="127">
        <f t="shared" si="251"/>
        <v>0</v>
      </c>
      <c r="BH763" s="127">
        <f t="shared" si="252"/>
        <v>0</v>
      </c>
      <c r="BI763" s="127">
        <f t="shared" si="253"/>
        <v>0</v>
      </c>
      <c r="BJ763" s="19" t="s">
        <v>92</v>
      </c>
      <c r="BK763" s="127">
        <f t="shared" si="254"/>
        <v>0</v>
      </c>
      <c r="BL763" s="19" t="s">
        <v>731</v>
      </c>
      <c r="BM763" s="252" t="s">
        <v>3783</v>
      </c>
    </row>
    <row r="764" spans="1:65" s="2" customFormat="1" ht="16.5" customHeight="1">
      <c r="A764" s="37"/>
      <c r="B764" s="38"/>
      <c r="C764" s="240" t="s">
        <v>1121</v>
      </c>
      <c r="D764" s="240" t="s">
        <v>393</v>
      </c>
      <c r="E764" s="241" t="s">
        <v>3784</v>
      </c>
      <c r="F764" s="242" t="s">
        <v>2767</v>
      </c>
      <c r="G764" s="243" t="s">
        <v>436</v>
      </c>
      <c r="H764" s="244">
        <v>3</v>
      </c>
      <c r="I764" s="245"/>
      <c r="J764" s="246">
        <f t="shared" si="245"/>
        <v>0</v>
      </c>
      <c r="K764" s="247"/>
      <c r="L764" s="40"/>
      <c r="M764" s="248" t="s">
        <v>1</v>
      </c>
      <c r="N764" s="249" t="s">
        <v>42</v>
      </c>
      <c r="O764" s="78"/>
      <c r="P764" s="250">
        <f t="shared" si="246"/>
        <v>0</v>
      </c>
      <c r="Q764" s="250">
        <v>0</v>
      </c>
      <c r="R764" s="250">
        <f t="shared" si="247"/>
        <v>0</v>
      </c>
      <c r="S764" s="250">
        <v>0</v>
      </c>
      <c r="T764" s="251">
        <f t="shared" si="248"/>
        <v>0</v>
      </c>
      <c r="U764" s="37"/>
      <c r="V764" s="37"/>
      <c r="W764" s="37"/>
      <c r="X764" s="37"/>
      <c r="Y764" s="37"/>
      <c r="Z764" s="37"/>
      <c r="AA764" s="37"/>
      <c r="AB764" s="37"/>
      <c r="AC764" s="37"/>
      <c r="AD764" s="37"/>
      <c r="AE764" s="37"/>
      <c r="AR764" s="252" t="s">
        <v>731</v>
      </c>
      <c r="AT764" s="252" t="s">
        <v>393</v>
      </c>
      <c r="AU764" s="252" t="s">
        <v>99</v>
      </c>
      <c r="AY764" s="19" t="s">
        <v>387</v>
      </c>
      <c r="BE764" s="127">
        <f t="shared" si="249"/>
        <v>0</v>
      </c>
      <c r="BF764" s="127">
        <f t="shared" si="250"/>
        <v>0</v>
      </c>
      <c r="BG764" s="127">
        <f t="shared" si="251"/>
        <v>0</v>
      </c>
      <c r="BH764" s="127">
        <f t="shared" si="252"/>
        <v>0</v>
      </c>
      <c r="BI764" s="127">
        <f t="shared" si="253"/>
        <v>0</v>
      </c>
      <c r="BJ764" s="19" t="s">
        <v>92</v>
      </c>
      <c r="BK764" s="127">
        <f t="shared" si="254"/>
        <v>0</v>
      </c>
      <c r="BL764" s="19" t="s">
        <v>731</v>
      </c>
      <c r="BM764" s="252" t="s">
        <v>3785</v>
      </c>
    </row>
    <row r="765" spans="1:65" s="2" customFormat="1" ht="16.5" customHeight="1">
      <c r="A765" s="37"/>
      <c r="B765" s="38"/>
      <c r="C765" s="240" t="s">
        <v>3786</v>
      </c>
      <c r="D765" s="240" t="s">
        <v>393</v>
      </c>
      <c r="E765" s="241" t="s">
        <v>3787</v>
      </c>
      <c r="F765" s="242" t="s">
        <v>3085</v>
      </c>
      <c r="G765" s="243" t="s">
        <v>436</v>
      </c>
      <c r="H765" s="244">
        <v>1</v>
      </c>
      <c r="I765" s="245"/>
      <c r="J765" s="246">
        <f t="shared" si="245"/>
        <v>0</v>
      </c>
      <c r="K765" s="247"/>
      <c r="L765" s="40"/>
      <c r="M765" s="248" t="s">
        <v>1</v>
      </c>
      <c r="N765" s="249" t="s">
        <v>42</v>
      </c>
      <c r="O765" s="78"/>
      <c r="P765" s="250">
        <f t="shared" si="246"/>
        <v>0</v>
      </c>
      <c r="Q765" s="250">
        <v>0</v>
      </c>
      <c r="R765" s="250">
        <f t="shared" si="247"/>
        <v>0</v>
      </c>
      <c r="S765" s="250">
        <v>0</v>
      </c>
      <c r="T765" s="251">
        <f t="shared" si="248"/>
        <v>0</v>
      </c>
      <c r="U765" s="37"/>
      <c r="V765" s="37"/>
      <c r="W765" s="37"/>
      <c r="X765" s="37"/>
      <c r="Y765" s="37"/>
      <c r="Z765" s="37"/>
      <c r="AA765" s="37"/>
      <c r="AB765" s="37"/>
      <c r="AC765" s="37"/>
      <c r="AD765" s="37"/>
      <c r="AE765" s="37"/>
      <c r="AR765" s="252" t="s">
        <v>731</v>
      </c>
      <c r="AT765" s="252" t="s">
        <v>393</v>
      </c>
      <c r="AU765" s="252" t="s">
        <v>99</v>
      </c>
      <c r="AY765" s="19" t="s">
        <v>387</v>
      </c>
      <c r="BE765" s="127">
        <f t="shared" si="249"/>
        <v>0</v>
      </c>
      <c r="BF765" s="127">
        <f t="shared" si="250"/>
        <v>0</v>
      </c>
      <c r="BG765" s="127">
        <f t="shared" si="251"/>
        <v>0</v>
      </c>
      <c r="BH765" s="127">
        <f t="shared" si="252"/>
        <v>0</v>
      </c>
      <c r="BI765" s="127">
        <f t="shared" si="253"/>
        <v>0</v>
      </c>
      <c r="BJ765" s="19" t="s">
        <v>92</v>
      </c>
      <c r="BK765" s="127">
        <f t="shared" si="254"/>
        <v>0</v>
      </c>
      <c r="BL765" s="19" t="s">
        <v>731</v>
      </c>
      <c r="BM765" s="252" t="s">
        <v>3788</v>
      </c>
    </row>
    <row r="766" spans="1:65" s="2" customFormat="1" ht="16.5" customHeight="1">
      <c r="A766" s="37"/>
      <c r="B766" s="38"/>
      <c r="C766" s="240" t="s">
        <v>3789</v>
      </c>
      <c r="D766" s="240" t="s">
        <v>393</v>
      </c>
      <c r="E766" s="241" t="s">
        <v>3790</v>
      </c>
      <c r="F766" s="242" t="s">
        <v>2770</v>
      </c>
      <c r="G766" s="243" t="s">
        <v>436</v>
      </c>
      <c r="H766" s="244">
        <v>1</v>
      </c>
      <c r="I766" s="245"/>
      <c r="J766" s="246">
        <f t="shared" si="245"/>
        <v>0</v>
      </c>
      <c r="K766" s="247"/>
      <c r="L766" s="40"/>
      <c r="M766" s="248" t="s">
        <v>1</v>
      </c>
      <c r="N766" s="249" t="s">
        <v>42</v>
      </c>
      <c r="O766" s="78"/>
      <c r="P766" s="250">
        <f t="shared" si="246"/>
        <v>0</v>
      </c>
      <c r="Q766" s="250">
        <v>0</v>
      </c>
      <c r="R766" s="250">
        <f t="shared" si="247"/>
        <v>0</v>
      </c>
      <c r="S766" s="250">
        <v>0</v>
      </c>
      <c r="T766" s="251">
        <f t="shared" si="248"/>
        <v>0</v>
      </c>
      <c r="U766" s="37"/>
      <c r="V766" s="37"/>
      <c r="W766" s="37"/>
      <c r="X766" s="37"/>
      <c r="Y766" s="37"/>
      <c r="Z766" s="37"/>
      <c r="AA766" s="37"/>
      <c r="AB766" s="37"/>
      <c r="AC766" s="37"/>
      <c r="AD766" s="37"/>
      <c r="AE766" s="37"/>
      <c r="AR766" s="252" t="s">
        <v>731</v>
      </c>
      <c r="AT766" s="252" t="s">
        <v>393</v>
      </c>
      <c r="AU766" s="252" t="s">
        <v>99</v>
      </c>
      <c r="AY766" s="19" t="s">
        <v>387</v>
      </c>
      <c r="BE766" s="127">
        <f t="shared" si="249"/>
        <v>0</v>
      </c>
      <c r="BF766" s="127">
        <f t="shared" si="250"/>
        <v>0</v>
      </c>
      <c r="BG766" s="127">
        <f t="shared" si="251"/>
        <v>0</v>
      </c>
      <c r="BH766" s="127">
        <f t="shared" si="252"/>
        <v>0</v>
      </c>
      <c r="BI766" s="127">
        <f t="shared" si="253"/>
        <v>0</v>
      </c>
      <c r="BJ766" s="19" t="s">
        <v>92</v>
      </c>
      <c r="BK766" s="127">
        <f t="shared" si="254"/>
        <v>0</v>
      </c>
      <c r="BL766" s="19" t="s">
        <v>731</v>
      </c>
      <c r="BM766" s="252" t="s">
        <v>3791</v>
      </c>
    </row>
    <row r="767" spans="1:65" s="2" customFormat="1" ht="21.75" customHeight="1">
      <c r="A767" s="37"/>
      <c r="B767" s="38"/>
      <c r="C767" s="240" t="s">
        <v>3792</v>
      </c>
      <c r="D767" s="240" t="s">
        <v>393</v>
      </c>
      <c r="E767" s="241" t="s">
        <v>3793</v>
      </c>
      <c r="F767" s="242" t="s">
        <v>3207</v>
      </c>
      <c r="G767" s="243" t="s">
        <v>396</v>
      </c>
      <c r="H767" s="244">
        <v>0.4</v>
      </c>
      <c r="I767" s="245"/>
      <c r="J767" s="246">
        <f t="shared" si="245"/>
        <v>0</v>
      </c>
      <c r="K767" s="247"/>
      <c r="L767" s="40"/>
      <c r="M767" s="248" t="s">
        <v>1</v>
      </c>
      <c r="N767" s="249" t="s">
        <v>42</v>
      </c>
      <c r="O767" s="78"/>
      <c r="P767" s="250">
        <f t="shared" si="246"/>
        <v>0</v>
      </c>
      <c r="Q767" s="250">
        <v>0</v>
      </c>
      <c r="R767" s="250">
        <f t="shared" si="247"/>
        <v>0</v>
      </c>
      <c r="S767" s="250">
        <v>0</v>
      </c>
      <c r="T767" s="251">
        <f t="shared" si="248"/>
        <v>0</v>
      </c>
      <c r="U767" s="37"/>
      <c r="V767" s="37"/>
      <c r="W767" s="37"/>
      <c r="X767" s="37"/>
      <c r="Y767" s="37"/>
      <c r="Z767" s="37"/>
      <c r="AA767" s="37"/>
      <c r="AB767" s="37"/>
      <c r="AC767" s="37"/>
      <c r="AD767" s="37"/>
      <c r="AE767" s="37"/>
      <c r="AR767" s="252" t="s">
        <v>731</v>
      </c>
      <c r="AT767" s="252" t="s">
        <v>393</v>
      </c>
      <c r="AU767" s="252" t="s">
        <v>99</v>
      </c>
      <c r="AY767" s="19" t="s">
        <v>387</v>
      </c>
      <c r="BE767" s="127">
        <f t="shared" si="249"/>
        <v>0</v>
      </c>
      <c r="BF767" s="127">
        <f t="shared" si="250"/>
        <v>0</v>
      </c>
      <c r="BG767" s="127">
        <f t="shared" si="251"/>
        <v>0</v>
      </c>
      <c r="BH767" s="127">
        <f t="shared" si="252"/>
        <v>0</v>
      </c>
      <c r="BI767" s="127">
        <f t="shared" si="253"/>
        <v>0</v>
      </c>
      <c r="BJ767" s="19" t="s">
        <v>92</v>
      </c>
      <c r="BK767" s="127">
        <f t="shared" si="254"/>
        <v>0</v>
      </c>
      <c r="BL767" s="19" t="s">
        <v>731</v>
      </c>
      <c r="BM767" s="252" t="s">
        <v>3794</v>
      </c>
    </row>
    <row r="768" spans="1:65" s="2" customFormat="1" ht="21.75" customHeight="1">
      <c r="A768" s="37"/>
      <c r="B768" s="38"/>
      <c r="C768" s="240" t="s">
        <v>3795</v>
      </c>
      <c r="D768" s="240" t="s">
        <v>393</v>
      </c>
      <c r="E768" s="241" t="s">
        <v>3796</v>
      </c>
      <c r="F768" s="242" t="s">
        <v>3797</v>
      </c>
      <c r="G768" s="243" t="s">
        <v>396</v>
      </c>
      <c r="H768" s="244">
        <v>0.4</v>
      </c>
      <c r="I768" s="245"/>
      <c r="J768" s="246">
        <f t="shared" si="245"/>
        <v>0</v>
      </c>
      <c r="K768" s="247"/>
      <c r="L768" s="40"/>
      <c r="M768" s="248" t="s">
        <v>1</v>
      </c>
      <c r="N768" s="249" t="s">
        <v>42</v>
      </c>
      <c r="O768" s="78"/>
      <c r="P768" s="250">
        <f t="shared" si="246"/>
        <v>0</v>
      </c>
      <c r="Q768" s="250">
        <v>0</v>
      </c>
      <c r="R768" s="250">
        <f t="shared" si="247"/>
        <v>0</v>
      </c>
      <c r="S768" s="250">
        <v>0</v>
      </c>
      <c r="T768" s="251">
        <f t="shared" si="248"/>
        <v>0</v>
      </c>
      <c r="U768" s="37"/>
      <c r="V768" s="37"/>
      <c r="W768" s="37"/>
      <c r="X768" s="37"/>
      <c r="Y768" s="37"/>
      <c r="Z768" s="37"/>
      <c r="AA768" s="37"/>
      <c r="AB768" s="37"/>
      <c r="AC768" s="37"/>
      <c r="AD768" s="37"/>
      <c r="AE768" s="37"/>
      <c r="AR768" s="252" t="s">
        <v>731</v>
      </c>
      <c r="AT768" s="252" t="s">
        <v>393</v>
      </c>
      <c r="AU768" s="252" t="s">
        <v>99</v>
      </c>
      <c r="AY768" s="19" t="s">
        <v>387</v>
      </c>
      <c r="BE768" s="127">
        <f t="shared" si="249"/>
        <v>0</v>
      </c>
      <c r="BF768" s="127">
        <f t="shared" si="250"/>
        <v>0</v>
      </c>
      <c r="BG768" s="127">
        <f t="shared" si="251"/>
        <v>0</v>
      </c>
      <c r="BH768" s="127">
        <f t="shared" si="252"/>
        <v>0</v>
      </c>
      <c r="BI768" s="127">
        <f t="shared" si="253"/>
        <v>0</v>
      </c>
      <c r="BJ768" s="19" t="s">
        <v>92</v>
      </c>
      <c r="BK768" s="127">
        <f t="shared" si="254"/>
        <v>0</v>
      </c>
      <c r="BL768" s="19" t="s">
        <v>731</v>
      </c>
      <c r="BM768" s="252" t="s">
        <v>3798</v>
      </c>
    </row>
    <row r="769" spans="1:65" s="12" customFormat="1" ht="20.85" customHeight="1">
      <c r="B769" s="212"/>
      <c r="C769" s="213"/>
      <c r="D769" s="214" t="s">
        <v>75</v>
      </c>
      <c r="E769" s="225" t="s">
        <v>2781</v>
      </c>
      <c r="F769" s="225" t="s">
        <v>2782</v>
      </c>
      <c r="G769" s="213"/>
      <c r="H769" s="213"/>
      <c r="I769" s="216"/>
      <c r="J769" s="226">
        <f>BK769</f>
        <v>0</v>
      </c>
      <c r="K769" s="213"/>
      <c r="L769" s="217"/>
      <c r="M769" s="218"/>
      <c r="N769" s="219"/>
      <c r="O769" s="219"/>
      <c r="P769" s="220">
        <f>SUM(P770:P776)</f>
        <v>0</v>
      </c>
      <c r="Q769" s="219"/>
      <c r="R769" s="220">
        <f>SUM(R770:R776)</f>
        <v>0</v>
      </c>
      <c r="S769" s="219"/>
      <c r="T769" s="221">
        <f>SUM(T770:T776)</f>
        <v>0</v>
      </c>
      <c r="AR769" s="222" t="s">
        <v>84</v>
      </c>
      <c r="AT769" s="223" t="s">
        <v>75</v>
      </c>
      <c r="AU769" s="223" t="s">
        <v>92</v>
      </c>
      <c r="AY769" s="222" t="s">
        <v>387</v>
      </c>
      <c r="BK769" s="224">
        <f>SUM(BK770:BK776)</f>
        <v>0</v>
      </c>
    </row>
    <row r="770" spans="1:65" s="2" customFormat="1" ht="16.5" customHeight="1">
      <c r="A770" s="37"/>
      <c r="B770" s="38"/>
      <c r="C770" s="240" t="s">
        <v>3799</v>
      </c>
      <c r="D770" s="240" t="s">
        <v>393</v>
      </c>
      <c r="E770" s="241" t="s">
        <v>3800</v>
      </c>
      <c r="F770" s="242" t="s">
        <v>3080</v>
      </c>
      <c r="G770" s="243" t="s">
        <v>436</v>
      </c>
      <c r="H770" s="244">
        <v>1</v>
      </c>
      <c r="I770" s="245"/>
      <c r="J770" s="246">
        <f t="shared" ref="J770:J776" si="255">ROUND(I770*H770,2)</f>
        <v>0</v>
      </c>
      <c r="K770" s="247"/>
      <c r="L770" s="40"/>
      <c r="M770" s="248" t="s">
        <v>1</v>
      </c>
      <c r="N770" s="249" t="s">
        <v>42</v>
      </c>
      <c r="O770" s="78"/>
      <c r="P770" s="250">
        <f t="shared" ref="P770:P776" si="256">O770*H770</f>
        <v>0</v>
      </c>
      <c r="Q770" s="250">
        <v>0</v>
      </c>
      <c r="R770" s="250">
        <f t="shared" ref="R770:R776" si="257">Q770*H770</f>
        <v>0</v>
      </c>
      <c r="S770" s="250">
        <v>0</v>
      </c>
      <c r="T770" s="251">
        <f t="shared" ref="T770:T776" si="258">S770*H770</f>
        <v>0</v>
      </c>
      <c r="U770" s="37"/>
      <c r="V770" s="37"/>
      <c r="W770" s="37"/>
      <c r="X770" s="37"/>
      <c r="Y770" s="37"/>
      <c r="Z770" s="37"/>
      <c r="AA770" s="37"/>
      <c r="AB770" s="37"/>
      <c r="AC770" s="37"/>
      <c r="AD770" s="37"/>
      <c r="AE770" s="37"/>
      <c r="AR770" s="252" t="s">
        <v>731</v>
      </c>
      <c r="AT770" s="252" t="s">
        <v>393</v>
      </c>
      <c r="AU770" s="252" t="s">
        <v>99</v>
      </c>
      <c r="AY770" s="19" t="s">
        <v>387</v>
      </c>
      <c r="BE770" s="127">
        <f t="shared" ref="BE770:BE776" si="259">IF(N770="základná",J770,0)</f>
        <v>0</v>
      </c>
      <c r="BF770" s="127">
        <f t="shared" ref="BF770:BF776" si="260">IF(N770="znížená",J770,0)</f>
        <v>0</v>
      </c>
      <c r="BG770" s="127">
        <f t="shared" ref="BG770:BG776" si="261">IF(N770="zákl. prenesená",J770,0)</f>
        <v>0</v>
      </c>
      <c r="BH770" s="127">
        <f t="shared" ref="BH770:BH776" si="262">IF(N770="zníž. prenesená",J770,0)</f>
        <v>0</v>
      </c>
      <c r="BI770" s="127">
        <f t="shared" ref="BI770:BI776" si="263">IF(N770="nulová",J770,0)</f>
        <v>0</v>
      </c>
      <c r="BJ770" s="19" t="s">
        <v>92</v>
      </c>
      <c r="BK770" s="127">
        <f t="shared" ref="BK770:BK776" si="264">ROUND(I770*H770,2)</f>
        <v>0</v>
      </c>
      <c r="BL770" s="19" t="s">
        <v>731</v>
      </c>
      <c r="BM770" s="252" t="s">
        <v>3801</v>
      </c>
    </row>
    <row r="771" spans="1:65" s="2" customFormat="1" ht="16.5" customHeight="1">
      <c r="A771" s="37"/>
      <c r="B771" s="38"/>
      <c r="C771" s="240" t="s">
        <v>3802</v>
      </c>
      <c r="D771" s="240" t="s">
        <v>393</v>
      </c>
      <c r="E771" s="241" t="s">
        <v>3803</v>
      </c>
      <c r="F771" s="242" t="s">
        <v>2764</v>
      </c>
      <c r="G771" s="243" t="s">
        <v>436</v>
      </c>
      <c r="H771" s="244">
        <v>1</v>
      </c>
      <c r="I771" s="245"/>
      <c r="J771" s="246">
        <f t="shared" si="255"/>
        <v>0</v>
      </c>
      <c r="K771" s="247"/>
      <c r="L771" s="40"/>
      <c r="M771" s="248" t="s">
        <v>1</v>
      </c>
      <c r="N771" s="249" t="s">
        <v>42</v>
      </c>
      <c r="O771" s="78"/>
      <c r="P771" s="250">
        <f t="shared" si="256"/>
        <v>0</v>
      </c>
      <c r="Q771" s="250">
        <v>0</v>
      </c>
      <c r="R771" s="250">
        <f t="shared" si="257"/>
        <v>0</v>
      </c>
      <c r="S771" s="250">
        <v>0</v>
      </c>
      <c r="T771" s="251">
        <f t="shared" si="258"/>
        <v>0</v>
      </c>
      <c r="U771" s="37"/>
      <c r="V771" s="37"/>
      <c r="W771" s="37"/>
      <c r="X771" s="37"/>
      <c r="Y771" s="37"/>
      <c r="Z771" s="37"/>
      <c r="AA771" s="37"/>
      <c r="AB771" s="37"/>
      <c r="AC771" s="37"/>
      <c r="AD771" s="37"/>
      <c r="AE771" s="37"/>
      <c r="AR771" s="252" t="s">
        <v>731</v>
      </c>
      <c r="AT771" s="252" t="s">
        <v>393</v>
      </c>
      <c r="AU771" s="252" t="s">
        <v>99</v>
      </c>
      <c r="AY771" s="19" t="s">
        <v>387</v>
      </c>
      <c r="BE771" s="127">
        <f t="shared" si="259"/>
        <v>0</v>
      </c>
      <c r="BF771" s="127">
        <f t="shared" si="260"/>
        <v>0</v>
      </c>
      <c r="BG771" s="127">
        <f t="shared" si="261"/>
        <v>0</v>
      </c>
      <c r="BH771" s="127">
        <f t="shared" si="262"/>
        <v>0</v>
      </c>
      <c r="BI771" s="127">
        <f t="shared" si="263"/>
        <v>0</v>
      </c>
      <c r="BJ771" s="19" t="s">
        <v>92</v>
      </c>
      <c r="BK771" s="127">
        <f t="shared" si="264"/>
        <v>0</v>
      </c>
      <c r="BL771" s="19" t="s">
        <v>731</v>
      </c>
      <c r="BM771" s="252" t="s">
        <v>3804</v>
      </c>
    </row>
    <row r="772" spans="1:65" s="2" customFormat="1" ht="16.5" customHeight="1">
      <c r="A772" s="37"/>
      <c r="B772" s="38"/>
      <c r="C772" s="240" t="s">
        <v>3805</v>
      </c>
      <c r="D772" s="240" t="s">
        <v>393</v>
      </c>
      <c r="E772" s="241" t="s">
        <v>3806</v>
      </c>
      <c r="F772" s="242" t="s">
        <v>2767</v>
      </c>
      <c r="G772" s="243" t="s">
        <v>436</v>
      </c>
      <c r="H772" s="244">
        <v>3</v>
      </c>
      <c r="I772" s="245"/>
      <c r="J772" s="246">
        <f t="shared" si="255"/>
        <v>0</v>
      </c>
      <c r="K772" s="247"/>
      <c r="L772" s="40"/>
      <c r="M772" s="248" t="s">
        <v>1</v>
      </c>
      <c r="N772" s="249" t="s">
        <v>42</v>
      </c>
      <c r="O772" s="78"/>
      <c r="P772" s="250">
        <f t="shared" si="256"/>
        <v>0</v>
      </c>
      <c r="Q772" s="250">
        <v>0</v>
      </c>
      <c r="R772" s="250">
        <f t="shared" si="257"/>
        <v>0</v>
      </c>
      <c r="S772" s="250">
        <v>0</v>
      </c>
      <c r="T772" s="251">
        <f t="shared" si="258"/>
        <v>0</v>
      </c>
      <c r="U772" s="37"/>
      <c r="V772" s="37"/>
      <c r="W772" s="37"/>
      <c r="X772" s="37"/>
      <c r="Y772" s="37"/>
      <c r="Z772" s="37"/>
      <c r="AA772" s="37"/>
      <c r="AB772" s="37"/>
      <c r="AC772" s="37"/>
      <c r="AD772" s="37"/>
      <c r="AE772" s="37"/>
      <c r="AR772" s="252" t="s">
        <v>731</v>
      </c>
      <c r="AT772" s="252" t="s">
        <v>393</v>
      </c>
      <c r="AU772" s="252" t="s">
        <v>99</v>
      </c>
      <c r="AY772" s="19" t="s">
        <v>387</v>
      </c>
      <c r="BE772" s="127">
        <f t="shared" si="259"/>
        <v>0</v>
      </c>
      <c r="BF772" s="127">
        <f t="shared" si="260"/>
        <v>0</v>
      </c>
      <c r="BG772" s="127">
        <f t="shared" si="261"/>
        <v>0</v>
      </c>
      <c r="BH772" s="127">
        <f t="shared" si="262"/>
        <v>0</v>
      </c>
      <c r="BI772" s="127">
        <f t="shared" si="263"/>
        <v>0</v>
      </c>
      <c r="BJ772" s="19" t="s">
        <v>92</v>
      </c>
      <c r="BK772" s="127">
        <f t="shared" si="264"/>
        <v>0</v>
      </c>
      <c r="BL772" s="19" t="s">
        <v>731</v>
      </c>
      <c r="BM772" s="252" t="s">
        <v>3807</v>
      </c>
    </row>
    <row r="773" spans="1:65" s="2" customFormat="1" ht="16.5" customHeight="1">
      <c r="A773" s="37"/>
      <c r="B773" s="38"/>
      <c r="C773" s="240" t="s">
        <v>3808</v>
      </c>
      <c r="D773" s="240" t="s">
        <v>393</v>
      </c>
      <c r="E773" s="241" t="s">
        <v>3809</v>
      </c>
      <c r="F773" s="242" t="s">
        <v>3085</v>
      </c>
      <c r="G773" s="243" t="s">
        <v>436</v>
      </c>
      <c r="H773" s="244">
        <v>1</v>
      </c>
      <c r="I773" s="245"/>
      <c r="J773" s="246">
        <f t="shared" si="255"/>
        <v>0</v>
      </c>
      <c r="K773" s="247"/>
      <c r="L773" s="40"/>
      <c r="M773" s="248" t="s">
        <v>1</v>
      </c>
      <c r="N773" s="249" t="s">
        <v>42</v>
      </c>
      <c r="O773" s="78"/>
      <c r="P773" s="250">
        <f t="shared" si="256"/>
        <v>0</v>
      </c>
      <c r="Q773" s="250">
        <v>0</v>
      </c>
      <c r="R773" s="250">
        <f t="shared" si="257"/>
        <v>0</v>
      </c>
      <c r="S773" s="250">
        <v>0</v>
      </c>
      <c r="T773" s="251">
        <f t="shared" si="258"/>
        <v>0</v>
      </c>
      <c r="U773" s="37"/>
      <c r="V773" s="37"/>
      <c r="W773" s="37"/>
      <c r="X773" s="37"/>
      <c r="Y773" s="37"/>
      <c r="Z773" s="37"/>
      <c r="AA773" s="37"/>
      <c r="AB773" s="37"/>
      <c r="AC773" s="37"/>
      <c r="AD773" s="37"/>
      <c r="AE773" s="37"/>
      <c r="AR773" s="252" t="s">
        <v>731</v>
      </c>
      <c r="AT773" s="252" t="s">
        <v>393</v>
      </c>
      <c r="AU773" s="252" t="s">
        <v>99</v>
      </c>
      <c r="AY773" s="19" t="s">
        <v>387</v>
      </c>
      <c r="BE773" s="127">
        <f t="shared" si="259"/>
        <v>0</v>
      </c>
      <c r="BF773" s="127">
        <f t="shared" si="260"/>
        <v>0</v>
      </c>
      <c r="BG773" s="127">
        <f t="shared" si="261"/>
        <v>0</v>
      </c>
      <c r="BH773" s="127">
        <f t="shared" si="262"/>
        <v>0</v>
      </c>
      <c r="BI773" s="127">
        <f t="shared" si="263"/>
        <v>0</v>
      </c>
      <c r="BJ773" s="19" t="s">
        <v>92</v>
      </c>
      <c r="BK773" s="127">
        <f t="shared" si="264"/>
        <v>0</v>
      </c>
      <c r="BL773" s="19" t="s">
        <v>731</v>
      </c>
      <c r="BM773" s="252" t="s">
        <v>3810</v>
      </c>
    </row>
    <row r="774" spans="1:65" s="2" customFormat="1" ht="16.5" customHeight="1">
      <c r="A774" s="37"/>
      <c r="B774" s="38"/>
      <c r="C774" s="240" t="s">
        <v>3811</v>
      </c>
      <c r="D774" s="240" t="s">
        <v>393</v>
      </c>
      <c r="E774" s="241" t="s">
        <v>3812</v>
      </c>
      <c r="F774" s="242" t="s">
        <v>2770</v>
      </c>
      <c r="G774" s="243" t="s">
        <v>436</v>
      </c>
      <c r="H774" s="244">
        <v>1</v>
      </c>
      <c r="I774" s="245"/>
      <c r="J774" s="246">
        <f t="shared" si="255"/>
        <v>0</v>
      </c>
      <c r="K774" s="247"/>
      <c r="L774" s="40"/>
      <c r="M774" s="248" t="s">
        <v>1</v>
      </c>
      <c r="N774" s="249" t="s">
        <v>42</v>
      </c>
      <c r="O774" s="78"/>
      <c r="P774" s="250">
        <f t="shared" si="256"/>
        <v>0</v>
      </c>
      <c r="Q774" s="250">
        <v>0</v>
      </c>
      <c r="R774" s="250">
        <f t="shared" si="257"/>
        <v>0</v>
      </c>
      <c r="S774" s="250">
        <v>0</v>
      </c>
      <c r="T774" s="251">
        <f t="shared" si="258"/>
        <v>0</v>
      </c>
      <c r="U774" s="37"/>
      <c r="V774" s="37"/>
      <c r="W774" s="37"/>
      <c r="X774" s="37"/>
      <c r="Y774" s="37"/>
      <c r="Z774" s="37"/>
      <c r="AA774" s="37"/>
      <c r="AB774" s="37"/>
      <c r="AC774" s="37"/>
      <c r="AD774" s="37"/>
      <c r="AE774" s="37"/>
      <c r="AR774" s="252" t="s">
        <v>731</v>
      </c>
      <c r="AT774" s="252" t="s">
        <v>393</v>
      </c>
      <c r="AU774" s="252" t="s">
        <v>99</v>
      </c>
      <c r="AY774" s="19" t="s">
        <v>387</v>
      </c>
      <c r="BE774" s="127">
        <f t="shared" si="259"/>
        <v>0</v>
      </c>
      <c r="BF774" s="127">
        <f t="shared" si="260"/>
        <v>0</v>
      </c>
      <c r="BG774" s="127">
        <f t="shared" si="261"/>
        <v>0</v>
      </c>
      <c r="BH774" s="127">
        <f t="shared" si="262"/>
        <v>0</v>
      </c>
      <c r="BI774" s="127">
        <f t="shared" si="263"/>
        <v>0</v>
      </c>
      <c r="BJ774" s="19" t="s">
        <v>92</v>
      </c>
      <c r="BK774" s="127">
        <f t="shared" si="264"/>
        <v>0</v>
      </c>
      <c r="BL774" s="19" t="s">
        <v>731</v>
      </c>
      <c r="BM774" s="252" t="s">
        <v>3813</v>
      </c>
    </row>
    <row r="775" spans="1:65" s="2" customFormat="1" ht="21.75" customHeight="1">
      <c r="A775" s="37"/>
      <c r="B775" s="38"/>
      <c r="C775" s="240" t="s">
        <v>3814</v>
      </c>
      <c r="D775" s="240" t="s">
        <v>393</v>
      </c>
      <c r="E775" s="241" t="s">
        <v>3815</v>
      </c>
      <c r="F775" s="242" t="s">
        <v>3207</v>
      </c>
      <c r="G775" s="243" t="s">
        <v>396</v>
      </c>
      <c r="H775" s="244">
        <v>0.4</v>
      </c>
      <c r="I775" s="245"/>
      <c r="J775" s="246">
        <f t="shared" si="255"/>
        <v>0</v>
      </c>
      <c r="K775" s="247"/>
      <c r="L775" s="40"/>
      <c r="M775" s="248" t="s">
        <v>1</v>
      </c>
      <c r="N775" s="249" t="s">
        <v>42</v>
      </c>
      <c r="O775" s="78"/>
      <c r="P775" s="250">
        <f t="shared" si="256"/>
        <v>0</v>
      </c>
      <c r="Q775" s="250">
        <v>0</v>
      </c>
      <c r="R775" s="250">
        <f t="shared" si="257"/>
        <v>0</v>
      </c>
      <c r="S775" s="250">
        <v>0</v>
      </c>
      <c r="T775" s="251">
        <f t="shared" si="258"/>
        <v>0</v>
      </c>
      <c r="U775" s="37"/>
      <c r="V775" s="37"/>
      <c r="W775" s="37"/>
      <c r="X775" s="37"/>
      <c r="Y775" s="37"/>
      <c r="Z775" s="37"/>
      <c r="AA775" s="37"/>
      <c r="AB775" s="37"/>
      <c r="AC775" s="37"/>
      <c r="AD775" s="37"/>
      <c r="AE775" s="37"/>
      <c r="AR775" s="252" t="s">
        <v>731</v>
      </c>
      <c r="AT775" s="252" t="s">
        <v>393</v>
      </c>
      <c r="AU775" s="252" t="s">
        <v>99</v>
      </c>
      <c r="AY775" s="19" t="s">
        <v>387</v>
      </c>
      <c r="BE775" s="127">
        <f t="shared" si="259"/>
        <v>0</v>
      </c>
      <c r="BF775" s="127">
        <f t="shared" si="260"/>
        <v>0</v>
      </c>
      <c r="BG775" s="127">
        <f t="shared" si="261"/>
        <v>0</v>
      </c>
      <c r="BH775" s="127">
        <f t="shared" si="262"/>
        <v>0</v>
      </c>
      <c r="BI775" s="127">
        <f t="shared" si="263"/>
        <v>0</v>
      </c>
      <c r="BJ775" s="19" t="s">
        <v>92</v>
      </c>
      <c r="BK775" s="127">
        <f t="shared" si="264"/>
        <v>0</v>
      </c>
      <c r="BL775" s="19" t="s">
        <v>731</v>
      </c>
      <c r="BM775" s="252" t="s">
        <v>3816</v>
      </c>
    </row>
    <row r="776" spans="1:65" s="2" customFormat="1" ht="21.75" customHeight="1">
      <c r="A776" s="37"/>
      <c r="B776" s="38"/>
      <c r="C776" s="240" t="s">
        <v>3817</v>
      </c>
      <c r="D776" s="240" t="s">
        <v>393</v>
      </c>
      <c r="E776" s="241" t="s">
        <v>3818</v>
      </c>
      <c r="F776" s="242" t="s">
        <v>3797</v>
      </c>
      <c r="G776" s="243" t="s">
        <v>396</v>
      </c>
      <c r="H776" s="244">
        <v>0.4</v>
      </c>
      <c r="I776" s="245"/>
      <c r="J776" s="246">
        <f t="shared" si="255"/>
        <v>0</v>
      </c>
      <c r="K776" s="247"/>
      <c r="L776" s="40"/>
      <c r="M776" s="248" t="s">
        <v>1</v>
      </c>
      <c r="N776" s="249" t="s">
        <v>42</v>
      </c>
      <c r="O776" s="78"/>
      <c r="P776" s="250">
        <f t="shared" si="256"/>
        <v>0</v>
      </c>
      <c r="Q776" s="250">
        <v>0</v>
      </c>
      <c r="R776" s="250">
        <f t="shared" si="257"/>
        <v>0</v>
      </c>
      <c r="S776" s="250">
        <v>0</v>
      </c>
      <c r="T776" s="251">
        <f t="shared" si="258"/>
        <v>0</v>
      </c>
      <c r="U776" s="37"/>
      <c r="V776" s="37"/>
      <c r="W776" s="37"/>
      <c r="X776" s="37"/>
      <c r="Y776" s="37"/>
      <c r="Z776" s="37"/>
      <c r="AA776" s="37"/>
      <c r="AB776" s="37"/>
      <c r="AC776" s="37"/>
      <c r="AD776" s="37"/>
      <c r="AE776" s="37"/>
      <c r="AR776" s="252" t="s">
        <v>731</v>
      </c>
      <c r="AT776" s="252" t="s">
        <v>393</v>
      </c>
      <c r="AU776" s="252" t="s">
        <v>99</v>
      </c>
      <c r="AY776" s="19" t="s">
        <v>387</v>
      </c>
      <c r="BE776" s="127">
        <f t="shared" si="259"/>
        <v>0</v>
      </c>
      <c r="BF776" s="127">
        <f t="shared" si="260"/>
        <v>0</v>
      </c>
      <c r="BG776" s="127">
        <f t="shared" si="261"/>
        <v>0</v>
      </c>
      <c r="BH776" s="127">
        <f t="shared" si="262"/>
        <v>0</v>
      </c>
      <c r="BI776" s="127">
        <f t="shared" si="263"/>
        <v>0</v>
      </c>
      <c r="BJ776" s="19" t="s">
        <v>92</v>
      </c>
      <c r="BK776" s="127">
        <f t="shared" si="264"/>
        <v>0</v>
      </c>
      <c r="BL776" s="19" t="s">
        <v>731</v>
      </c>
      <c r="BM776" s="252" t="s">
        <v>3819</v>
      </c>
    </row>
    <row r="777" spans="1:65" s="12" customFormat="1" ht="20.85" customHeight="1">
      <c r="B777" s="212"/>
      <c r="C777" s="213"/>
      <c r="D777" s="214" t="s">
        <v>75</v>
      </c>
      <c r="E777" s="225" t="s">
        <v>2796</v>
      </c>
      <c r="F777" s="225" t="s">
        <v>2797</v>
      </c>
      <c r="G777" s="213"/>
      <c r="H777" s="213"/>
      <c r="I777" s="216"/>
      <c r="J777" s="226">
        <f>BK777</f>
        <v>0</v>
      </c>
      <c r="K777" s="213"/>
      <c r="L777" s="217"/>
      <c r="M777" s="218"/>
      <c r="N777" s="219"/>
      <c r="O777" s="219"/>
      <c r="P777" s="220">
        <f>SUM(P778:P783)</f>
        <v>0</v>
      </c>
      <c r="Q777" s="219"/>
      <c r="R777" s="220">
        <f>SUM(R778:R783)</f>
        <v>0</v>
      </c>
      <c r="S777" s="219"/>
      <c r="T777" s="221">
        <f>SUM(T778:T783)</f>
        <v>0</v>
      </c>
      <c r="AR777" s="222" t="s">
        <v>84</v>
      </c>
      <c r="AT777" s="223" t="s">
        <v>75</v>
      </c>
      <c r="AU777" s="223" t="s">
        <v>92</v>
      </c>
      <c r="AY777" s="222" t="s">
        <v>387</v>
      </c>
      <c r="BK777" s="224">
        <f>SUM(BK778:BK783)</f>
        <v>0</v>
      </c>
    </row>
    <row r="778" spans="1:65" s="2" customFormat="1" ht="21.75" customHeight="1">
      <c r="A778" s="37"/>
      <c r="B778" s="38"/>
      <c r="C778" s="240" t="s">
        <v>3820</v>
      </c>
      <c r="D778" s="240" t="s">
        <v>393</v>
      </c>
      <c r="E778" s="241" t="s">
        <v>3821</v>
      </c>
      <c r="F778" s="242" t="s">
        <v>3763</v>
      </c>
      <c r="G778" s="243" t="s">
        <v>396</v>
      </c>
      <c r="H778" s="244">
        <v>36.200000000000003</v>
      </c>
      <c r="I778" s="245"/>
      <c r="J778" s="246">
        <f t="shared" ref="J778:J783" si="265">ROUND(I778*H778,2)</f>
        <v>0</v>
      </c>
      <c r="K778" s="247"/>
      <c r="L778" s="40"/>
      <c r="M778" s="248" t="s">
        <v>1</v>
      </c>
      <c r="N778" s="249" t="s">
        <v>42</v>
      </c>
      <c r="O778" s="78"/>
      <c r="P778" s="250">
        <f t="shared" ref="P778:P783" si="266">O778*H778</f>
        <v>0</v>
      </c>
      <c r="Q778" s="250">
        <v>0</v>
      </c>
      <c r="R778" s="250">
        <f t="shared" ref="R778:R783" si="267">Q778*H778</f>
        <v>0</v>
      </c>
      <c r="S778" s="250">
        <v>0</v>
      </c>
      <c r="T778" s="251">
        <f t="shared" ref="T778:T783" si="268">S778*H778</f>
        <v>0</v>
      </c>
      <c r="U778" s="37"/>
      <c r="V778" s="37"/>
      <c r="W778" s="37"/>
      <c r="X778" s="37"/>
      <c r="Y778" s="37"/>
      <c r="Z778" s="37"/>
      <c r="AA778" s="37"/>
      <c r="AB778" s="37"/>
      <c r="AC778" s="37"/>
      <c r="AD778" s="37"/>
      <c r="AE778" s="37"/>
      <c r="AR778" s="252" t="s">
        <v>731</v>
      </c>
      <c r="AT778" s="252" t="s">
        <v>393</v>
      </c>
      <c r="AU778" s="252" t="s">
        <v>99</v>
      </c>
      <c r="AY778" s="19" t="s">
        <v>387</v>
      </c>
      <c r="BE778" s="127">
        <f t="shared" ref="BE778:BE783" si="269">IF(N778="základná",J778,0)</f>
        <v>0</v>
      </c>
      <c r="BF778" s="127">
        <f t="shared" ref="BF778:BF783" si="270">IF(N778="znížená",J778,0)</f>
        <v>0</v>
      </c>
      <c r="BG778" s="127">
        <f t="shared" ref="BG778:BG783" si="271">IF(N778="zákl. prenesená",J778,0)</f>
        <v>0</v>
      </c>
      <c r="BH778" s="127">
        <f t="shared" ref="BH778:BH783" si="272">IF(N778="zníž. prenesená",J778,0)</f>
        <v>0</v>
      </c>
      <c r="BI778" s="127">
        <f t="shared" ref="BI778:BI783" si="273">IF(N778="nulová",J778,0)</f>
        <v>0</v>
      </c>
      <c r="BJ778" s="19" t="s">
        <v>92</v>
      </c>
      <c r="BK778" s="127">
        <f t="shared" ref="BK778:BK783" si="274">ROUND(I778*H778,2)</f>
        <v>0</v>
      </c>
      <c r="BL778" s="19" t="s">
        <v>731</v>
      </c>
      <c r="BM778" s="252" t="s">
        <v>3822</v>
      </c>
    </row>
    <row r="779" spans="1:65" s="2" customFormat="1" ht="21.75" customHeight="1">
      <c r="A779" s="37"/>
      <c r="B779" s="38"/>
      <c r="C779" s="240" t="s">
        <v>3823</v>
      </c>
      <c r="D779" s="240" t="s">
        <v>393</v>
      </c>
      <c r="E779" s="241" t="s">
        <v>3824</v>
      </c>
      <c r="F779" s="242" t="s">
        <v>3415</v>
      </c>
      <c r="G779" s="243" t="s">
        <v>396</v>
      </c>
      <c r="H779" s="244">
        <v>7.4</v>
      </c>
      <c r="I779" s="245"/>
      <c r="J779" s="246">
        <f t="shared" si="265"/>
        <v>0</v>
      </c>
      <c r="K779" s="247"/>
      <c r="L779" s="40"/>
      <c r="M779" s="248" t="s">
        <v>1</v>
      </c>
      <c r="N779" s="249" t="s">
        <v>42</v>
      </c>
      <c r="O779" s="78"/>
      <c r="P779" s="250">
        <f t="shared" si="266"/>
        <v>0</v>
      </c>
      <c r="Q779" s="250">
        <v>0</v>
      </c>
      <c r="R779" s="250">
        <f t="shared" si="267"/>
        <v>0</v>
      </c>
      <c r="S779" s="250">
        <v>0</v>
      </c>
      <c r="T779" s="251">
        <f t="shared" si="268"/>
        <v>0</v>
      </c>
      <c r="U779" s="37"/>
      <c r="V779" s="37"/>
      <c r="W779" s="37"/>
      <c r="X779" s="37"/>
      <c r="Y779" s="37"/>
      <c r="Z779" s="37"/>
      <c r="AA779" s="37"/>
      <c r="AB779" s="37"/>
      <c r="AC779" s="37"/>
      <c r="AD779" s="37"/>
      <c r="AE779" s="37"/>
      <c r="AR779" s="252" t="s">
        <v>731</v>
      </c>
      <c r="AT779" s="252" t="s">
        <v>393</v>
      </c>
      <c r="AU779" s="252" t="s">
        <v>99</v>
      </c>
      <c r="AY779" s="19" t="s">
        <v>387</v>
      </c>
      <c r="BE779" s="127">
        <f t="shared" si="269"/>
        <v>0</v>
      </c>
      <c r="BF779" s="127">
        <f t="shared" si="270"/>
        <v>0</v>
      </c>
      <c r="BG779" s="127">
        <f t="shared" si="271"/>
        <v>0</v>
      </c>
      <c r="BH779" s="127">
        <f t="shared" si="272"/>
        <v>0</v>
      </c>
      <c r="BI779" s="127">
        <f t="shared" si="273"/>
        <v>0</v>
      </c>
      <c r="BJ779" s="19" t="s">
        <v>92</v>
      </c>
      <c r="BK779" s="127">
        <f t="shared" si="274"/>
        <v>0</v>
      </c>
      <c r="BL779" s="19" t="s">
        <v>731</v>
      </c>
      <c r="BM779" s="252" t="s">
        <v>3825</v>
      </c>
    </row>
    <row r="780" spans="1:65" s="2" customFormat="1" ht="21.75" customHeight="1">
      <c r="A780" s="37"/>
      <c r="B780" s="38"/>
      <c r="C780" s="240" t="s">
        <v>3826</v>
      </c>
      <c r="D780" s="240" t="s">
        <v>393</v>
      </c>
      <c r="E780" s="241" t="s">
        <v>3827</v>
      </c>
      <c r="F780" s="242" t="s">
        <v>3418</v>
      </c>
      <c r="G780" s="243" t="s">
        <v>396</v>
      </c>
      <c r="H780" s="244">
        <v>33.4</v>
      </c>
      <c r="I780" s="245"/>
      <c r="J780" s="246">
        <f t="shared" si="265"/>
        <v>0</v>
      </c>
      <c r="K780" s="247"/>
      <c r="L780" s="40"/>
      <c r="M780" s="248" t="s">
        <v>1</v>
      </c>
      <c r="N780" s="249" t="s">
        <v>42</v>
      </c>
      <c r="O780" s="78"/>
      <c r="P780" s="250">
        <f t="shared" si="266"/>
        <v>0</v>
      </c>
      <c r="Q780" s="250">
        <v>0</v>
      </c>
      <c r="R780" s="250">
        <f t="shared" si="267"/>
        <v>0</v>
      </c>
      <c r="S780" s="250">
        <v>0</v>
      </c>
      <c r="T780" s="251">
        <f t="shared" si="268"/>
        <v>0</v>
      </c>
      <c r="U780" s="37"/>
      <c r="V780" s="37"/>
      <c r="W780" s="37"/>
      <c r="X780" s="37"/>
      <c r="Y780" s="37"/>
      <c r="Z780" s="37"/>
      <c r="AA780" s="37"/>
      <c r="AB780" s="37"/>
      <c r="AC780" s="37"/>
      <c r="AD780" s="37"/>
      <c r="AE780" s="37"/>
      <c r="AR780" s="252" t="s">
        <v>731</v>
      </c>
      <c r="AT780" s="252" t="s">
        <v>393</v>
      </c>
      <c r="AU780" s="252" t="s">
        <v>99</v>
      </c>
      <c r="AY780" s="19" t="s">
        <v>387</v>
      </c>
      <c r="BE780" s="127">
        <f t="shared" si="269"/>
        <v>0</v>
      </c>
      <c r="BF780" s="127">
        <f t="shared" si="270"/>
        <v>0</v>
      </c>
      <c r="BG780" s="127">
        <f t="shared" si="271"/>
        <v>0</v>
      </c>
      <c r="BH780" s="127">
        <f t="shared" si="272"/>
        <v>0</v>
      </c>
      <c r="BI780" s="127">
        <f t="shared" si="273"/>
        <v>0</v>
      </c>
      <c r="BJ780" s="19" t="s">
        <v>92</v>
      </c>
      <c r="BK780" s="127">
        <f t="shared" si="274"/>
        <v>0</v>
      </c>
      <c r="BL780" s="19" t="s">
        <v>731</v>
      </c>
      <c r="BM780" s="252" t="s">
        <v>3828</v>
      </c>
    </row>
    <row r="781" spans="1:65" s="2" customFormat="1" ht="21.75" customHeight="1">
      <c r="A781" s="37"/>
      <c r="B781" s="38"/>
      <c r="C781" s="240" t="s">
        <v>3829</v>
      </c>
      <c r="D781" s="240" t="s">
        <v>393</v>
      </c>
      <c r="E781" s="241" t="s">
        <v>3830</v>
      </c>
      <c r="F781" s="242" t="s">
        <v>3619</v>
      </c>
      <c r="G781" s="243" t="s">
        <v>396</v>
      </c>
      <c r="H781" s="244">
        <v>32.799999999999997</v>
      </c>
      <c r="I781" s="245"/>
      <c r="J781" s="246">
        <f t="shared" si="265"/>
        <v>0</v>
      </c>
      <c r="K781" s="247"/>
      <c r="L781" s="40"/>
      <c r="M781" s="248" t="s">
        <v>1</v>
      </c>
      <c r="N781" s="249" t="s">
        <v>42</v>
      </c>
      <c r="O781" s="78"/>
      <c r="P781" s="250">
        <f t="shared" si="266"/>
        <v>0</v>
      </c>
      <c r="Q781" s="250">
        <v>0</v>
      </c>
      <c r="R781" s="250">
        <f t="shared" si="267"/>
        <v>0</v>
      </c>
      <c r="S781" s="250">
        <v>0</v>
      </c>
      <c r="T781" s="251">
        <f t="shared" si="268"/>
        <v>0</v>
      </c>
      <c r="U781" s="37"/>
      <c r="V781" s="37"/>
      <c r="W781" s="37"/>
      <c r="X781" s="37"/>
      <c r="Y781" s="37"/>
      <c r="Z781" s="37"/>
      <c r="AA781" s="37"/>
      <c r="AB781" s="37"/>
      <c r="AC781" s="37"/>
      <c r="AD781" s="37"/>
      <c r="AE781" s="37"/>
      <c r="AR781" s="252" t="s">
        <v>731</v>
      </c>
      <c r="AT781" s="252" t="s">
        <v>393</v>
      </c>
      <c r="AU781" s="252" t="s">
        <v>99</v>
      </c>
      <c r="AY781" s="19" t="s">
        <v>387</v>
      </c>
      <c r="BE781" s="127">
        <f t="shared" si="269"/>
        <v>0</v>
      </c>
      <c r="BF781" s="127">
        <f t="shared" si="270"/>
        <v>0</v>
      </c>
      <c r="BG781" s="127">
        <f t="shared" si="271"/>
        <v>0</v>
      </c>
      <c r="BH781" s="127">
        <f t="shared" si="272"/>
        <v>0</v>
      </c>
      <c r="BI781" s="127">
        <f t="shared" si="273"/>
        <v>0</v>
      </c>
      <c r="BJ781" s="19" t="s">
        <v>92</v>
      </c>
      <c r="BK781" s="127">
        <f t="shared" si="274"/>
        <v>0</v>
      </c>
      <c r="BL781" s="19" t="s">
        <v>731</v>
      </c>
      <c r="BM781" s="252" t="s">
        <v>3831</v>
      </c>
    </row>
    <row r="782" spans="1:65" s="2" customFormat="1" ht="21.75" customHeight="1">
      <c r="A782" s="37"/>
      <c r="B782" s="38"/>
      <c r="C782" s="240" t="s">
        <v>3832</v>
      </c>
      <c r="D782" s="240" t="s">
        <v>393</v>
      </c>
      <c r="E782" s="241" t="s">
        <v>3833</v>
      </c>
      <c r="F782" s="242" t="s">
        <v>3776</v>
      </c>
      <c r="G782" s="243" t="s">
        <v>396</v>
      </c>
      <c r="H782" s="244">
        <v>6</v>
      </c>
      <c r="I782" s="245"/>
      <c r="J782" s="246">
        <f t="shared" si="265"/>
        <v>0</v>
      </c>
      <c r="K782" s="247"/>
      <c r="L782" s="40"/>
      <c r="M782" s="248" t="s">
        <v>1</v>
      </c>
      <c r="N782" s="249" t="s">
        <v>42</v>
      </c>
      <c r="O782" s="78"/>
      <c r="P782" s="250">
        <f t="shared" si="266"/>
        <v>0</v>
      </c>
      <c r="Q782" s="250">
        <v>0</v>
      </c>
      <c r="R782" s="250">
        <f t="shared" si="267"/>
        <v>0</v>
      </c>
      <c r="S782" s="250">
        <v>0</v>
      </c>
      <c r="T782" s="251">
        <f t="shared" si="268"/>
        <v>0</v>
      </c>
      <c r="U782" s="37"/>
      <c r="V782" s="37"/>
      <c r="W782" s="37"/>
      <c r="X782" s="37"/>
      <c r="Y782" s="37"/>
      <c r="Z782" s="37"/>
      <c r="AA782" s="37"/>
      <c r="AB782" s="37"/>
      <c r="AC782" s="37"/>
      <c r="AD782" s="37"/>
      <c r="AE782" s="37"/>
      <c r="AR782" s="252" t="s">
        <v>731</v>
      </c>
      <c r="AT782" s="252" t="s">
        <v>393</v>
      </c>
      <c r="AU782" s="252" t="s">
        <v>99</v>
      </c>
      <c r="AY782" s="19" t="s">
        <v>387</v>
      </c>
      <c r="BE782" s="127">
        <f t="shared" si="269"/>
        <v>0</v>
      </c>
      <c r="BF782" s="127">
        <f t="shared" si="270"/>
        <v>0</v>
      </c>
      <c r="BG782" s="127">
        <f t="shared" si="271"/>
        <v>0</v>
      </c>
      <c r="BH782" s="127">
        <f t="shared" si="272"/>
        <v>0</v>
      </c>
      <c r="BI782" s="127">
        <f t="shared" si="273"/>
        <v>0</v>
      </c>
      <c r="BJ782" s="19" t="s">
        <v>92</v>
      </c>
      <c r="BK782" s="127">
        <f t="shared" si="274"/>
        <v>0</v>
      </c>
      <c r="BL782" s="19" t="s">
        <v>731</v>
      </c>
      <c r="BM782" s="252" t="s">
        <v>3834</v>
      </c>
    </row>
    <row r="783" spans="1:65" s="2" customFormat="1" ht="21.75" customHeight="1">
      <c r="A783" s="37"/>
      <c r="B783" s="38"/>
      <c r="C783" s="240" t="s">
        <v>3835</v>
      </c>
      <c r="D783" s="240" t="s">
        <v>393</v>
      </c>
      <c r="E783" s="241" t="s">
        <v>3836</v>
      </c>
      <c r="F783" s="242" t="s">
        <v>2801</v>
      </c>
      <c r="G783" s="243" t="s">
        <v>405</v>
      </c>
      <c r="H783" s="244">
        <v>27.7</v>
      </c>
      <c r="I783" s="245"/>
      <c r="J783" s="246">
        <f t="shared" si="265"/>
        <v>0</v>
      </c>
      <c r="K783" s="247"/>
      <c r="L783" s="40"/>
      <c r="M783" s="248" t="s">
        <v>1</v>
      </c>
      <c r="N783" s="249" t="s">
        <v>42</v>
      </c>
      <c r="O783" s="78"/>
      <c r="P783" s="250">
        <f t="shared" si="266"/>
        <v>0</v>
      </c>
      <c r="Q783" s="250">
        <v>0</v>
      </c>
      <c r="R783" s="250">
        <f t="shared" si="267"/>
        <v>0</v>
      </c>
      <c r="S783" s="250">
        <v>0</v>
      </c>
      <c r="T783" s="251">
        <f t="shared" si="268"/>
        <v>0</v>
      </c>
      <c r="U783" s="37"/>
      <c r="V783" s="37"/>
      <c r="W783" s="37"/>
      <c r="X783" s="37"/>
      <c r="Y783" s="37"/>
      <c r="Z783" s="37"/>
      <c r="AA783" s="37"/>
      <c r="AB783" s="37"/>
      <c r="AC783" s="37"/>
      <c r="AD783" s="37"/>
      <c r="AE783" s="37"/>
      <c r="AR783" s="252" t="s">
        <v>731</v>
      </c>
      <c r="AT783" s="252" t="s">
        <v>393</v>
      </c>
      <c r="AU783" s="252" t="s">
        <v>99</v>
      </c>
      <c r="AY783" s="19" t="s">
        <v>387</v>
      </c>
      <c r="BE783" s="127">
        <f t="shared" si="269"/>
        <v>0</v>
      </c>
      <c r="BF783" s="127">
        <f t="shared" si="270"/>
        <v>0</v>
      </c>
      <c r="BG783" s="127">
        <f t="shared" si="271"/>
        <v>0</v>
      </c>
      <c r="BH783" s="127">
        <f t="shared" si="272"/>
        <v>0</v>
      </c>
      <c r="BI783" s="127">
        <f t="shared" si="273"/>
        <v>0</v>
      </c>
      <c r="BJ783" s="19" t="s">
        <v>92</v>
      </c>
      <c r="BK783" s="127">
        <f t="shared" si="274"/>
        <v>0</v>
      </c>
      <c r="BL783" s="19" t="s">
        <v>731</v>
      </c>
      <c r="BM783" s="252" t="s">
        <v>3837</v>
      </c>
    </row>
    <row r="784" spans="1:65" s="12" customFormat="1" ht="20.85" customHeight="1">
      <c r="B784" s="212"/>
      <c r="C784" s="213"/>
      <c r="D784" s="214" t="s">
        <v>75</v>
      </c>
      <c r="E784" s="225" t="s">
        <v>2803</v>
      </c>
      <c r="F784" s="225" t="s">
        <v>137</v>
      </c>
      <c r="G784" s="213"/>
      <c r="H784" s="213"/>
      <c r="I784" s="216"/>
      <c r="J784" s="226">
        <f>BK784</f>
        <v>0</v>
      </c>
      <c r="K784" s="213"/>
      <c r="L784" s="217"/>
      <c r="M784" s="218"/>
      <c r="N784" s="219"/>
      <c r="O784" s="219"/>
      <c r="P784" s="220">
        <f>SUM(P785:P789)</f>
        <v>0</v>
      </c>
      <c r="Q784" s="219"/>
      <c r="R784" s="220">
        <f>SUM(R785:R789)</f>
        <v>0</v>
      </c>
      <c r="S784" s="219"/>
      <c r="T784" s="221">
        <f>SUM(T785:T789)</f>
        <v>0</v>
      </c>
      <c r="AR784" s="222" t="s">
        <v>84</v>
      </c>
      <c r="AT784" s="223" t="s">
        <v>75</v>
      </c>
      <c r="AU784" s="223" t="s">
        <v>92</v>
      </c>
      <c r="AY784" s="222" t="s">
        <v>387</v>
      </c>
      <c r="BK784" s="224">
        <f>SUM(BK785:BK789)</f>
        <v>0</v>
      </c>
    </row>
    <row r="785" spans="1:65" s="2" customFormat="1" ht="24.15" customHeight="1">
      <c r="A785" s="37"/>
      <c r="B785" s="38"/>
      <c r="C785" s="240" t="s">
        <v>3838</v>
      </c>
      <c r="D785" s="240" t="s">
        <v>393</v>
      </c>
      <c r="E785" s="241" t="s">
        <v>3839</v>
      </c>
      <c r="F785" s="242" t="s">
        <v>2805</v>
      </c>
      <c r="G785" s="243" t="s">
        <v>2806</v>
      </c>
      <c r="H785" s="244">
        <v>2</v>
      </c>
      <c r="I785" s="245"/>
      <c r="J785" s="246">
        <f>ROUND(I785*H785,2)</f>
        <v>0</v>
      </c>
      <c r="K785" s="247"/>
      <c r="L785" s="40"/>
      <c r="M785" s="248" t="s">
        <v>1</v>
      </c>
      <c r="N785" s="249" t="s">
        <v>42</v>
      </c>
      <c r="O785" s="78"/>
      <c r="P785" s="250">
        <f>O785*H785</f>
        <v>0</v>
      </c>
      <c r="Q785" s="250">
        <v>0</v>
      </c>
      <c r="R785" s="250">
        <f>Q785*H785</f>
        <v>0</v>
      </c>
      <c r="S785" s="250">
        <v>0</v>
      </c>
      <c r="T785" s="251">
        <f>S785*H785</f>
        <v>0</v>
      </c>
      <c r="U785" s="37"/>
      <c r="V785" s="37"/>
      <c r="W785" s="37"/>
      <c r="X785" s="37"/>
      <c r="Y785" s="37"/>
      <c r="Z785" s="37"/>
      <c r="AA785" s="37"/>
      <c r="AB785" s="37"/>
      <c r="AC785" s="37"/>
      <c r="AD785" s="37"/>
      <c r="AE785" s="37"/>
      <c r="AR785" s="252" t="s">
        <v>731</v>
      </c>
      <c r="AT785" s="252" t="s">
        <v>393</v>
      </c>
      <c r="AU785" s="252" t="s">
        <v>99</v>
      </c>
      <c r="AY785" s="19" t="s">
        <v>387</v>
      </c>
      <c r="BE785" s="127">
        <f>IF(N785="základná",J785,0)</f>
        <v>0</v>
      </c>
      <c r="BF785" s="127">
        <f>IF(N785="znížená",J785,0)</f>
        <v>0</v>
      </c>
      <c r="BG785" s="127">
        <f>IF(N785="zákl. prenesená",J785,0)</f>
        <v>0</v>
      </c>
      <c r="BH785" s="127">
        <f>IF(N785="zníž. prenesená",J785,0)</f>
        <v>0</v>
      </c>
      <c r="BI785" s="127">
        <f>IF(N785="nulová",J785,0)</f>
        <v>0</v>
      </c>
      <c r="BJ785" s="19" t="s">
        <v>92</v>
      </c>
      <c r="BK785" s="127">
        <f>ROUND(I785*H785,2)</f>
        <v>0</v>
      </c>
      <c r="BL785" s="19" t="s">
        <v>731</v>
      </c>
      <c r="BM785" s="252" t="s">
        <v>3840</v>
      </c>
    </row>
    <row r="786" spans="1:65" s="2" customFormat="1" ht="16.5" customHeight="1">
      <c r="A786" s="37"/>
      <c r="B786" s="38"/>
      <c r="C786" s="240" t="s">
        <v>3841</v>
      </c>
      <c r="D786" s="240" t="s">
        <v>393</v>
      </c>
      <c r="E786" s="241" t="s">
        <v>3842</v>
      </c>
      <c r="F786" s="242" t="s">
        <v>2809</v>
      </c>
      <c r="G786" s="243" t="s">
        <v>2806</v>
      </c>
      <c r="H786" s="244">
        <v>1</v>
      </c>
      <c r="I786" s="245"/>
      <c r="J786" s="246">
        <f>ROUND(I786*H786,2)</f>
        <v>0</v>
      </c>
      <c r="K786" s="247"/>
      <c r="L786" s="40"/>
      <c r="M786" s="248" t="s">
        <v>1</v>
      </c>
      <c r="N786" s="249" t="s">
        <v>42</v>
      </c>
      <c r="O786" s="78"/>
      <c r="P786" s="250">
        <f>O786*H786</f>
        <v>0</v>
      </c>
      <c r="Q786" s="250">
        <v>0</v>
      </c>
      <c r="R786" s="250">
        <f>Q786*H786</f>
        <v>0</v>
      </c>
      <c r="S786" s="250">
        <v>0</v>
      </c>
      <c r="T786" s="251">
        <f>S786*H786</f>
        <v>0</v>
      </c>
      <c r="U786" s="37"/>
      <c r="V786" s="37"/>
      <c r="W786" s="37"/>
      <c r="X786" s="37"/>
      <c r="Y786" s="37"/>
      <c r="Z786" s="37"/>
      <c r="AA786" s="37"/>
      <c r="AB786" s="37"/>
      <c r="AC786" s="37"/>
      <c r="AD786" s="37"/>
      <c r="AE786" s="37"/>
      <c r="AR786" s="252" t="s">
        <v>731</v>
      </c>
      <c r="AT786" s="252" t="s">
        <v>393</v>
      </c>
      <c r="AU786" s="252" t="s">
        <v>99</v>
      </c>
      <c r="AY786" s="19" t="s">
        <v>387</v>
      </c>
      <c r="BE786" s="127">
        <f>IF(N786="základná",J786,0)</f>
        <v>0</v>
      </c>
      <c r="BF786" s="127">
        <f>IF(N786="znížená",J786,0)</f>
        <v>0</v>
      </c>
      <c r="BG786" s="127">
        <f>IF(N786="zákl. prenesená",J786,0)</f>
        <v>0</v>
      </c>
      <c r="BH786" s="127">
        <f>IF(N786="zníž. prenesená",J786,0)</f>
        <v>0</v>
      </c>
      <c r="BI786" s="127">
        <f>IF(N786="nulová",J786,0)</f>
        <v>0</v>
      </c>
      <c r="BJ786" s="19" t="s">
        <v>92</v>
      </c>
      <c r="BK786" s="127">
        <f>ROUND(I786*H786,2)</f>
        <v>0</v>
      </c>
      <c r="BL786" s="19" t="s">
        <v>731</v>
      </c>
      <c r="BM786" s="252" t="s">
        <v>3843</v>
      </c>
    </row>
    <row r="787" spans="1:65" s="2" customFormat="1" ht="16.5" customHeight="1">
      <c r="A787" s="37"/>
      <c r="B787" s="38"/>
      <c r="C787" s="240" t="s">
        <v>3844</v>
      </c>
      <c r="D787" s="240" t="s">
        <v>393</v>
      </c>
      <c r="E787" s="241" t="s">
        <v>3845</v>
      </c>
      <c r="F787" s="242" t="s">
        <v>2812</v>
      </c>
      <c r="G787" s="243" t="s">
        <v>2806</v>
      </c>
      <c r="H787" s="244">
        <v>1</v>
      </c>
      <c r="I787" s="245"/>
      <c r="J787" s="246">
        <f>ROUND(I787*H787,2)</f>
        <v>0</v>
      </c>
      <c r="K787" s="247"/>
      <c r="L787" s="40"/>
      <c r="M787" s="248" t="s">
        <v>1</v>
      </c>
      <c r="N787" s="249" t="s">
        <v>42</v>
      </c>
      <c r="O787" s="78"/>
      <c r="P787" s="250">
        <f>O787*H787</f>
        <v>0</v>
      </c>
      <c r="Q787" s="250">
        <v>0</v>
      </c>
      <c r="R787" s="250">
        <f>Q787*H787</f>
        <v>0</v>
      </c>
      <c r="S787" s="250">
        <v>0</v>
      </c>
      <c r="T787" s="251">
        <f>S787*H787</f>
        <v>0</v>
      </c>
      <c r="U787" s="37"/>
      <c r="V787" s="37"/>
      <c r="W787" s="37"/>
      <c r="X787" s="37"/>
      <c r="Y787" s="37"/>
      <c r="Z787" s="37"/>
      <c r="AA787" s="37"/>
      <c r="AB787" s="37"/>
      <c r="AC787" s="37"/>
      <c r="AD787" s="37"/>
      <c r="AE787" s="37"/>
      <c r="AR787" s="252" t="s">
        <v>731</v>
      </c>
      <c r="AT787" s="252" t="s">
        <v>393</v>
      </c>
      <c r="AU787" s="252" t="s">
        <v>99</v>
      </c>
      <c r="AY787" s="19" t="s">
        <v>387</v>
      </c>
      <c r="BE787" s="127">
        <f>IF(N787="základná",J787,0)</f>
        <v>0</v>
      </c>
      <c r="BF787" s="127">
        <f>IF(N787="znížená",J787,0)</f>
        <v>0</v>
      </c>
      <c r="BG787" s="127">
        <f>IF(N787="zákl. prenesená",J787,0)</f>
        <v>0</v>
      </c>
      <c r="BH787" s="127">
        <f>IF(N787="zníž. prenesená",J787,0)</f>
        <v>0</v>
      </c>
      <c r="BI787" s="127">
        <f>IF(N787="nulová",J787,0)</f>
        <v>0</v>
      </c>
      <c r="BJ787" s="19" t="s">
        <v>92</v>
      </c>
      <c r="BK787" s="127">
        <f>ROUND(I787*H787,2)</f>
        <v>0</v>
      </c>
      <c r="BL787" s="19" t="s">
        <v>731</v>
      </c>
      <c r="BM787" s="252" t="s">
        <v>3846</v>
      </c>
    </row>
    <row r="788" spans="1:65" s="2" customFormat="1" ht="16.5" customHeight="1">
      <c r="A788" s="37"/>
      <c r="B788" s="38"/>
      <c r="C788" s="240" t="s">
        <v>3847</v>
      </c>
      <c r="D788" s="240" t="s">
        <v>393</v>
      </c>
      <c r="E788" s="241" t="s">
        <v>3848</v>
      </c>
      <c r="F788" s="242" t="s">
        <v>2815</v>
      </c>
      <c r="G788" s="243" t="s">
        <v>716</v>
      </c>
      <c r="H788" s="311"/>
      <c r="I788" s="245"/>
      <c r="J788" s="246">
        <f>ROUND(I788*H788,2)</f>
        <v>0</v>
      </c>
      <c r="K788" s="247"/>
      <c r="L788" s="40"/>
      <c r="M788" s="248" t="s">
        <v>1</v>
      </c>
      <c r="N788" s="249" t="s">
        <v>42</v>
      </c>
      <c r="O788" s="78"/>
      <c r="P788" s="250">
        <f>O788*H788</f>
        <v>0</v>
      </c>
      <c r="Q788" s="250">
        <v>0</v>
      </c>
      <c r="R788" s="250">
        <f>Q788*H788</f>
        <v>0</v>
      </c>
      <c r="S788" s="250">
        <v>0</v>
      </c>
      <c r="T788" s="251">
        <f>S788*H788</f>
        <v>0</v>
      </c>
      <c r="U788" s="37"/>
      <c r="V788" s="37"/>
      <c r="W788" s="37"/>
      <c r="X788" s="37"/>
      <c r="Y788" s="37"/>
      <c r="Z788" s="37"/>
      <c r="AA788" s="37"/>
      <c r="AB788" s="37"/>
      <c r="AC788" s="37"/>
      <c r="AD788" s="37"/>
      <c r="AE788" s="37"/>
      <c r="AR788" s="252" t="s">
        <v>731</v>
      </c>
      <c r="AT788" s="252" t="s">
        <v>393</v>
      </c>
      <c r="AU788" s="252" t="s">
        <v>99</v>
      </c>
      <c r="AY788" s="19" t="s">
        <v>387</v>
      </c>
      <c r="BE788" s="127">
        <f>IF(N788="základná",J788,0)</f>
        <v>0</v>
      </c>
      <c r="BF788" s="127">
        <f>IF(N788="znížená",J788,0)</f>
        <v>0</v>
      </c>
      <c r="BG788" s="127">
        <f>IF(N788="zákl. prenesená",J788,0)</f>
        <v>0</v>
      </c>
      <c r="BH788" s="127">
        <f>IF(N788="zníž. prenesená",J788,0)</f>
        <v>0</v>
      </c>
      <c r="BI788" s="127">
        <f>IF(N788="nulová",J788,0)</f>
        <v>0</v>
      </c>
      <c r="BJ788" s="19" t="s">
        <v>92</v>
      </c>
      <c r="BK788" s="127">
        <f>ROUND(I788*H788,2)</f>
        <v>0</v>
      </c>
      <c r="BL788" s="19" t="s">
        <v>731</v>
      </c>
      <c r="BM788" s="252" t="s">
        <v>3849</v>
      </c>
    </row>
    <row r="789" spans="1:65" s="2" customFormat="1" ht="16.5" customHeight="1">
      <c r="A789" s="37"/>
      <c r="B789" s="38"/>
      <c r="C789" s="240" t="s">
        <v>3850</v>
      </c>
      <c r="D789" s="240" t="s">
        <v>393</v>
      </c>
      <c r="E789" s="241" t="s">
        <v>3851</v>
      </c>
      <c r="F789" s="242" t="s">
        <v>2818</v>
      </c>
      <c r="G789" s="243" t="s">
        <v>716</v>
      </c>
      <c r="H789" s="311"/>
      <c r="I789" s="245"/>
      <c r="J789" s="246">
        <f>ROUND(I789*H789,2)</f>
        <v>0</v>
      </c>
      <c r="K789" s="247"/>
      <c r="L789" s="40"/>
      <c r="M789" s="248" t="s">
        <v>1</v>
      </c>
      <c r="N789" s="249" t="s">
        <v>42</v>
      </c>
      <c r="O789" s="78"/>
      <c r="P789" s="250">
        <f>O789*H789</f>
        <v>0</v>
      </c>
      <c r="Q789" s="250">
        <v>0</v>
      </c>
      <c r="R789" s="250">
        <f>Q789*H789</f>
        <v>0</v>
      </c>
      <c r="S789" s="250">
        <v>0</v>
      </c>
      <c r="T789" s="251">
        <f>S789*H789</f>
        <v>0</v>
      </c>
      <c r="U789" s="37"/>
      <c r="V789" s="37"/>
      <c r="W789" s="37"/>
      <c r="X789" s="37"/>
      <c r="Y789" s="37"/>
      <c r="Z789" s="37"/>
      <c r="AA789" s="37"/>
      <c r="AB789" s="37"/>
      <c r="AC789" s="37"/>
      <c r="AD789" s="37"/>
      <c r="AE789" s="37"/>
      <c r="AR789" s="252" t="s">
        <v>731</v>
      </c>
      <c r="AT789" s="252" t="s">
        <v>393</v>
      </c>
      <c r="AU789" s="252" t="s">
        <v>99</v>
      </c>
      <c r="AY789" s="19" t="s">
        <v>387</v>
      </c>
      <c r="BE789" s="127">
        <f>IF(N789="základná",J789,0)</f>
        <v>0</v>
      </c>
      <c r="BF789" s="127">
        <f>IF(N789="znížená",J789,0)</f>
        <v>0</v>
      </c>
      <c r="BG789" s="127">
        <f>IF(N789="zákl. prenesená",J789,0)</f>
        <v>0</v>
      </c>
      <c r="BH789" s="127">
        <f>IF(N789="zníž. prenesená",J789,0)</f>
        <v>0</v>
      </c>
      <c r="BI789" s="127">
        <f>IF(N789="nulová",J789,0)</f>
        <v>0</v>
      </c>
      <c r="BJ789" s="19" t="s">
        <v>92</v>
      </c>
      <c r="BK789" s="127">
        <f>ROUND(I789*H789,2)</f>
        <v>0</v>
      </c>
      <c r="BL789" s="19" t="s">
        <v>731</v>
      </c>
      <c r="BM789" s="252" t="s">
        <v>3852</v>
      </c>
    </row>
    <row r="790" spans="1:65" s="12" customFormat="1" ht="20.85" customHeight="1">
      <c r="B790" s="212"/>
      <c r="C790" s="213"/>
      <c r="D790" s="214" t="s">
        <v>75</v>
      </c>
      <c r="E790" s="225" t="s">
        <v>367</v>
      </c>
      <c r="F790" s="225" t="s">
        <v>821</v>
      </c>
      <c r="G790" s="213"/>
      <c r="H790" s="213"/>
      <c r="I790" s="216"/>
      <c r="J790" s="226">
        <f>BK790</f>
        <v>0</v>
      </c>
      <c r="K790" s="213"/>
      <c r="L790" s="217"/>
      <c r="M790" s="218"/>
      <c r="N790" s="219"/>
      <c r="O790" s="219"/>
      <c r="P790" s="220">
        <f>P791</f>
        <v>0</v>
      </c>
      <c r="Q790" s="219"/>
      <c r="R790" s="220">
        <f>R791</f>
        <v>0</v>
      </c>
      <c r="S790" s="219"/>
      <c r="T790" s="221">
        <f>T791</f>
        <v>0</v>
      </c>
      <c r="AR790" s="222" t="s">
        <v>429</v>
      </c>
      <c r="AT790" s="223" t="s">
        <v>75</v>
      </c>
      <c r="AU790" s="223" t="s">
        <v>92</v>
      </c>
      <c r="AY790" s="222" t="s">
        <v>387</v>
      </c>
      <c r="BK790" s="224">
        <f>BK791</f>
        <v>0</v>
      </c>
    </row>
    <row r="791" spans="1:65" s="2" customFormat="1" ht="16.5" customHeight="1">
      <c r="A791" s="37"/>
      <c r="B791" s="38"/>
      <c r="C791" s="240" t="s">
        <v>3853</v>
      </c>
      <c r="D791" s="240" t="s">
        <v>393</v>
      </c>
      <c r="E791" s="241" t="s">
        <v>2820</v>
      </c>
      <c r="F791" s="242" t="s">
        <v>2821</v>
      </c>
      <c r="G791" s="243" t="s">
        <v>716</v>
      </c>
      <c r="H791" s="311"/>
      <c r="I791" s="245"/>
      <c r="J791" s="246">
        <f>ROUND(I791*H791,2)</f>
        <v>0</v>
      </c>
      <c r="K791" s="247"/>
      <c r="L791" s="40"/>
      <c r="M791" s="248" t="s">
        <v>1</v>
      </c>
      <c r="N791" s="249" t="s">
        <v>42</v>
      </c>
      <c r="O791" s="78"/>
      <c r="P791" s="250">
        <f>O791*H791</f>
        <v>0</v>
      </c>
      <c r="Q791" s="250">
        <v>0</v>
      </c>
      <c r="R791" s="250">
        <f>Q791*H791</f>
        <v>0</v>
      </c>
      <c r="S791" s="250">
        <v>0</v>
      </c>
      <c r="T791" s="251">
        <f>S791*H791</f>
        <v>0</v>
      </c>
      <c r="U791" s="37"/>
      <c r="V791" s="37"/>
      <c r="W791" s="37"/>
      <c r="X791" s="37"/>
      <c r="Y791" s="37"/>
      <c r="Z791" s="37"/>
      <c r="AA791" s="37"/>
      <c r="AB791" s="37"/>
      <c r="AC791" s="37"/>
      <c r="AD791" s="37"/>
      <c r="AE791" s="37"/>
      <c r="AR791" s="252" t="s">
        <v>825</v>
      </c>
      <c r="AT791" s="252" t="s">
        <v>393</v>
      </c>
      <c r="AU791" s="252" t="s">
        <v>99</v>
      </c>
      <c r="AY791" s="19" t="s">
        <v>387</v>
      </c>
      <c r="BE791" s="127">
        <f>IF(N791="základná",J791,0)</f>
        <v>0</v>
      </c>
      <c r="BF791" s="127">
        <f>IF(N791="znížená",J791,0)</f>
        <v>0</v>
      </c>
      <c r="BG791" s="127">
        <f>IF(N791="zákl. prenesená",J791,0)</f>
        <v>0</v>
      </c>
      <c r="BH791" s="127">
        <f>IF(N791="zníž. prenesená",J791,0)</f>
        <v>0</v>
      </c>
      <c r="BI791" s="127">
        <f>IF(N791="nulová",J791,0)</f>
        <v>0</v>
      </c>
      <c r="BJ791" s="19" t="s">
        <v>92</v>
      </c>
      <c r="BK791" s="127">
        <f>ROUND(I791*H791,2)</f>
        <v>0</v>
      </c>
      <c r="BL791" s="19" t="s">
        <v>825</v>
      </c>
      <c r="BM791" s="252" t="s">
        <v>3854</v>
      </c>
    </row>
    <row r="792" spans="1:65" s="12" customFormat="1" ht="22.8" customHeight="1">
      <c r="B792" s="212"/>
      <c r="C792" s="213"/>
      <c r="D792" s="214" t="s">
        <v>75</v>
      </c>
      <c r="E792" s="225" t="s">
        <v>3855</v>
      </c>
      <c r="F792" s="225" t="s">
        <v>3856</v>
      </c>
      <c r="G792" s="213"/>
      <c r="H792" s="213"/>
      <c r="I792" s="216"/>
      <c r="J792" s="226">
        <f>BK792</f>
        <v>0</v>
      </c>
      <c r="K792" s="213"/>
      <c r="L792" s="217"/>
      <c r="M792" s="218"/>
      <c r="N792" s="219"/>
      <c r="O792" s="219"/>
      <c r="P792" s="220">
        <f>P793+P801+P814+P826+P835+P841</f>
        <v>0</v>
      </c>
      <c r="Q792" s="219"/>
      <c r="R792" s="220">
        <f>R793+R801+R814+R826+R835+R841</f>
        <v>0</v>
      </c>
      <c r="S792" s="219"/>
      <c r="T792" s="221">
        <f>T793+T801+T814+T826+T835+T841</f>
        <v>0</v>
      </c>
      <c r="AR792" s="222" t="s">
        <v>84</v>
      </c>
      <c r="AT792" s="223" t="s">
        <v>75</v>
      </c>
      <c r="AU792" s="223" t="s">
        <v>84</v>
      </c>
      <c r="AY792" s="222" t="s">
        <v>387</v>
      </c>
      <c r="BK792" s="224">
        <f>BK793+BK801+BK814+BK826+BK835+BK841</f>
        <v>0</v>
      </c>
    </row>
    <row r="793" spans="1:65" s="12" customFormat="1" ht="20.85" customHeight="1">
      <c r="B793" s="212"/>
      <c r="C793" s="213"/>
      <c r="D793" s="214" t="s">
        <v>75</v>
      </c>
      <c r="E793" s="225" t="s">
        <v>2756</v>
      </c>
      <c r="F793" s="225" t="s">
        <v>2757</v>
      </c>
      <c r="G793" s="213"/>
      <c r="H793" s="213"/>
      <c r="I793" s="216"/>
      <c r="J793" s="226">
        <f>BK793</f>
        <v>0</v>
      </c>
      <c r="K793" s="213"/>
      <c r="L793" s="217"/>
      <c r="M793" s="218"/>
      <c r="N793" s="219"/>
      <c r="O793" s="219"/>
      <c r="P793" s="220">
        <f>SUM(P794:P800)</f>
        <v>0</v>
      </c>
      <c r="Q793" s="219"/>
      <c r="R793" s="220">
        <f>SUM(R794:R800)</f>
        <v>0</v>
      </c>
      <c r="S793" s="219"/>
      <c r="T793" s="221">
        <f>SUM(T794:T800)</f>
        <v>0</v>
      </c>
      <c r="AR793" s="222" t="s">
        <v>99</v>
      </c>
      <c r="AT793" s="223" t="s">
        <v>75</v>
      </c>
      <c r="AU793" s="223" t="s">
        <v>92</v>
      </c>
      <c r="AY793" s="222" t="s">
        <v>387</v>
      </c>
      <c r="BK793" s="224">
        <f>SUM(BK794:BK800)</f>
        <v>0</v>
      </c>
    </row>
    <row r="794" spans="1:65" s="2" customFormat="1" ht="21.75" customHeight="1">
      <c r="A794" s="37"/>
      <c r="B794" s="38"/>
      <c r="C794" s="240" t="s">
        <v>3857</v>
      </c>
      <c r="D794" s="240" t="s">
        <v>393</v>
      </c>
      <c r="E794" s="241" t="s">
        <v>3858</v>
      </c>
      <c r="F794" s="242" t="s">
        <v>3859</v>
      </c>
      <c r="G794" s="243" t="s">
        <v>396</v>
      </c>
      <c r="H794" s="244">
        <v>3</v>
      </c>
      <c r="I794" s="245"/>
      <c r="J794" s="246">
        <f t="shared" ref="J794:J800" si="275">ROUND(I794*H794,2)</f>
        <v>0</v>
      </c>
      <c r="K794" s="247"/>
      <c r="L794" s="40"/>
      <c r="M794" s="248" t="s">
        <v>1</v>
      </c>
      <c r="N794" s="249" t="s">
        <v>42</v>
      </c>
      <c r="O794" s="78"/>
      <c r="P794" s="250">
        <f t="shared" ref="P794:P800" si="276">O794*H794</f>
        <v>0</v>
      </c>
      <c r="Q794" s="250">
        <v>0</v>
      </c>
      <c r="R794" s="250">
        <f t="shared" ref="R794:R800" si="277">Q794*H794</f>
        <v>0</v>
      </c>
      <c r="S794" s="250">
        <v>0</v>
      </c>
      <c r="T794" s="251">
        <f t="shared" ref="T794:T800" si="278">S794*H794</f>
        <v>0</v>
      </c>
      <c r="U794" s="37"/>
      <c r="V794" s="37"/>
      <c r="W794" s="37"/>
      <c r="X794" s="37"/>
      <c r="Y794" s="37"/>
      <c r="Z794" s="37"/>
      <c r="AA794" s="37"/>
      <c r="AB794" s="37"/>
      <c r="AC794" s="37"/>
      <c r="AD794" s="37"/>
      <c r="AE794" s="37"/>
      <c r="AR794" s="252" t="s">
        <v>731</v>
      </c>
      <c r="AT794" s="252" t="s">
        <v>393</v>
      </c>
      <c r="AU794" s="252" t="s">
        <v>99</v>
      </c>
      <c r="AY794" s="19" t="s">
        <v>387</v>
      </c>
      <c r="BE794" s="127">
        <f t="shared" ref="BE794:BE800" si="279">IF(N794="základná",J794,0)</f>
        <v>0</v>
      </c>
      <c r="BF794" s="127">
        <f t="shared" ref="BF794:BF800" si="280">IF(N794="znížená",J794,0)</f>
        <v>0</v>
      </c>
      <c r="BG794" s="127">
        <f t="shared" ref="BG794:BG800" si="281">IF(N794="zákl. prenesená",J794,0)</f>
        <v>0</v>
      </c>
      <c r="BH794" s="127">
        <f t="shared" ref="BH794:BH800" si="282">IF(N794="zníž. prenesená",J794,0)</f>
        <v>0</v>
      </c>
      <c r="BI794" s="127">
        <f t="shared" ref="BI794:BI800" si="283">IF(N794="nulová",J794,0)</f>
        <v>0</v>
      </c>
      <c r="BJ794" s="19" t="s">
        <v>92</v>
      </c>
      <c r="BK794" s="127">
        <f t="shared" ref="BK794:BK800" si="284">ROUND(I794*H794,2)</f>
        <v>0</v>
      </c>
      <c r="BL794" s="19" t="s">
        <v>731</v>
      </c>
      <c r="BM794" s="252" t="s">
        <v>3860</v>
      </c>
    </row>
    <row r="795" spans="1:65" s="2" customFormat="1" ht="21.75" customHeight="1">
      <c r="A795" s="37"/>
      <c r="B795" s="38"/>
      <c r="C795" s="240" t="s">
        <v>3861</v>
      </c>
      <c r="D795" s="240" t="s">
        <v>393</v>
      </c>
      <c r="E795" s="241" t="s">
        <v>3862</v>
      </c>
      <c r="F795" s="242" t="s">
        <v>3863</v>
      </c>
      <c r="G795" s="243" t="s">
        <v>396</v>
      </c>
      <c r="H795" s="244">
        <v>0.8</v>
      </c>
      <c r="I795" s="245"/>
      <c r="J795" s="246">
        <f t="shared" si="275"/>
        <v>0</v>
      </c>
      <c r="K795" s="247"/>
      <c r="L795" s="40"/>
      <c r="M795" s="248" t="s">
        <v>1</v>
      </c>
      <c r="N795" s="249" t="s">
        <v>42</v>
      </c>
      <c r="O795" s="78"/>
      <c r="P795" s="250">
        <f t="shared" si="276"/>
        <v>0</v>
      </c>
      <c r="Q795" s="250">
        <v>0</v>
      </c>
      <c r="R795" s="250">
        <f t="shared" si="277"/>
        <v>0</v>
      </c>
      <c r="S795" s="250">
        <v>0</v>
      </c>
      <c r="T795" s="251">
        <f t="shared" si="278"/>
        <v>0</v>
      </c>
      <c r="U795" s="37"/>
      <c r="V795" s="37"/>
      <c r="W795" s="37"/>
      <c r="X795" s="37"/>
      <c r="Y795" s="37"/>
      <c r="Z795" s="37"/>
      <c r="AA795" s="37"/>
      <c r="AB795" s="37"/>
      <c r="AC795" s="37"/>
      <c r="AD795" s="37"/>
      <c r="AE795" s="37"/>
      <c r="AR795" s="252" t="s">
        <v>731</v>
      </c>
      <c r="AT795" s="252" t="s">
        <v>393</v>
      </c>
      <c r="AU795" s="252" t="s">
        <v>99</v>
      </c>
      <c r="AY795" s="19" t="s">
        <v>387</v>
      </c>
      <c r="BE795" s="127">
        <f t="shared" si="279"/>
        <v>0</v>
      </c>
      <c r="BF795" s="127">
        <f t="shared" si="280"/>
        <v>0</v>
      </c>
      <c r="BG795" s="127">
        <f t="shared" si="281"/>
        <v>0</v>
      </c>
      <c r="BH795" s="127">
        <f t="shared" si="282"/>
        <v>0</v>
      </c>
      <c r="BI795" s="127">
        <f t="shared" si="283"/>
        <v>0</v>
      </c>
      <c r="BJ795" s="19" t="s">
        <v>92</v>
      </c>
      <c r="BK795" s="127">
        <f t="shared" si="284"/>
        <v>0</v>
      </c>
      <c r="BL795" s="19" t="s">
        <v>731</v>
      </c>
      <c r="BM795" s="252" t="s">
        <v>3864</v>
      </c>
    </row>
    <row r="796" spans="1:65" s="2" customFormat="1" ht="16.5" customHeight="1">
      <c r="A796" s="37"/>
      <c r="B796" s="38"/>
      <c r="C796" s="240" t="s">
        <v>3865</v>
      </c>
      <c r="D796" s="240" t="s">
        <v>393</v>
      </c>
      <c r="E796" s="241" t="s">
        <v>3866</v>
      </c>
      <c r="F796" s="242" t="s">
        <v>3867</v>
      </c>
      <c r="G796" s="243" t="s">
        <v>396</v>
      </c>
      <c r="H796" s="244">
        <v>11.3</v>
      </c>
      <c r="I796" s="245"/>
      <c r="J796" s="246">
        <f t="shared" si="275"/>
        <v>0</v>
      </c>
      <c r="K796" s="247"/>
      <c r="L796" s="40"/>
      <c r="M796" s="248" t="s">
        <v>1</v>
      </c>
      <c r="N796" s="249" t="s">
        <v>42</v>
      </c>
      <c r="O796" s="78"/>
      <c r="P796" s="250">
        <f t="shared" si="276"/>
        <v>0</v>
      </c>
      <c r="Q796" s="250">
        <v>0</v>
      </c>
      <c r="R796" s="250">
        <f t="shared" si="277"/>
        <v>0</v>
      </c>
      <c r="S796" s="250">
        <v>0</v>
      </c>
      <c r="T796" s="251">
        <f t="shared" si="278"/>
        <v>0</v>
      </c>
      <c r="U796" s="37"/>
      <c r="V796" s="37"/>
      <c r="W796" s="37"/>
      <c r="X796" s="37"/>
      <c r="Y796" s="37"/>
      <c r="Z796" s="37"/>
      <c r="AA796" s="37"/>
      <c r="AB796" s="37"/>
      <c r="AC796" s="37"/>
      <c r="AD796" s="37"/>
      <c r="AE796" s="37"/>
      <c r="AR796" s="252" t="s">
        <v>731</v>
      </c>
      <c r="AT796" s="252" t="s">
        <v>393</v>
      </c>
      <c r="AU796" s="252" t="s">
        <v>99</v>
      </c>
      <c r="AY796" s="19" t="s">
        <v>387</v>
      </c>
      <c r="BE796" s="127">
        <f t="shared" si="279"/>
        <v>0</v>
      </c>
      <c r="BF796" s="127">
        <f t="shared" si="280"/>
        <v>0</v>
      </c>
      <c r="BG796" s="127">
        <f t="shared" si="281"/>
        <v>0</v>
      </c>
      <c r="BH796" s="127">
        <f t="shared" si="282"/>
        <v>0</v>
      </c>
      <c r="BI796" s="127">
        <f t="shared" si="283"/>
        <v>0</v>
      </c>
      <c r="BJ796" s="19" t="s">
        <v>92</v>
      </c>
      <c r="BK796" s="127">
        <f t="shared" si="284"/>
        <v>0</v>
      </c>
      <c r="BL796" s="19" t="s">
        <v>731</v>
      </c>
      <c r="BM796" s="252" t="s">
        <v>3868</v>
      </c>
    </row>
    <row r="797" spans="1:65" s="2" customFormat="1" ht="21.75" customHeight="1">
      <c r="A797" s="37"/>
      <c r="B797" s="38"/>
      <c r="C797" s="240" t="s">
        <v>3869</v>
      </c>
      <c r="D797" s="240" t="s">
        <v>393</v>
      </c>
      <c r="E797" s="241" t="s">
        <v>3870</v>
      </c>
      <c r="F797" s="242" t="s">
        <v>3871</v>
      </c>
      <c r="G797" s="243" t="s">
        <v>396</v>
      </c>
      <c r="H797" s="244">
        <v>6.9</v>
      </c>
      <c r="I797" s="245"/>
      <c r="J797" s="246">
        <f t="shared" si="275"/>
        <v>0</v>
      </c>
      <c r="K797" s="247"/>
      <c r="L797" s="40"/>
      <c r="M797" s="248" t="s">
        <v>1</v>
      </c>
      <c r="N797" s="249" t="s">
        <v>42</v>
      </c>
      <c r="O797" s="78"/>
      <c r="P797" s="250">
        <f t="shared" si="276"/>
        <v>0</v>
      </c>
      <c r="Q797" s="250">
        <v>0</v>
      </c>
      <c r="R797" s="250">
        <f t="shared" si="277"/>
        <v>0</v>
      </c>
      <c r="S797" s="250">
        <v>0</v>
      </c>
      <c r="T797" s="251">
        <f t="shared" si="278"/>
        <v>0</v>
      </c>
      <c r="U797" s="37"/>
      <c r="V797" s="37"/>
      <c r="W797" s="37"/>
      <c r="X797" s="37"/>
      <c r="Y797" s="37"/>
      <c r="Z797" s="37"/>
      <c r="AA797" s="37"/>
      <c r="AB797" s="37"/>
      <c r="AC797" s="37"/>
      <c r="AD797" s="37"/>
      <c r="AE797" s="37"/>
      <c r="AR797" s="252" t="s">
        <v>731</v>
      </c>
      <c r="AT797" s="252" t="s">
        <v>393</v>
      </c>
      <c r="AU797" s="252" t="s">
        <v>99</v>
      </c>
      <c r="AY797" s="19" t="s">
        <v>387</v>
      </c>
      <c r="BE797" s="127">
        <f t="shared" si="279"/>
        <v>0</v>
      </c>
      <c r="BF797" s="127">
        <f t="shared" si="280"/>
        <v>0</v>
      </c>
      <c r="BG797" s="127">
        <f t="shared" si="281"/>
        <v>0</v>
      </c>
      <c r="BH797" s="127">
        <f t="shared" si="282"/>
        <v>0</v>
      </c>
      <c r="BI797" s="127">
        <f t="shared" si="283"/>
        <v>0</v>
      </c>
      <c r="BJ797" s="19" t="s">
        <v>92</v>
      </c>
      <c r="BK797" s="127">
        <f t="shared" si="284"/>
        <v>0</v>
      </c>
      <c r="BL797" s="19" t="s">
        <v>731</v>
      </c>
      <c r="BM797" s="252" t="s">
        <v>3872</v>
      </c>
    </row>
    <row r="798" spans="1:65" s="2" customFormat="1" ht="16.5" customHeight="1">
      <c r="A798" s="37"/>
      <c r="B798" s="38"/>
      <c r="C798" s="240" t="s">
        <v>3873</v>
      </c>
      <c r="D798" s="240" t="s">
        <v>393</v>
      </c>
      <c r="E798" s="241" t="s">
        <v>3874</v>
      </c>
      <c r="F798" s="242" t="s">
        <v>3875</v>
      </c>
      <c r="G798" s="243" t="s">
        <v>396</v>
      </c>
      <c r="H798" s="244">
        <v>37.9</v>
      </c>
      <c r="I798" s="245"/>
      <c r="J798" s="246">
        <f t="shared" si="275"/>
        <v>0</v>
      </c>
      <c r="K798" s="247"/>
      <c r="L798" s="40"/>
      <c r="M798" s="248" t="s">
        <v>1</v>
      </c>
      <c r="N798" s="249" t="s">
        <v>42</v>
      </c>
      <c r="O798" s="78"/>
      <c r="P798" s="250">
        <f t="shared" si="276"/>
        <v>0</v>
      </c>
      <c r="Q798" s="250">
        <v>0</v>
      </c>
      <c r="R798" s="250">
        <f t="shared" si="277"/>
        <v>0</v>
      </c>
      <c r="S798" s="250">
        <v>0</v>
      </c>
      <c r="T798" s="251">
        <f t="shared" si="278"/>
        <v>0</v>
      </c>
      <c r="U798" s="37"/>
      <c r="V798" s="37"/>
      <c r="W798" s="37"/>
      <c r="X798" s="37"/>
      <c r="Y798" s="37"/>
      <c r="Z798" s="37"/>
      <c r="AA798" s="37"/>
      <c r="AB798" s="37"/>
      <c r="AC798" s="37"/>
      <c r="AD798" s="37"/>
      <c r="AE798" s="37"/>
      <c r="AR798" s="252" t="s">
        <v>731</v>
      </c>
      <c r="AT798" s="252" t="s">
        <v>393</v>
      </c>
      <c r="AU798" s="252" t="s">
        <v>99</v>
      </c>
      <c r="AY798" s="19" t="s">
        <v>387</v>
      </c>
      <c r="BE798" s="127">
        <f t="shared" si="279"/>
        <v>0</v>
      </c>
      <c r="BF798" s="127">
        <f t="shared" si="280"/>
        <v>0</v>
      </c>
      <c r="BG798" s="127">
        <f t="shared" si="281"/>
        <v>0</v>
      </c>
      <c r="BH798" s="127">
        <f t="shared" si="282"/>
        <v>0</v>
      </c>
      <c r="BI798" s="127">
        <f t="shared" si="283"/>
        <v>0</v>
      </c>
      <c r="BJ798" s="19" t="s">
        <v>92</v>
      </c>
      <c r="BK798" s="127">
        <f t="shared" si="284"/>
        <v>0</v>
      </c>
      <c r="BL798" s="19" t="s">
        <v>731</v>
      </c>
      <c r="BM798" s="252" t="s">
        <v>3876</v>
      </c>
    </row>
    <row r="799" spans="1:65" s="2" customFormat="1" ht="16.5" customHeight="1">
      <c r="A799" s="37"/>
      <c r="B799" s="38"/>
      <c r="C799" s="240" t="s">
        <v>3877</v>
      </c>
      <c r="D799" s="240" t="s">
        <v>393</v>
      </c>
      <c r="E799" s="241" t="s">
        <v>3878</v>
      </c>
      <c r="F799" s="242" t="s">
        <v>3879</v>
      </c>
      <c r="G799" s="243" t="s">
        <v>396</v>
      </c>
      <c r="H799" s="244">
        <v>2.7</v>
      </c>
      <c r="I799" s="245"/>
      <c r="J799" s="246">
        <f t="shared" si="275"/>
        <v>0</v>
      </c>
      <c r="K799" s="247"/>
      <c r="L799" s="40"/>
      <c r="M799" s="248" t="s">
        <v>1</v>
      </c>
      <c r="N799" s="249" t="s">
        <v>42</v>
      </c>
      <c r="O799" s="78"/>
      <c r="P799" s="250">
        <f t="shared" si="276"/>
        <v>0</v>
      </c>
      <c r="Q799" s="250">
        <v>0</v>
      </c>
      <c r="R799" s="250">
        <f t="shared" si="277"/>
        <v>0</v>
      </c>
      <c r="S799" s="250">
        <v>0</v>
      </c>
      <c r="T799" s="251">
        <f t="shared" si="278"/>
        <v>0</v>
      </c>
      <c r="U799" s="37"/>
      <c r="V799" s="37"/>
      <c r="W799" s="37"/>
      <c r="X799" s="37"/>
      <c r="Y799" s="37"/>
      <c r="Z799" s="37"/>
      <c r="AA799" s="37"/>
      <c r="AB799" s="37"/>
      <c r="AC799" s="37"/>
      <c r="AD799" s="37"/>
      <c r="AE799" s="37"/>
      <c r="AR799" s="252" t="s">
        <v>731</v>
      </c>
      <c r="AT799" s="252" t="s">
        <v>393</v>
      </c>
      <c r="AU799" s="252" t="s">
        <v>99</v>
      </c>
      <c r="AY799" s="19" t="s">
        <v>387</v>
      </c>
      <c r="BE799" s="127">
        <f t="shared" si="279"/>
        <v>0</v>
      </c>
      <c r="BF799" s="127">
        <f t="shared" si="280"/>
        <v>0</v>
      </c>
      <c r="BG799" s="127">
        <f t="shared" si="281"/>
        <v>0</v>
      </c>
      <c r="BH799" s="127">
        <f t="shared" si="282"/>
        <v>0</v>
      </c>
      <c r="BI799" s="127">
        <f t="shared" si="283"/>
        <v>0</v>
      </c>
      <c r="BJ799" s="19" t="s">
        <v>92</v>
      </c>
      <c r="BK799" s="127">
        <f t="shared" si="284"/>
        <v>0</v>
      </c>
      <c r="BL799" s="19" t="s">
        <v>731</v>
      </c>
      <c r="BM799" s="252" t="s">
        <v>3880</v>
      </c>
    </row>
    <row r="800" spans="1:65" s="2" customFormat="1" ht="21.75" customHeight="1">
      <c r="A800" s="37"/>
      <c r="B800" s="38"/>
      <c r="C800" s="240" t="s">
        <v>3881</v>
      </c>
      <c r="D800" s="240" t="s">
        <v>393</v>
      </c>
      <c r="E800" s="241" t="s">
        <v>3882</v>
      </c>
      <c r="F800" s="242" t="s">
        <v>3883</v>
      </c>
      <c r="G800" s="243" t="s">
        <v>396</v>
      </c>
      <c r="H800" s="244">
        <v>3.2</v>
      </c>
      <c r="I800" s="245"/>
      <c r="J800" s="246">
        <f t="shared" si="275"/>
        <v>0</v>
      </c>
      <c r="K800" s="247"/>
      <c r="L800" s="40"/>
      <c r="M800" s="248" t="s">
        <v>1</v>
      </c>
      <c r="N800" s="249" t="s">
        <v>42</v>
      </c>
      <c r="O800" s="78"/>
      <c r="P800" s="250">
        <f t="shared" si="276"/>
        <v>0</v>
      </c>
      <c r="Q800" s="250">
        <v>0</v>
      </c>
      <c r="R800" s="250">
        <f t="shared" si="277"/>
        <v>0</v>
      </c>
      <c r="S800" s="250">
        <v>0</v>
      </c>
      <c r="T800" s="251">
        <f t="shared" si="278"/>
        <v>0</v>
      </c>
      <c r="U800" s="37"/>
      <c r="V800" s="37"/>
      <c r="W800" s="37"/>
      <c r="X800" s="37"/>
      <c r="Y800" s="37"/>
      <c r="Z800" s="37"/>
      <c r="AA800" s="37"/>
      <c r="AB800" s="37"/>
      <c r="AC800" s="37"/>
      <c r="AD800" s="37"/>
      <c r="AE800" s="37"/>
      <c r="AR800" s="252" t="s">
        <v>731</v>
      </c>
      <c r="AT800" s="252" t="s">
        <v>393</v>
      </c>
      <c r="AU800" s="252" t="s">
        <v>99</v>
      </c>
      <c r="AY800" s="19" t="s">
        <v>387</v>
      </c>
      <c r="BE800" s="127">
        <f t="shared" si="279"/>
        <v>0</v>
      </c>
      <c r="BF800" s="127">
        <f t="shared" si="280"/>
        <v>0</v>
      </c>
      <c r="BG800" s="127">
        <f t="shared" si="281"/>
        <v>0</v>
      </c>
      <c r="BH800" s="127">
        <f t="shared" si="282"/>
        <v>0</v>
      </c>
      <c r="BI800" s="127">
        <f t="shared" si="283"/>
        <v>0</v>
      </c>
      <c r="BJ800" s="19" t="s">
        <v>92</v>
      </c>
      <c r="BK800" s="127">
        <f t="shared" si="284"/>
        <v>0</v>
      </c>
      <c r="BL800" s="19" t="s">
        <v>731</v>
      </c>
      <c r="BM800" s="252" t="s">
        <v>3884</v>
      </c>
    </row>
    <row r="801" spans="1:65" s="12" customFormat="1" ht="20.85" customHeight="1">
      <c r="B801" s="212"/>
      <c r="C801" s="213"/>
      <c r="D801" s="214" t="s">
        <v>75</v>
      </c>
      <c r="E801" s="225" t="s">
        <v>2761</v>
      </c>
      <c r="F801" s="225" t="s">
        <v>2762</v>
      </c>
      <c r="G801" s="213"/>
      <c r="H801" s="213"/>
      <c r="I801" s="216"/>
      <c r="J801" s="226">
        <f>BK801</f>
        <v>0</v>
      </c>
      <c r="K801" s="213"/>
      <c r="L801" s="217"/>
      <c r="M801" s="218"/>
      <c r="N801" s="219"/>
      <c r="O801" s="219"/>
      <c r="P801" s="220">
        <f>SUM(P802:P813)</f>
        <v>0</v>
      </c>
      <c r="Q801" s="219"/>
      <c r="R801" s="220">
        <f>SUM(R802:R813)</f>
        <v>0</v>
      </c>
      <c r="S801" s="219"/>
      <c r="T801" s="221">
        <f>SUM(T802:T813)</f>
        <v>0</v>
      </c>
      <c r="AR801" s="222" t="s">
        <v>99</v>
      </c>
      <c r="AT801" s="223" t="s">
        <v>75</v>
      </c>
      <c r="AU801" s="223" t="s">
        <v>92</v>
      </c>
      <c r="AY801" s="222" t="s">
        <v>387</v>
      </c>
      <c r="BK801" s="224">
        <f>SUM(BK802:BK813)</f>
        <v>0</v>
      </c>
    </row>
    <row r="802" spans="1:65" s="2" customFormat="1" ht="16.5" customHeight="1">
      <c r="A802" s="37"/>
      <c r="B802" s="38"/>
      <c r="C802" s="240" t="s">
        <v>3885</v>
      </c>
      <c r="D802" s="240" t="s">
        <v>393</v>
      </c>
      <c r="E802" s="241" t="s">
        <v>3886</v>
      </c>
      <c r="F802" s="242" t="s">
        <v>2835</v>
      </c>
      <c r="G802" s="243" t="s">
        <v>436</v>
      </c>
      <c r="H802" s="244">
        <v>2</v>
      </c>
      <c r="I802" s="245"/>
      <c r="J802" s="246">
        <f t="shared" ref="J802:J813" si="285">ROUND(I802*H802,2)</f>
        <v>0</v>
      </c>
      <c r="K802" s="247"/>
      <c r="L802" s="40"/>
      <c r="M802" s="248" t="s">
        <v>1</v>
      </c>
      <c r="N802" s="249" t="s">
        <v>42</v>
      </c>
      <c r="O802" s="78"/>
      <c r="P802" s="250">
        <f t="shared" ref="P802:P813" si="286">O802*H802</f>
        <v>0</v>
      </c>
      <c r="Q802" s="250">
        <v>0</v>
      </c>
      <c r="R802" s="250">
        <f t="shared" ref="R802:R813" si="287">Q802*H802</f>
        <v>0</v>
      </c>
      <c r="S802" s="250">
        <v>0</v>
      </c>
      <c r="T802" s="251">
        <f t="shared" ref="T802:T813" si="288">S802*H802</f>
        <v>0</v>
      </c>
      <c r="U802" s="37"/>
      <c r="V802" s="37"/>
      <c r="W802" s="37"/>
      <c r="X802" s="37"/>
      <c r="Y802" s="37"/>
      <c r="Z802" s="37"/>
      <c r="AA802" s="37"/>
      <c r="AB802" s="37"/>
      <c r="AC802" s="37"/>
      <c r="AD802" s="37"/>
      <c r="AE802" s="37"/>
      <c r="AR802" s="252" t="s">
        <v>731</v>
      </c>
      <c r="AT802" s="252" t="s">
        <v>393</v>
      </c>
      <c r="AU802" s="252" t="s">
        <v>99</v>
      </c>
      <c r="AY802" s="19" t="s">
        <v>387</v>
      </c>
      <c r="BE802" s="127">
        <f t="shared" ref="BE802:BE813" si="289">IF(N802="základná",J802,0)</f>
        <v>0</v>
      </c>
      <c r="BF802" s="127">
        <f t="shared" ref="BF802:BF813" si="290">IF(N802="znížená",J802,0)</f>
        <v>0</v>
      </c>
      <c r="BG802" s="127">
        <f t="shared" ref="BG802:BG813" si="291">IF(N802="zákl. prenesená",J802,0)</f>
        <v>0</v>
      </c>
      <c r="BH802" s="127">
        <f t="shared" ref="BH802:BH813" si="292">IF(N802="zníž. prenesená",J802,0)</f>
        <v>0</v>
      </c>
      <c r="BI802" s="127">
        <f t="shared" ref="BI802:BI813" si="293">IF(N802="nulová",J802,0)</f>
        <v>0</v>
      </c>
      <c r="BJ802" s="19" t="s">
        <v>92</v>
      </c>
      <c r="BK802" s="127">
        <f t="shared" ref="BK802:BK813" si="294">ROUND(I802*H802,2)</f>
        <v>0</v>
      </c>
      <c r="BL802" s="19" t="s">
        <v>731</v>
      </c>
      <c r="BM802" s="252" t="s">
        <v>3887</v>
      </c>
    </row>
    <row r="803" spans="1:65" s="2" customFormat="1" ht="21.75" customHeight="1">
      <c r="A803" s="37"/>
      <c r="B803" s="38"/>
      <c r="C803" s="240" t="s">
        <v>3888</v>
      </c>
      <c r="D803" s="240" t="s">
        <v>393</v>
      </c>
      <c r="E803" s="241" t="s">
        <v>3889</v>
      </c>
      <c r="F803" s="242" t="s">
        <v>2838</v>
      </c>
      <c r="G803" s="243" t="s">
        <v>405</v>
      </c>
      <c r="H803" s="244">
        <v>1.6</v>
      </c>
      <c r="I803" s="245"/>
      <c r="J803" s="246">
        <f t="shared" si="285"/>
        <v>0</v>
      </c>
      <c r="K803" s="247"/>
      <c r="L803" s="40"/>
      <c r="M803" s="248" t="s">
        <v>1</v>
      </c>
      <c r="N803" s="249" t="s">
        <v>42</v>
      </c>
      <c r="O803" s="78"/>
      <c r="P803" s="250">
        <f t="shared" si="286"/>
        <v>0</v>
      </c>
      <c r="Q803" s="250">
        <v>0</v>
      </c>
      <c r="R803" s="250">
        <f t="shared" si="287"/>
        <v>0</v>
      </c>
      <c r="S803" s="250">
        <v>0</v>
      </c>
      <c r="T803" s="251">
        <f t="shared" si="288"/>
        <v>0</v>
      </c>
      <c r="U803" s="37"/>
      <c r="V803" s="37"/>
      <c r="W803" s="37"/>
      <c r="X803" s="37"/>
      <c r="Y803" s="37"/>
      <c r="Z803" s="37"/>
      <c r="AA803" s="37"/>
      <c r="AB803" s="37"/>
      <c r="AC803" s="37"/>
      <c r="AD803" s="37"/>
      <c r="AE803" s="37"/>
      <c r="AR803" s="252" t="s">
        <v>731</v>
      </c>
      <c r="AT803" s="252" t="s">
        <v>393</v>
      </c>
      <c r="AU803" s="252" t="s">
        <v>99</v>
      </c>
      <c r="AY803" s="19" t="s">
        <v>387</v>
      </c>
      <c r="BE803" s="127">
        <f t="shared" si="289"/>
        <v>0</v>
      </c>
      <c r="BF803" s="127">
        <f t="shared" si="290"/>
        <v>0</v>
      </c>
      <c r="BG803" s="127">
        <f t="shared" si="291"/>
        <v>0</v>
      </c>
      <c r="BH803" s="127">
        <f t="shared" si="292"/>
        <v>0</v>
      </c>
      <c r="BI803" s="127">
        <f t="shared" si="293"/>
        <v>0</v>
      </c>
      <c r="BJ803" s="19" t="s">
        <v>92</v>
      </c>
      <c r="BK803" s="127">
        <f t="shared" si="294"/>
        <v>0</v>
      </c>
      <c r="BL803" s="19" t="s">
        <v>731</v>
      </c>
      <c r="BM803" s="252" t="s">
        <v>3890</v>
      </c>
    </row>
    <row r="804" spans="1:65" s="2" customFormat="1" ht="16.5" customHeight="1">
      <c r="A804" s="37"/>
      <c r="B804" s="38"/>
      <c r="C804" s="240" t="s">
        <v>3891</v>
      </c>
      <c r="D804" s="240" t="s">
        <v>393</v>
      </c>
      <c r="E804" s="241" t="s">
        <v>3892</v>
      </c>
      <c r="F804" s="242" t="s">
        <v>3498</v>
      </c>
      <c r="G804" s="243" t="s">
        <v>436</v>
      </c>
      <c r="H804" s="244">
        <v>2</v>
      </c>
      <c r="I804" s="245"/>
      <c r="J804" s="246">
        <f t="shared" si="285"/>
        <v>0</v>
      </c>
      <c r="K804" s="247"/>
      <c r="L804" s="40"/>
      <c r="M804" s="248" t="s">
        <v>1</v>
      </c>
      <c r="N804" s="249" t="s">
        <v>42</v>
      </c>
      <c r="O804" s="78"/>
      <c r="P804" s="250">
        <f t="shared" si="286"/>
        <v>0</v>
      </c>
      <c r="Q804" s="250">
        <v>0</v>
      </c>
      <c r="R804" s="250">
        <f t="shared" si="287"/>
        <v>0</v>
      </c>
      <c r="S804" s="250">
        <v>0</v>
      </c>
      <c r="T804" s="251">
        <f t="shared" si="288"/>
        <v>0</v>
      </c>
      <c r="U804" s="37"/>
      <c r="V804" s="37"/>
      <c r="W804" s="37"/>
      <c r="X804" s="37"/>
      <c r="Y804" s="37"/>
      <c r="Z804" s="37"/>
      <c r="AA804" s="37"/>
      <c r="AB804" s="37"/>
      <c r="AC804" s="37"/>
      <c r="AD804" s="37"/>
      <c r="AE804" s="37"/>
      <c r="AR804" s="252" t="s">
        <v>731</v>
      </c>
      <c r="AT804" s="252" t="s">
        <v>393</v>
      </c>
      <c r="AU804" s="252" t="s">
        <v>99</v>
      </c>
      <c r="AY804" s="19" t="s">
        <v>387</v>
      </c>
      <c r="BE804" s="127">
        <f t="shared" si="289"/>
        <v>0</v>
      </c>
      <c r="BF804" s="127">
        <f t="shared" si="290"/>
        <v>0</v>
      </c>
      <c r="BG804" s="127">
        <f t="shared" si="291"/>
        <v>0</v>
      </c>
      <c r="BH804" s="127">
        <f t="shared" si="292"/>
        <v>0</v>
      </c>
      <c r="BI804" s="127">
        <f t="shared" si="293"/>
        <v>0</v>
      </c>
      <c r="BJ804" s="19" t="s">
        <v>92</v>
      </c>
      <c r="BK804" s="127">
        <f t="shared" si="294"/>
        <v>0</v>
      </c>
      <c r="BL804" s="19" t="s">
        <v>731</v>
      </c>
      <c r="BM804" s="252" t="s">
        <v>3893</v>
      </c>
    </row>
    <row r="805" spans="1:65" s="2" customFormat="1" ht="21.75" customHeight="1">
      <c r="A805" s="37"/>
      <c r="B805" s="38"/>
      <c r="C805" s="240" t="s">
        <v>3894</v>
      </c>
      <c r="D805" s="240" t="s">
        <v>393</v>
      </c>
      <c r="E805" s="241" t="s">
        <v>3895</v>
      </c>
      <c r="F805" s="242" t="s">
        <v>3896</v>
      </c>
      <c r="G805" s="243" t="s">
        <v>396</v>
      </c>
      <c r="H805" s="244">
        <v>2.2999999999999998</v>
      </c>
      <c r="I805" s="245"/>
      <c r="J805" s="246">
        <f t="shared" si="285"/>
        <v>0</v>
      </c>
      <c r="K805" s="247"/>
      <c r="L805" s="40"/>
      <c r="M805" s="248" t="s">
        <v>1</v>
      </c>
      <c r="N805" s="249" t="s">
        <v>42</v>
      </c>
      <c r="O805" s="78"/>
      <c r="P805" s="250">
        <f t="shared" si="286"/>
        <v>0</v>
      </c>
      <c r="Q805" s="250">
        <v>0</v>
      </c>
      <c r="R805" s="250">
        <f t="shared" si="287"/>
        <v>0</v>
      </c>
      <c r="S805" s="250">
        <v>0</v>
      </c>
      <c r="T805" s="251">
        <f t="shared" si="288"/>
        <v>0</v>
      </c>
      <c r="U805" s="37"/>
      <c r="V805" s="37"/>
      <c r="W805" s="37"/>
      <c r="X805" s="37"/>
      <c r="Y805" s="37"/>
      <c r="Z805" s="37"/>
      <c r="AA805" s="37"/>
      <c r="AB805" s="37"/>
      <c r="AC805" s="37"/>
      <c r="AD805" s="37"/>
      <c r="AE805" s="37"/>
      <c r="AR805" s="252" t="s">
        <v>731</v>
      </c>
      <c r="AT805" s="252" t="s">
        <v>393</v>
      </c>
      <c r="AU805" s="252" t="s">
        <v>99</v>
      </c>
      <c r="AY805" s="19" t="s">
        <v>387</v>
      </c>
      <c r="BE805" s="127">
        <f t="shared" si="289"/>
        <v>0</v>
      </c>
      <c r="BF805" s="127">
        <f t="shared" si="290"/>
        <v>0</v>
      </c>
      <c r="BG805" s="127">
        <f t="shared" si="291"/>
        <v>0</v>
      </c>
      <c r="BH805" s="127">
        <f t="shared" si="292"/>
        <v>0</v>
      </c>
      <c r="BI805" s="127">
        <f t="shared" si="293"/>
        <v>0</v>
      </c>
      <c r="BJ805" s="19" t="s">
        <v>92</v>
      </c>
      <c r="BK805" s="127">
        <f t="shared" si="294"/>
        <v>0</v>
      </c>
      <c r="BL805" s="19" t="s">
        <v>731</v>
      </c>
      <c r="BM805" s="252" t="s">
        <v>3897</v>
      </c>
    </row>
    <row r="806" spans="1:65" s="2" customFormat="1" ht="21.75" customHeight="1">
      <c r="A806" s="37"/>
      <c r="B806" s="38"/>
      <c r="C806" s="240" t="s">
        <v>3898</v>
      </c>
      <c r="D806" s="240" t="s">
        <v>393</v>
      </c>
      <c r="E806" s="241" t="s">
        <v>3899</v>
      </c>
      <c r="F806" s="242" t="s">
        <v>3728</v>
      </c>
      <c r="G806" s="243" t="s">
        <v>396</v>
      </c>
      <c r="H806" s="244">
        <v>1.9</v>
      </c>
      <c r="I806" s="245"/>
      <c r="J806" s="246">
        <f t="shared" si="285"/>
        <v>0</v>
      </c>
      <c r="K806" s="247"/>
      <c r="L806" s="40"/>
      <c r="M806" s="248" t="s">
        <v>1</v>
      </c>
      <c r="N806" s="249" t="s">
        <v>42</v>
      </c>
      <c r="O806" s="78"/>
      <c r="P806" s="250">
        <f t="shared" si="286"/>
        <v>0</v>
      </c>
      <c r="Q806" s="250">
        <v>0</v>
      </c>
      <c r="R806" s="250">
        <f t="shared" si="287"/>
        <v>0</v>
      </c>
      <c r="S806" s="250">
        <v>0</v>
      </c>
      <c r="T806" s="251">
        <f t="shared" si="288"/>
        <v>0</v>
      </c>
      <c r="U806" s="37"/>
      <c r="V806" s="37"/>
      <c r="W806" s="37"/>
      <c r="X806" s="37"/>
      <c r="Y806" s="37"/>
      <c r="Z806" s="37"/>
      <c r="AA806" s="37"/>
      <c r="AB806" s="37"/>
      <c r="AC806" s="37"/>
      <c r="AD806" s="37"/>
      <c r="AE806" s="37"/>
      <c r="AR806" s="252" t="s">
        <v>731</v>
      </c>
      <c r="AT806" s="252" t="s">
        <v>393</v>
      </c>
      <c r="AU806" s="252" t="s">
        <v>99</v>
      </c>
      <c r="AY806" s="19" t="s">
        <v>387</v>
      </c>
      <c r="BE806" s="127">
        <f t="shared" si="289"/>
        <v>0</v>
      </c>
      <c r="BF806" s="127">
        <f t="shared" si="290"/>
        <v>0</v>
      </c>
      <c r="BG806" s="127">
        <f t="shared" si="291"/>
        <v>0</v>
      </c>
      <c r="BH806" s="127">
        <f t="shared" si="292"/>
        <v>0</v>
      </c>
      <c r="BI806" s="127">
        <f t="shared" si="293"/>
        <v>0</v>
      </c>
      <c r="BJ806" s="19" t="s">
        <v>92</v>
      </c>
      <c r="BK806" s="127">
        <f t="shared" si="294"/>
        <v>0</v>
      </c>
      <c r="BL806" s="19" t="s">
        <v>731</v>
      </c>
      <c r="BM806" s="252" t="s">
        <v>3900</v>
      </c>
    </row>
    <row r="807" spans="1:65" s="2" customFormat="1" ht="16.5" customHeight="1">
      <c r="A807" s="37"/>
      <c r="B807" s="38"/>
      <c r="C807" s="240" t="s">
        <v>3901</v>
      </c>
      <c r="D807" s="240" t="s">
        <v>393</v>
      </c>
      <c r="E807" s="241" t="s">
        <v>3902</v>
      </c>
      <c r="F807" s="242" t="s">
        <v>3492</v>
      </c>
      <c r="G807" s="243" t="s">
        <v>396</v>
      </c>
      <c r="H807" s="244">
        <v>4.2</v>
      </c>
      <c r="I807" s="245"/>
      <c r="J807" s="246">
        <f t="shared" si="285"/>
        <v>0</v>
      </c>
      <c r="K807" s="247"/>
      <c r="L807" s="40"/>
      <c r="M807" s="248" t="s">
        <v>1</v>
      </c>
      <c r="N807" s="249" t="s">
        <v>42</v>
      </c>
      <c r="O807" s="78"/>
      <c r="P807" s="250">
        <f t="shared" si="286"/>
        <v>0</v>
      </c>
      <c r="Q807" s="250">
        <v>0</v>
      </c>
      <c r="R807" s="250">
        <f t="shared" si="287"/>
        <v>0</v>
      </c>
      <c r="S807" s="250">
        <v>0</v>
      </c>
      <c r="T807" s="251">
        <f t="shared" si="288"/>
        <v>0</v>
      </c>
      <c r="U807" s="37"/>
      <c r="V807" s="37"/>
      <c r="W807" s="37"/>
      <c r="X807" s="37"/>
      <c r="Y807" s="37"/>
      <c r="Z807" s="37"/>
      <c r="AA807" s="37"/>
      <c r="AB807" s="37"/>
      <c r="AC807" s="37"/>
      <c r="AD807" s="37"/>
      <c r="AE807" s="37"/>
      <c r="AR807" s="252" t="s">
        <v>731</v>
      </c>
      <c r="AT807" s="252" t="s">
        <v>393</v>
      </c>
      <c r="AU807" s="252" t="s">
        <v>99</v>
      </c>
      <c r="AY807" s="19" t="s">
        <v>387</v>
      </c>
      <c r="BE807" s="127">
        <f t="shared" si="289"/>
        <v>0</v>
      </c>
      <c r="BF807" s="127">
        <f t="shared" si="290"/>
        <v>0</v>
      </c>
      <c r="BG807" s="127">
        <f t="shared" si="291"/>
        <v>0</v>
      </c>
      <c r="BH807" s="127">
        <f t="shared" si="292"/>
        <v>0</v>
      </c>
      <c r="BI807" s="127">
        <f t="shared" si="293"/>
        <v>0</v>
      </c>
      <c r="BJ807" s="19" t="s">
        <v>92</v>
      </c>
      <c r="BK807" s="127">
        <f t="shared" si="294"/>
        <v>0</v>
      </c>
      <c r="BL807" s="19" t="s">
        <v>731</v>
      </c>
      <c r="BM807" s="252" t="s">
        <v>3903</v>
      </c>
    </row>
    <row r="808" spans="1:65" s="2" customFormat="1" ht="16.5" customHeight="1">
      <c r="A808" s="37"/>
      <c r="B808" s="38"/>
      <c r="C808" s="240" t="s">
        <v>3904</v>
      </c>
      <c r="D808" s="240" t="s">
        <v>393</v>
      </c>
      <c r="E808" s="241" t="s">
        <v>3905</v>
      </c>
      <c r="F808" s="242" t="s">
        <v>3906</v>
      </c>
      <c r="G808" s="243" t="s">
        <v>396</v>
      </c>
      <c r="H808" s="244">
        <v>1.6</v>
      </c>
      <c r="I808" s="245"/>
      <c r="J808" s="246">
        <f t="shared" si="285"/>
        <v>0</v>
      </c>
      <c r="K808" s="247"/>
      <c r="L808" s="40"/>
      <c r="M808" s="248" t="s">
        <v>1</v>
      </c>
      <c r="N808" s="249" t="s">
        <v>42</v>
      </c>
      <c r="O808" s="78"/>
      <c r="P808" s="250">
        <f t="shared" si="286"/>
        <v>0</v>
      </c>
      <c r="Q808" s="250">
        <v>0</v>
      </c>
      <c r="R808" s="250">
        <f t="shared" si="287"/>
        <v>0</v>
      </c>
      <c r="S808" s="250">
        <v>0</v>
      </c>
      <c r="T808" s="251">
        <f t="shared" si="288"/>
        <v>0</v>
      </c>
      <c r="U808" s="37"/>
      <c r="V808" s="37"/>
      <c r="W808" s="37"/>
      <c r="X808" s="37"/>
      <c r="Y808" s="37"/>
      <c r="Z808" s="37"/>
      <c r="AA808" s="37"/>
      <c r="AB808" s="37"/>
      <c r="AC808" s="37"/>
      <c r="AD808" s="37"/>
      <c r="AE808" s="37"/>
      <c r="AR808" s="252" t="s">
        <v>731</v>
      </c>
      <c r="AT808" s="252" t="s">
        <v>393</v>
      </c>
      <c r="AU808" s="252" t="s">
        <v>99</v>
      </c>
      <c r="AY808" s="19" t="s">
        <v>387</v>
      </c>
      <c r="BE808" s="127">
        <f t="shared" si="289"/>
        <v>0</v>
      </c>
      <c r="BF808" s="127">
        <f t="shared" si="290"/>
        <v>0</v>
      </c>
      <c r="BG808" s="127">
        <f t="shared" si="291"/>
        <v>0</v>
      </c>
      <c r="BH808" s="127">
        <f t="shared" si="292"/>
        <v>0</v>
      </c>
      <c r="BI808" s="127">
        <f t="shared" si="293"/>
        <v>0</v>
      </c>
      <c r="BJ808" s="19" t="s">
        <v>92</v>
      </c>
      <c r="BK808" s="127">
        <f t="shared" si="294"/>
        <v>0</v>
      </c>
      <c r="BL808" s="19" t="s">
        <v>731</v>
      </c>
      <c r="BM808" s="252" t="s">
        <v>3907</v>
      </c>
    </row>
    <row r="809" spans="1:65" s="2" customFormat="1" ht="16.5" customHeight="1">
      <c r="A809" s="37"/>
      <c r="B809" s="38"/>
      <c r="C809" s="240" t="s">
        <v>3908</v>
      </c>
      <c r="D809" s="240" t="s">
        <v>393</v>
      </c>
      <c r="E809" s="241" t="s">
        <v>3909</v>
      </c>
      <c r="F809" s="242" t="s">
        <v>3879</v>
      </c>
      <c r="G809" s="243" t="s">
        <v>396</v>
      </c>
      <c r="H809" s="244">
        <v>0.2</v>
      </c>
      <c r="I809" s="245"/>
      <c r="J809" s="246">
        <f t="shared" si="285"/>
        <v>0</v>
      </c>
      <c r="K809" s="247"/>
      <c r="L809" s="40"/>
      <c r="M809" s="248" t="s">
        <v>1</v>
      </c>
      <c r="N809" s="249" t="s">
        <v>42</v>
      </c>
      <c r="O809" s="78"/>
      <c r="P809" s="250">
        <f t="shared" si="286"/>
        <v>0</v>
      </c>
      <c r="Q809" s="250">
        <v>0</v>
      </c>
      <c r="R809" s="250">
        <f t="shared" si="287"/>
        <v>0</v>
      </c>
      <c r="S809" s="250">
        <v>0</v>
      </c>
      <c r="T809" s="251">
        <f t="shared" si="288"/>
        <v>0</v>
      </c>
      <c r="U809" s="37"/>
      <c r="V809" s="37"/>
      <c r="W809" s="37"/>
      <c r="X809" s="37"/>
      <c r="Y809" s="37"/>
      <c r="Z809" s="37"/>
      <c r="AA809" s="37"/>
      <c r="AB809" s="37"/>
      <c r="AC809" s="37"/>
      <c r="AD809" s="37"/>
      <c r="AE809" s="37"/>
      <c r="AR809" s="252" t="s">
        <v>731</v>
      </c>
      <c r="AT809" s="252" t="s">
        <v>393</v>
      </c>
      <c r="AU809" s="252" t="s">
        <v>99</v>
      </c>
      <c r="AY809" s="19" t="s">
        <v>387</v>
      </c>
      <c r="BE809" s="127">
        <f t="shared" si="289"/>
        <v>0</v>
      </c>
      <c r="BF809" s="127">
        <f t="shared" si="290"/>
        <v>0</v>
      </c>
      <c r="BG809" s="127">
        <f t="shared" si="291"/>
        <v>0</v>
      </c>
      <c r="BH809" s="127">
        <f t="shared" si="292"/>
        <v>0</v>
      </c>
      <c r="BI809" s="127">
        <f t="shared" si="293"/>
        <v>0</v>
      </c>
      <c r="BJ809" s="19" t="s">
        <v>92</v>
      </c>
      <c r="BK809" s="127">
        <f t="shared" si="294"/>
        <v>0</v>
      </c>
      <c r="BL809" s="19" t="s">
        <v>731</v>
      </c>
      <c r="BM809" s="252" t="s">
        <v>3910</v>
      </c>
    </row>
    <row r="810" spans="1:65" s="2" customFormat="1" ht="21.75" customHeight="1">
      <c r="A810" s="37"/>
      <c r="B810" s="38"/>
      <c r="C810" s="240" t="s">
        <v>3911</v>
      </c>
      <c r="D810" s="240" t="s">
        <v>393</v>
      </c>
      <c r="E810" s="241" t="s">
        <v>3912</v>
      </c>
      <c r="F810" s="242" t="s">
        <v>3566</v>
      </c>
      <c r="G810" s="243" t="s">
        <v>396</v>
      </c>
      <c r="H810" s="244">
        <v>0.3</v>
      </c>
      <c r="I810" s="245"/>
      <c r="J810" s="246">
        <f t="shared" si="285"/>
        <v>0</v>
      </c>
      <c r="K810" s="247"/>
      <c r="L810" s="40"/>
      <c r="M810" s="248" t="s">
        <v>1</v>
      </c>
      <c r="N810" s="249" t="s">
        <v>42</v>
      </c>
      <c r="O810" s="78"/>
      <c r="P810" s="250">
        <f t="shared" si="286"/>
        <v>0</v>
      </c>
      <c r="Q810" s="250">
        <v>0</v>
      </c>
      <c r="R810" s="250">
        <f t="shared" si="287"/>
        <v>0</v>
      </c>
      <c r="S810" s="250">
        <v>0</v>
      </c>
      <c r="T810" s="251">
        <f t="shared" si="288"/>
        <v>0</v>
      </c>
      <c r="U810" s="37"/>
      <c r="V810" s="37"/>
      <c r="W810" s="37"/>
      <c r="X810" s="37"/>
      <c r="Y810" s="37"/>
      <c r="Z810" s="37"/>
      <c r="AA810" s="37"/>
      <c r="AB810" s="37"/>
      <c r="AC810" s="37"/>
      <c r="AD810" s="37"/>
      <c r="AE810" s="37"/>
      <c r="AR810" s="252" t="s">
        <v>731</v>
      </c>
      <c r="AT810" s="252" t="s">
        <v>393</v>
      </c>
      <c r="AU810" s="252" t="s">
        <v>99</v>
      </c>
      <c r="AY810" s="19" t="s">
        <v>387</v>
      </c>
      <c r="BE810" s="127">
        <f t="shared" si="289"/>
        <v>0</v>
      </c>
      <c r="BF810" s="127">
        <f t="shared" si="290"/>
        <v>0</v>
      </c>
      <c r="BG810" s="127">
        <f t="shared" si="291"/>
        <v>0</v>
      </c>
      <c r="BH810" s="127">
        <f t="shared" si="292"/>
        <v>0</v>
      </c>
      <c r="BI810" s="127">
        <f t="shared" si="293"/>
        <v>0</v>
      </c>
      <c r="BJ810" s="19" t="s">
        <v>92</v>
      </c>
      <c r="BK810" s="127">
        <f t="shared" si="294"/>
        <v>0</v>
      </c>
      <c r="BL810" s="19" t="s">
        <v>731</v>
      </c>
      <c r="BM810" s="252" t="s">
        <v>3913</v>
      </c>
    </row>
    <row r="811" spans="1:65" s="2" customFormat="1" ht="16.5" customHeight="1">
      <c r="A811" s="37"/>
      <c r="B811" s="38"/>
      <c r="C811" s="240" t="s">
        <v>3914</v>
      </c>
      <c r="D811" s="240" t="s">
        <v>393</v>
      </c>
      <c r="E811" s="241" t="s">
        <v>3915</v>
      </c>
      <c r="F811" s="242" t="s">
        <v>3316</v>
      </c>
      <c r="G811" s="243" t="s">
        <v>436</v>
      </c>
      <c r="H811" s="244">
        <v>2</v>
      </c>
      <c r="I811" s="245"/>
      <c r="J811" s="246">
        <f t="shared" si="285"/>
        <v>0</v>
      </c>
      <c r="K811" s="247"/>
      <c r="L811" s="40"/>
      <c r="M811" s="248" t="s">
        <v>1</v>
      </c>
      <c r="N811" s="249" t="s">
        <v>42</v>
      </c>
      <c r="O811" s="78"/>
      <c r="P811" s="250">
        <f t="shared" si="286"/>
        <v>0</v>
      </c>
      <c r="Q811" s="250">
        <v>0</v>
      </c>
      <c r="R811" s="250">
        <f t="shared" si="287"/>
        <v>0</v>
      </c>
      <c r="S811" s="250">
        <v>0</v>
      </c>
      <c r="T811" s="251">
        <f t="shared" si="288"/>
        <v>0</v>
      </c>
      <c r="U811" s="37"/>
      <c r="V811" s="37"/>
      <c r="W811" s="37"/>
      <c r="X811" s="37"/>
      <c r="Y811" s="37"/>
      <c r="Z811" s="37"/>
      <c r="AA811" s="37"/>
      <c r="AB811" s="37"/>
      <c r="AC811" s="37"/>
      <c r="AD811" s="37"/>
      <c r="AE811" s="37"/>
      <c r="AR811" s="252" t="s">
        <v>731</v>
      </c>
      <c r="AT811" s="252" t="s">
        <v>393</v>
      </c>
      <c r="AU811" s="252" t="s">
        <v>99</v>
      </c>
      <c r="AY811" s="19" t="s">
        <v>387</v>
      </c>
      <c r="BE811" s="127">
        <f t="shared" si="289"/>
        <v>0</v>
      </c>
      <c r="BF811" s="127">
        <f t="shared" si="290"/>
        <v>0</v>
      </c>
      <c r="BG811" s="127">
        <f t="shared" si="291"/>
        <v>0</v>
      </c>
      <c r="BH811" s="127">
        <f t="shared" si="292"/>
        <v>0</v>
      </c>
      <c r="BI811" s="127">
        <f t="shared" si="293"/>
        <v>0</v>
      </c>
      <c r="BJ811" s="19" t="s">
        <v>92</v>
      </c>
      <c r="BK811" s="127">
        <f t="shared" si="294"/>
        <v>0</v>
      </c>
      <c r="BL811" s="19" t="s">
        <v>731</v>
      </c>
      <c r="BM811" s="252" t="s">
        <v>3916</v>
      </c>
    </row>
    <row r="812" spans="1:65" s="2" customFormat="1" ht="16.5" customHeight="1">
      <c r="A812" s="37"/>
      <c r="B812" s="38"/>
      <c r="C812" s="240" t="s">
        <v>3917</v>
      </c>
      <c r="D812" s="240" t="s">
        <v>393</v>
      </c>
      <c r="E812" s="241" t="s">
        <v>3918</v>
      </c>
      <c r="F812" s="242" t="s">
        <v>3215</v>
      </c>
      <c r="G812" s="243" t="s">
        <v>436</v>
      </c>
      <c r="H812" s="244">
        <v>1</v>
      </c>
      <c r="I812" s="245"/>
      <c r="J812" s="246">
        <f t="shared" si="285"/>
        <v>0</v>
      </c>
      <c r="K812" s="247"/>
      <c r="L812" s="40"/>
      <c r="M812" s="248" t="s">
        <v>1</v>
      </c>
      <c r="N812" s="249" t="s">
        <v>42</v>
      </c>
      <c r="O812" s="78"/>
      <c r="P812" s="250">
        <f t="shared" si="286"/>
        <v>0</v>
      </c>
      <c r="Q812" s="250">
        <v>0</v>
      </c>
      <c r="R812" s="250">
        <f t="shared" si="287"/>
        <v>0</v>
      </c>
      <c r="S812" s="250">
        <v>0</v>
      </c>
      <c r="T812" s="251">
        <f t="shared" si="288"/>
        <v>0</v>
      </c>
      <c r="U812" s="37"/>
      <c r="V812" s="37"/>
      <c r="W812" s="37"/>
      <c r="X812" s="37"/>
      <c r="Y812" s="37"/>
      <c r="Z812" s="37"/>
      <c r="AA812" s="37"/>
      <c r="AB812" s="37"/>
      <c r="AC812" s="37"/>
      <c r="AD812" s="37"/>
      <c r="AE812" s="37"/>
      <c r="AR812" s="252" t="s">
        <v>731</v>
      </c>
      <c r="AT812" s="252" t="s">
        <v>393</v>
      </c>
      <c r="AU812" s="252" t="s">
        <v>99</v>
      </c>
      <c r="AY812" s="19" t="s">
        <v>387</v>
      </c>
      <c r="BE812" s="127">
        <f t="shared" si="289"/>
        <v>0</v>
      </c>
      <c r="BF812" s="127">
        <f t="shared" si="290"/>
        <v>0</v>
      </c>
      <c r="BG812" s="127">
        <f t="shared" si="291"/>
        <v>0</v>
      </c>
      <c r="BH812" s="127">
        <f t="shared" si="292"/>
        <v>0</v>
      </c>
      <c r="BI812" s="127">
        <f t="shared" si="293"/>
        <v>0</v>
      </c>
      <c r="BJ812" s="19" t="s">
        <v>92</v>
      </c>
      <c r="BK812" s="127">
        <f t="shared" si="294"/>
        <v>0</v>
      </c>
      <c r="BL812" s="19" t="s">
        <v>731</v>
      </c>
      <c r="BM812" s="252" t="s">
        <v>3919</v>
      </c>
    </row>
    <row r="813" spans="1:65" s="2" customFormat="1" ht="16.5" customHeight="1">
      <c r="A813" s="37"/>
      <c r="B813" s="38"/>
      <c r="C813" s="240" t="s">
        <v>3920</v>
      </c>
      <c r="D813" s="240" t="s">
        <v>393</v>
      </c>
      <c r="E813" s="241" t="s">
        <v>3921</v>
      </c>
      <c r="F813" s="242" t="s">
        <v>3575</v>
      </c>
      <c r="G813" s="243" t="s">
        <v>436</v>
      </c>
      <c r="H813" s="244">
        <v>4</v>
      </c>
      <c r="I813" s="245"/>
      <c r="J813" s="246">
        <f t="shared" si="285"/>
        <v>0</v>
      </c>
      <c r="K813" s="247"/>
      <c r="L813" s="40"/>
      <c r="M813" s="248" t="s">
        <v>1</v>
      </c>
      <c r="N813" s="249" t="s">
        <v>42</v>
      </c>
      <c r="O813" s="78"/>
      <c r="P813" s="250">
        <f t="shared" si="286"/>
        <v>0</v>
      </c>
      <c r="Q813" s="250">
        <v>0</v>
      </c>
      <c r="R813" s="250">
        <f t="shared" si="287"/>
        <v>0</v>
      </c>
      <c r="S813" s="250">
        <v>0</v>
      </c>
      <c r="T813" s="251">
        <f t="shared" si="288"/>
        <v>0</v>
      </c>
      <c r="U813" s="37"/>
      <c r="V813" s="37"/>
      <c r="W813" s="37"/>
      <c r="X813" s="37"/>
      <c r="Y813" s="37"/>
      <c r="Z813" s="37"/>
      <c r="AA813" s="37"/>
      <c r="AB813" s="37"/>
      <c r="AC813" s="37"/>
      <c r="AD813" s="37"/>
      <c r="AE813" s="37"/>
      <c r="AR813" s="252" t="s">
        <v>731</v>
      </c>
      <c r="AT813" s="252" t="s">
        <v>393</v>
      </c>
      <c r="AU813" s="252" t="s">
        <v>99</v>
      </c>
      <c r="AY813" s="19" t="s">
        <v>387</v>
      </c>
      <c r="BE813" s="127">
        <f t="shared" si="289"/>
        <v>0</v>
      </c>
      <c r="BF813" s="127">
        <f t="shared" si="290"/>
        <v>0</v>
      </c>
      <c r="BG813" s="127">
        <f t="shared" si="291"/>
        <v>0</v>
      </c>
      <c r="BH813" s="127">
        <f t="shared" si="292"/>
        <v>0</v>
      </c>
      <c r="BI813" s="127">
        <f t="shared" si="293"/>
        <v>0</v>
      </c>
      <c r="BJ813" s="19" t="s">
        <v>92</v>
      </c>
      <c r="BK813" s="127">
        <f t="shared" si="294"/>
        <v>0</v>
      </c>
      <c r="BL813" s="19" t="s">
        <v>731</v>
      </c>
      <c r="BM813" s="252" t="s">
        <v>3922</v>
      </c>
    </row>
    <row r="814" spans="1:65" s="12" customFormat="1" ht="20.85" customHeight="1">
      <c r="B814" s="212"/>
      <c r="C814" s="213"/>
      <c r="D814" s="214" t="s">
        <v>75</v>
      </c>
      <c r="E814" s="225" t="s">
        <v>2781</v>
      </c>
      <c r="F814" s="225" t="s">
        <v>2782</v>
      </c>
      <c r="G814" s="213"/>
      <c r="H814" s="213"/>
      <c r="I814" s="216"/>
      <c r="J814" s="226">
        <f>BK814</f>
        <v>0</v>
      </c>
      <c r="K814" s="213"/>
      <c r="L814" s="217"/>
      <c r="M814" s="218"/>
      <c r="N814" s="219"/>
      <c r="O814" s="219"/>
      <c r="P814" s="220">
        <f>SUM(P815:P825)</f>
        <v>0</v>
      </c>
      <c r="Q814" s="219"/>
      <c r="R814" s="220">
        <f>SUM(R815:R825)</f>
        <v>0</v>
      </c>
      <c r="S814" s="219"/>
      <c r="T814" s="221">
        <f>SUM(T815:T825)</f>
        <v>0</v>
      </c>
      <c r="AR814" s="222" t="s">
        <v>84</v>
      </c>
      <c r="AT814" s="223" t="s">
        <v>75</v>
      </c>
      <c r="AU814" s="223" t="s">
        <v>92</v>
      </c>
      <c r="AY814" s="222" t="s">
        <v>387</v>
      </c>
      <c r="BK814" s="224">
        <f>SUM(BK815:BK825)</f>
        <v>0</v>
      </c>
    </row>
    <row r="815" spans="1:65" s="2" customFormat="1" ht="16.5" customHeight="1">
      <c r="A815" s="37"/>
      <c r="B815" s="38"/>
      <c r="C815" s="240" t="s">
        <v>3923</v>
      </c>
      <c r="D815" s="240" t="s">
        <v>393</v>
      </c>
      <c r="E815" s="241" t="s">
        <v>3924</v>
      </c>
      <c r="F815" s="242" t="s">
        <v>2835</v>
      </c>
      <c r="G815" s="243" t="s">
        <v>436</v>
      </c>
      <c r="H815" s="244">
        <v>2</v>
      </c>
      <c r="I815" s="245"/>
      <c r="J815" s="246">
        <f t="shared" ref="J815:J825" si="295">ROUND(I815*H815,2)</f>
        <v>0</v>
      </c>
      <c r="K815" s="247"/>
      <c r="L815" s="40"/>
      <c r="M815" s="248" t="s">
        <v>1</v>
      </c>
      <c r="N815" s="249" t="s">
        <v>42</v>
      </c>
      <c r="O815" s="78"/>
      <c r="P815" s="250">
        <f t="shared" ref="P815:P825" si="296">O815*H815</f>
        <v>0</v>
      </c>
      <c r="Q815" s="250">
        <v>0</v>
      </c>
      <c r="R815" s="250">
        <f t="shared" ref="R815:R825" si="297">Q815*H815</f>
        <v>0</v>
      </c>
      <c r="S815" s="250">
        <v>0</v>
      </c>
      <c r="T815" s="251">
        <f t="shared" ref="T815:T825" si="298">S815*H815</f>
        <v>0</v>
      </c>
      <c r="U815" s="37"/>
      <c r="V815" s="37"/>
      <c r="W815" s="37"/>
      <c r="X815" s="37"/>
      <c r="Y815" s="37"/>
      <c r="Z815" s="37"/>
      <c r="AA815" s="37"/>
      <c r="AB815" s="37"/>
      <c r="AC815" s="37"/>
      <c r="AD815" s="37"/>
      <c r="AE815" s="37"/>
      <c r="AR815" s="252" t="s">
        <v>731</v>
      </c>
      <c r="AT815" s="252" t="s">
        <v>393</v>
      </c>
      <c r="AU815" s="252" t="s">
        <v>99</v>
      </c>
      <c r="AY815" s="19" t="s">
        <v>387</v>
      </c>
      <c r="BE815" s="127">
        <f t="shared" ref="BE815:BE825" si="299">IF(N815="základná",J815,0)</f>
        <v>0</v>
      </c>
      <c r="BF815" s="127">
        <f t="shared" ref="BF815:BF825" si="300">IF(N815="znížená",J815,0)</f>
        <v>0</v>
      </c>
      <c r="BG815" s="127">
        <f t="shared" ref="BG815:BG825" si="301">IF(N815="zákl. prenesená",J815,0)</f>
        <v>0</v>
      </c>
      <c r="BH815" s="127">
        <f t="shared" ref="BH815:BH825" si="302">IF(N815="zníž. prenesená",J815,0)</f>
        <v>0</v>
      </c>
      <c r="BI815" s="127">
        <f t="shared" ref="BI815:BI825" si="303">IF(N815="nulová",J815,0)</f>
        <v>0</v>
      </c>
      <c r="BJ815" s="19" t="s">
        <v>92</v>
      </c>
      <c r="BK815" s="127">
        <f t="shared" ref="BK815:BK825" si="304">ROUND(I815*H815,2)</f>
        <v>0</v>
      </c>
      <c r="BL815" s="19" t="s">
        <v>731</v>
      </c>
      <c r="BM815" s="252" t="s">
        <v>3925</v>
      </c>
    </row>
    <row r="816" spans="1:65" s="2" customFormat="1" ht="21.75" customHeight="1">
      <c r="A816" s="37"/>
      <c r="B816" s="38"/>
      <c r="C816" s="240" t="s">
        <v>724</v>
      </c>
      <c r="D816" s="240" t="s">
        <v>393</v>
      </c>
      <c r="E816" s="241" t="s">
        <v>3926</v>
      </c>
      <c r="F816" s="242" t="s">
        <v>2838</v>
      </c>
      <c r="G816" s="243" t="s">
        <v>405</v>
      </c>
      <c r="H816" s="244">
        <v>1.6</v>
      </c>
      <c r="I816" s="245"/>
      <c r="J816" s="246">
        <f t="shared" si="295"/>
        <v>0</v>
      </c>
      <c r="K816" s="247"/>
      <c r="L816" s="40"/>
      <c r="M816" s="248" t="s">
        <v>1</v>
      </c>
      <c r="N816" s="249" t="s">
        <v>42</v>
      </c>
      <c r="O816" s="78"/>
      <c r="P816" s="250">
        <f t="shared" si="296"/>
        <v>0</v>
      </c>
      <c r="Q816" s="250">
        <v>0</v>
      </c>
      <c r="R816" s="250">
        <f t="shared" si="297"/>
        <v>0</v>
      </c>
      <c r="S816" s="250">
        <v>0</v>
      </c>
      <c r="T816" s="251">
        <f t="shared" si="298"/>
        <v>0</v>
      </c>
      <c r="U816" s="37"/>
      <c r="V816" s="37"/>
      <c r="W816" s="37"/>
      <c r="X816" s="37"/>
      <c r="Y816" s="37"/>
      <c r="Z816" s="37"/>
      <c r="AA816" s="37"/>
      <c r="AB816" s="37"/>
      <c r="AC816" s="37"/>
      <c r="AD816" s="37"/>
      <c r="AE816" s="37"/>
      <c r="AR816" s="252" t="s">
        <v>731</v>
      </c>
      <c r="AT816" s="252" t="s">
        <v>393</v>
      </c>
      <c r="AU816" s="252" t="s">
        <v>99</v>
      </c>
      <c r="AY816" s="19" t="s">
        <v>387</v>
      </c>
      <c r="BE816" s="127">
        <f t="shared" si="299"/>
        <v>0</v>
      </c>
      <c r="BF816" s="127">
        <f t="shared" si="300"/>
        <v>0</v>
      </c>
      <c r="BG816" s="127">
        <f t="shared" si="301"/>
        <v>0</v>
      </c>
      <c r="BH816" s="127">
        <f t="shared" si="302"/>
        <v>0</v>
      </c>
      <c r="BI816" s="127">
        <f t="shared" si="303"/>
        <v>0</v>
      </c>
      <c r="BJ816" s="19" t="s">
        <v>92</v>
      </c>
      <c r="BK816" s="127">
        <f t="shared" si="304"/>
        <v>0</v>
      </c>
      <c r="BL816" s="19" t="s">
        <v>731</v>
      </c>
      <c r="BM816" s="252" t="s">
        <v>3927</v>
      </c>
    </row>
    <row r="817" spans="1:65" s="2" customFormat="1" ht="16.5" customHeight="1">
      <c r="A817" s="37"/>
      <c r="B817" s="38"/>
      <c r="C817" s="240" t="s">
        <v>3928</v>
      </c>
      <c r="D817" s="240" t="s">
        <v>393</v>
      </c>
      <c r="E817" s="241" t="s">
        <v>3929</v>
      </c>
      <c r="F817" s="242" t="s">
        <v>3498</v>
      </c>
      <c r="G817" s="243" t="s">
        <v>436</v>
      </c>
      <c r="H817" s="244">
        <v>2</v>
      </c>
      <c r="I817" s="245"/>
      <c r="J817" s="246">
        <f t="shared" si="295"/>
        <v>0</v>
      </c>
      <c r="K817" s="247"/>
      <c r="L817" s="40"/>
      <c r="M817" s="248" t="s">
        <v>1</v>
      </c>
      <c r="N817" s="249" t="s">
        <v>42</v>
      </c>
      <c r="O817" s="78"/>
      <c r="P817" s="250">
        <f t="shared" si="296"/>
        <v>0</v>
      </c>
      <c r="Q817" s="250">
        <v>0</v>
      </c>
      <c r="R817" s="250">
        <f t="shared" si="297"/>
        <v>0</v>
      </c>
      <c r="S817" s="250">
        <v>0</v>
      </c>
      <c r="T817" s="251">
        <f t="shared" si="298"/>
        <v>0</v>
      </c>
      <c r="U817" s="37"/>
      <c r="V817" s="37"/>
      <c r="W817" s="37"/>
      <c r="X817" s="37"/>
      <c r="Y817" s="37"/>
      <c r="Z817" s="37"/>
      <c r="AA817" s="37"/>
      <c r="AB817" s="37"/>
      <c r="AC817" s="37"/>
      <c r="AD817" s="37"/>
      <c r="AE817" s="37"/>
      <c r="AR817" s="252" t="s">
        <v>731</v>
      </c>
      <c r="AT817" s="252" t="s">
        <v>393</v>
      </c>
      <c r="AU817" s="252" t="s">
        <v>99</v>
      </c>
      <c r="AY817" s="19" t="s">
        <v>387</v>
      </c>
      <c r="BE817" s="127">
        <f t="shared" si="299"/>
        <v>0</v>
      </c>
      <c r="BF817" s="127">
        <f t="shared" si="300"/>
        <v>0</v>
      </c>
      <c r="BG817" s="127">
        <f t="shared" si="301"/>
        <v>0</v>
      </c>
      <c r="BH817" s="127">
        <f t="shared" si="302"/>
        <v>0</v>
      </c>
      <c r="BI817" s="127">
        <f t="shared" si="303"/>
        <v>0</v>
      </c>
      <c r="BJ817" s="19" t="s">
        <v>92</v>
      </c>
      <c r="BK817" s="127">
        <f t="shared" si="304"/>
        <v>0</v>
      </c>
      <c r="BL817" s="19" t="s">
        <v>731</v>
      </c>
      <c r="BM817" s="252" t="s">
        <v>3930</v>
      </c>
    </row>
    <row r="818" spans="1:65" s="2" customFormat="1" ht="21.75" customHeight="1">
      <c r="A818" s="37"/>
      <c r="B818" s="38"/>
      <c r="C818" s="240" t="s">
        <v>3931</v>
      </c>
      <c r="D818" s="240" t="s">
        <v>393</v>
      </c>
      <c r="E818" s="241" t="s">
        <v>3932</v>
      </c>
      <c r="F818" s="242" t="s">
        <v>3896</v>
      </c>
      <c r="G818" s="243" t="s">
        <v>396</v>
      </c>
      <c r="H818" s="244">
        <v>2.2999999999999998</v>
      </c>
      <c r="I818" s="245"/>
      <c r="J818" s="246">
        <f t="shared" si="295"/>
        <v>0</v>
      </c>
      <c r="K818" s="247"/>
      <c r="L818" s="40"/>
      <c r="M818" s="248" t="s">
        <v>1</v>
      </c>
      <c r="N818" s="249" t="s">
        <v>42</v>
      </c>
      <c r="O818" s="78"/>
      <c r="P818" s="250">
        <f t="shared" si="296"/>
        <v>0</v>
      </c>
      <c r="Q818" s="250">
        <v>0</v>
      </c>
      <c r="R818" s="250">
        <f t="shared" si="297"/>
        <v>0</v>
      </c>
      <c r="S818" s="250">
        <v>0</v>
      </c>
      <c r="T818" s="251">
        <f t="shared" si="298"/>
        <v>0</v>
      </c>
      <c r="U818" s="37"/>
      <c r="V818" s="37"/>
      <c r="W818" s="37"/>
      <c r="X818" s="37"/>
      <c r="Y818" s="37"/>
      <c r="Z818" s="37"/>
      <c r="AA818" s="37"/>
      <c r="AB818" s="37"/>
      <c r="AC818" s="37"/>
      <c r="AD818" s="37"/>
      <c r="AE818" s="37"/>
      <c r="AR818" s="252" t="s">
        <v>731</v>
      </c>
      <c r="AT818" s="252" t="s">
        <v>393</v>
      </c>
      <c r="AU818" s="252" t="s">
        <v>99</v>
      </c>
      <c r="AY818" s="19" t="s">
        <v>387</v>
      </c>
      <c r="BE818" s="127">
        <f t="shared" si="299"/>
        <v>0</v>
      </c>
      <c r="BF818" s="127">
        <f t="shared" si="300"/>
        <v>0</v>
      </c>
      <c r="BG818" s="127">
        <f t="shared" si="301"/>
        <v>0</v>
      </c>
      <c r="BH818" s="127">
        <f t="shared" si="302"/>
        <v>0</v>
      </c>
      <c r="BI818" s="127">
        <f t="shared" si="303"/>
        <v>0</v>
      </c>
      <c r="BJ818" s="19" t="s">
        <v>92</v>
      </c>
      <c r="BK818" s="127">
        <f t="shared" si="304"/>
        <v>0</v>
      </c>
      <c r="BL818" s="19" t="s">
        <v>731</v>
      </c>
      <c r="BM818" s="252" t="s">
        <v>3933</v>
      </c>
    </row>
    <row r="819" spans="1:65" s="2" customFormat="1" ht="21.75" customHeight="1">
      <c r="A819" s="37"/>
      <c r="B819" s="38"/>
      <c r="C819" s="240" t="s">
        <v>3934</v>
      </c>
      <c r="D819" s="240" t="s">
        <v>393</v>
      </c>
      <c r="E819" s="241" t="s">
        <v>3935</v>
      </c>
      <c r="F819" s="242" t="s">
        <v>3936</v>
      </c>
      <c r="G819" s="243" t="s">
        <v>396</v>
      </c>
      <c r="H819" s="244">
        <v>6.1</v>
      </c>
      <c r="I819" s="245"/>
      <c r="J819" s="246">
        <f t="shared" si="295"/>
        <v>0</v>
      </c>
      <c r="K819" s="247"/>
      <c r="L819" s="40"/>
      <c r="M819" s="248" t="s">
        <v>1</v>
      </c>
      <c r="N819" s="249" t="s">
        <v>42</v>
      </c>
      <c r="O819" s="78"/>
      <c r="P819" s="250">
        <f t="shared" si="296"/>
        <v>0</v>
      </c>
      <c r="Q819" s="250">
        <v>0</v>
      </c>
      <c r="R819" s="250">
        <f t="shared" si="297"/>
        <v>0</v>
      </c>
      <c r="S819" s="250">
        <v>0</v>
      </c>
      <c r="T819" s="251">
        <f t="shared" si="298"/>
        <v>0</v>
      </c>
      <c r="U819" s="37"/>
      <c r="V819" s="37"/>
      <c r="W819" s="37"/>
      <c r="X819" s="37"/>
      <c r="Y819" s="37"/>
      <c r="Z819" s="37"/>
      <c r="AA819" s="37"/>
      <c r="AB819" s="37"/>
      <c r="AC819" s="37"/>
      <c r="AD819" s="37"/>
      <c r="AE819" s="37"/>
      <c r="AR819" s="252" t="s">
        <v>731</v>
      </c>
      <c r="AT819" s="252" t="s">
        <v>393</v>
      </c>
      <c r="AU819" s="252" t="s">
        <v>99</v>
      </c>
      <c r="AY819" s="19" t="s">
        <v>387</v>
      </c>
      <c r="BE819" s="127">
        <f t="shared" si="299"/>
        <v>0</v>
      </c>
      <c r="BF819" s="127">
        <f t="shared" si="300"/>
        <v>0</v>
      </c>
      <c r="BG819" s="127">
        <f t="shared" si="301"/>
        <v>0</v>
      </c>
      <c r="BH819" s="127">
        <f t="shared" si="302"/>
        <v>0</v>
      </c>
      <c r="BI819" s="127">
        <f t="shared" si="303"/>
        <v>0</v>
      </c>
      <c r="BJ819" s="19" t="s">
        <v>92</v>
      </c>
      <c r="BK819" s="127">
        <f t="shared" si="304"/>
        <v>0</v>
      </c>
      <c r="BL819" s="19" t="s">
        <v>731</v>
      </c>
      <c r="BM819" s="252" t="s">
        <v>3937</v>
      </c>
    </row>
    <row r="820" spans="1:65" s="2" customFormat="1" ht="16.5" customHeight="1">
      <c r="A820" s="37"/>
      <c r="B820" s="38"/>
      <c r="C820" s="240" t="s">
        <v>3938</v>
      </c>
      <c r="D820" s="240" t="s">
        <v>393</v>
      </c>
      <c r="E820" s="241" t="s">
        <v>3939</v>
      </c>
      <c r="F820" s="242" t="s">
        <v>3906</v>
      </c>
      <c r="G820" s="243" t="s">
        <v>396</v>
      </c>
      <c r="H820" s="244">
        <v>1.6</v>
      </c>
      <c r="I820" s="245"/>
      <c r="J820" s="246">
        <f t="shared" si="295"/>
        <v>0</v>
      </c>
      <c r="K820" s="247"/>
      <c r="L820" s="40"/>
      <c r="M820" s="248" t="s">
        <v>1</v>
      </c>
      <c r="N820" s="249" t="s">
        <v>42</v>
      </c>
      <c r="O820" s="78"/>
      <c r="P820" s="250">
        <f t="shared" si="296"/>
        <v>0</v>
      </c>
      <c r="Q820" s="250">
        <v>0</v>
      </c>
      <c r="R820" s="250">
        <f t="shared" si="297"/>
        <v>0</v>
      </c>
      <c r="S820" s="250">
        <v>0</v>
      </c>
      <c r="T820" s="251">
        <f t="shared" si="298"/>
        <v>0</v>
      </c>
      <c r="U820" s="37"/>
      <c r="V820" s="37"/>
      <c r="W820" s="37"/>
      <c r="X820" s="37"/>
      <c r="Y820" s="37"/>
      <c r="Z820" s="37"/>
      <c r="AA820" s="37"/>
      <c r="AB820" s="37"/>
      <c r="AC820" s="37"/>
      <c r="AD820" s="37"/>
      <c r="AE820" s="37"/>
      <c r="AR820" s="252" t="s">
        <v>731</v>
      </c>
      <c r="AT820" s="252" t="s">
        <v>393</v>
      </c>
      <c r="AU820" s="252" t="s">
        <v>99</v>
      </c>
      <c r="AY820" s="19" t="s">
        <v>387</v>
      </c>
      <c r="BE820" s="127">
        <f t="shared" si="299"/>
        <v>0</v>
      </c>
      <c r="BF820" s="127">
        <f t="shared" si="300"/>
        <v>0</v>
      </c>
      <c r="BG820" s="127">
        <f t="shared" si="301"/>
        <v>0</v>
      </c>
      <c r="BH820" s="127">
        <f t="shared" si="302"/>
        <v>0</v>
      </c>
      <c r="BI820" s="127">
        <f t="shared" si="303"/>
        <v>0</v>
      </c>
      <c r="BJ820" s="19" t="s">
        <v>92</v>
      </c>
      <c r="BK820" s="127">
        <f t="shared" si="304"/>
        <v>0</v>
      </c>
      <c r="BL820" s="19" t="s">
        <v>731</v>
      </c>
      <c r="BM820" s="252" t="s">
        <v>3940</v>
      </c>
    </row>
    <row r="821" spans="1:65" s="2" customFormat="1" ht="16.5" customHeight="1">
      <c r="A821" s="37"/>
      <c r="B821" s="38"/>
      <c r="C821" s="240" t="s">
        <v>3941</v>
      </c>
      <c r="D821" s="240" t="s">
        <v>393</v>
      </c>
      <c r="E821" s="241" t="s">
        <v>3942</v>
      </c>
      <c r="F821" s="242" t="s">
        <v>3879</v>
      </c>
      <c r="G821" s="243" t="s">
        <v>396</v>
      </c>
      <c r="H821" s="244">
        <v>0.2</v>
      </c>
      <c r="I821" s="245"/>
      <c r="J821" s="246">
        <f t="shared" si="295"/>
        <v>0</v>
      </c>
      <c r="K821" s="247"/>
      <c r="L821" s="40"/>
      <c r="M821" s="248" t="s">
        <v>1</v>
      </c>
      <c r="N821" s="249" t="s">
        <v>42</v>
      </c>
      <c r="O821" s="78"/>
      <c r="P821" s="250">
        <f t="shared" si="296"/>
        <v>0</v>
      </c>
      <c r="Q821" s="250">
        <v>0</v>
      </c>
      <c r="R821" s="250">
        <f t="shared" si="297"/>
        <v>0</v>
      </c>
      <c r="S821" s="250">
        <v>0</v>
      </c>
      <c r="T821" s="251">
        <f t="shared" si="298"/>
        <v>0</v>
      </c>
      <c r="U821" s="37"/>
      <c r="V821" s="37"/>
      <c r="W821" s="37"/>
      <c r="X821" s="37"/>
      <c r="Y821" s="37"/>
      <c r="Z821" s="37"/>
      <c r="AA821" s="37"/>
      <c r="AB821" s="37"/>
      <c r="AC821" s="37"/>
      <c r="AD821" s="37"/>
      <c r="AE821" s="37"/>
      <c r="AR821" s="252" t="s">
        <v>731</v>
      </c>
      <c r="AT821" s="252" t="s">
        <v>393</v>
      </c>
      <c r="AU821" s="252" t="s">
        <v>99</v>
      </c>
      <c r="AY821" s="19" t="s">
        <v>387</v>
      </c>
      <c r="BE821" s="127">
        <f t="shared" si="299"/>
        <v>0</v>
      </c>
      <c r="BF821" s="127">
        <f t="shared" si="300"/>
        <v>0</v>
      </c>
      <c r="BG821" s="127">
        <f t="shared" si="301"/>
        <v>0</v>
      </c>
      <c r="BH821" s="127">
        <f t="shared" si="302"/>
        <v>0</v>
      </c>
      <c r="BI821" s="127">
        <f t="shared" si="303"/>
        <v>0</v>
      </c>
      <c r="BJ821" s="19" t="s">
        <v>92</v>
      </c>
      <c r="BK821" s="127">
        <f t="shared" si="304"/>
        <v>0</v>
      </c>
      <c r="BL821" s="19" t="s">
        <v>731</v>
      </c>
      <c r="BM821" s="252" t="s">
        <v>3943</v>
      </c>
    </row>
    <row r="822" spans="1:65" s="2" customFormat="1" ht="21.75" customHeight="1">
      <c r="A822" s="37"/>
      <c r="B822" s="38"/>
      <c r="C822" s="240" t="s">
        <v>3944</v>
      </c>
      <c r="D822" s="240" t="s">
        <v>393</v>
      </c>
      <c r="E822" s="241" t="s">
        <v>3945</v>
      </c>
      <c r="F822" s="242" t="s">
        <v>3566</v>
      </c>
      <c r="G822" s="243" t="s">
        <v>396</v>
      </c>
      <c r="H822" s="244">
        <v>0.3</v>
      </c>
      <c r="I822" s="245"/>
      <c r="J822" s="246">
        <f t="shared" si="295"/>
        <v>0</v>
      </c>
      <c r="K822" s="247"/>
      <c r="L822" s="40"/>
      <c r="M822" s="248" t="s">
        <v>1</v>
      </c>
      <c r="N822" s="249" t="s">
        <v>42</v>
      </c>
      <c r="O822" s="78"/>
      <c r="P822" s="250">
        <f t="shared" si="296"/>
        <v>0</v>
      </c>
      <c r="Q822" s="250">
        <v>0</v>
      </c>
      <c r="R822" s="250">
        <f t="shared" si="297"/>
        <v>0</v>
      </c>
      <c r="S822" s="250">
        <v>0</v>
      </c>
      <c r="T822" s="251">
        <f t="shared" si="298"/>
        <v>0</v>
      </c>
      <c r="U822" s="37"/>
      <c r="V822" s="37"/>
      <c r="W822" s="37"/>
      <c r="X822" s="37"/>
      <c r="Y822" s="37"/>
      <c r="Z822" s="37"/>
      <c r="AA822" s="37"/>
      <c r="AB822" s="37"/>
      <c r="AC822" s="37"/>
      <c r="AD822" s="37"/>
      <c r="AE822" s="37"/>
      <c r="AR822" s="252" t="s">
        <v>731</v>
      </c>
      <c r="AT822" s="252" t="s">
        <v>393</v>
      </c>
      <c r="AU822" s="252" t="s">
        <v>99</v>
      </c>
      <c r="AY822" s="19" t="s">
        <v>387</v>
      </c>
      <c r="BE822" s="127">
        <f t="shared" si="299"/>
        <v>0</v>
      </c>
      <c r="BF822" s="127">
        <f t="shared" si="300"/>
        <v>0</v>
      </c>
      <c r="BG822" s="127">
        <f t="shared" si="301"/>
        <v>0</v>
      </c>
      <c r="BH822" s="127">
        <f t="shared" si="302"/>
        <v>0</v>
      </c>
      <c r="BI822" s="127">
        <f t="shared" si="303"/>
        <v>0</v>
      </c>
      <c r="BJ822" s="19" t="s">
        <v>92</v>
      </c>
      <c r="BK822" s="127">
        <f t="shared" si="304"/>
        <v>0</v>
      </c>
      <c r="BL822" s="19" t="s">
        <v>731</v>
      </c>
      <c r="BM822" s="252" t="s">
        <v>3946</v>
      </c>
    </row>
    <row r="823" spans="1:65" s="2" customFormat="1" ht="16.5" customHeight="1">
      <c r="A823" s="37"/>
      <c r="B823" s="38"/>
      <c r="C823" s="240" t="s">
        <v>3947</v>
      </c>
      <c r="D823" s="240" t="s">
        <v>393</v>
      </c>
      <c r="E823" s="241" t="s">
        <v>3948</v>
      </c>
      <c r="F823" s="242" t="s">
        <v>3316</v>
      </c>
      <c r="G823" s="243" t="s">
        <v>436</v>
      </c>
      <c r="H823" s="244">
        <v>2</v>
      </c>
      <c r="I823" s="245"/>
      <c r="J823" s="246">
        <f t="shared" si="295"/>
        <v>0</v>
      </c>
      <c r="K823" s="247"/>
      <c r="L823" s="40"/>
      <c r="M823" s="248" t="s">
        <v>1</v>
      </c>
      <c r="N823" s="249" t="s">
        <v>42</v>
      </c>
      <c r="O823" s="78"/>
      <c r="P823" s="250">
        <f t="shared" si="296"/>
        <v>0</v>
      </c>
      <c r="Q823" s="250">
        <v>0</v>
      </c>
      <c r="R823" s="250">
        <f t="shared" si="297"/>
        <v>0</v>
      </c>
      <c r="S823" s="250">
        <v>0</v>
      </c>
      <c r="T823" s="251">
        <f t="shared" si="298"/>
        <v>0</v>
      </c>
      <c r="U823" s="37"/>
      <c r="V823" s="37"/>
      <c r="W823" s="37"/>
      <c r="X823" s="37"/>
      <c r="Y823" s="37"/>
      <c r="Z823" s="37"/>
      <c r="AA823" s="37"/>
      <c r="AB823" s="37"/>
      <c r="AC823" s="37"/>
      <c r="AD823" s="37"/>
      <c r="AE823" s="37"/>
      <c r="AR823" s="252" t="s">
        <v>731</v>
      </c>
      <c r="AT823" s="252" t="s">
        <v>393</v>
      </c>
      <c r="AU823" s="252" t="s">
        <v>99</v>
      </c>
      <c r="AY823" s="19" t="s">
        <v>387</v>
      </c>
      <c r="BE823" s="127">
        <f t="shared" si="299"/>
        <v>0</v>
      </c>
      <c r="BF823" s="127">
        <f t="shared" si="300"/>
        <v>0</v>
      </c>
      <c r="BG823" s="127">
        <f t="shared" si="301"/>
        <v>0</v>
      </c>
      <c r="BH823" s="127">
        <f t="shared" si="302"/>
        <v>0</v>
      </c>
      <c r="BI823" s="127">
        <f t="shared" si="303"/>
        <v>0</v>
      </c>
      <c r="BJ823" s="19" t="s">
        <v>92</v>
      </c>
      <c r="BK823" s="127">
        <f t="shared" si="304"/>
        <v>0</v>
      </c>
      <c r="BL823" s="19" t="s">
        <v>731</v>
      </c>
      <c r="BM823" s="252" t="s">
        <v>3949</v>
      </c>
    </row>
    <row r="824" spans="1:65" s="2" customFormat="1" ht="16.5" customHeight="1">
      <c r="A824" s="37"/>
      <c r="B824" s="38"/>
      <c r="C824" s="240" t="s">
        <v>3950</v>
      </c>
      <c r="D824" s="240" t="s">
        <v>393</v>
      </c>
      <c r="E824" s="241" t="s">
        <v>3951</v>
      </c>
      <c r="F824" s="242" t="s">
        <v>3215</v>
      </c>
      <c r="G824" s="243" t="s">
        <v>436</v>
      </c>
      <c r="H824" s="244">
        <v>1</v>
      </c>
      <c r="I824" s="245"/>
      <c r="J824" s="246">
        <f t="shared" si="295"/>
        <v>0</v>
      </c>
      <c r="K824" s="247"/>
      <c r="L824" s="40"/>
      <c r="M824" s="248" t="s">
        <v>1</v>
      </c>
      <c r="N824" s="249" t="s">
        <v>42</v>
      </c>
      <c r="O824" s="78"/>
      <c r="P824" s="250">
        <f t="shared" si="296"/>
        <v>0</v>
      </c>
      <c r="Q824" s="250">
        <v>0</v>
      </c>
      <c r="R824" s="250">
        <f t="shared" si="297"/>
        <v>0</v>
      </c>
      <c r="S824" s="250">
        <v>0</v>
      </c>
      <c r="T824" s="251">
        <f t="shared" si="298"/>
        <v>0</v>
      </c>
      <c r="U824" s="37"/>
      <c r="V824" s="37"/>
      <c r="W824" s="37"/>
      <c r="X824" s="37"/>
      <c r="Y824" s="37"/>
      <c r="Z824" s="37"/>
      <c r="AA824" s="37"/>
      <c r="AB824" s="37"/>
      <c r="AC824" s="37"/>
      <c r="AD824" s="37"/>
      <c r="AE824" s="37"/>
      <c r="AR824" s="252" t="s">
        <v>731</v>
      </c>
      <c r="AT824" s="252" t="s">
        <v>393</v>
      </c>
      <c r="AU824" s="252" t="s">
        <v>99</v>
      </c>
      <c r="AY824" s="19" t="s">
        <v>387</v>
      </c>
      <c r="BE824" s="127">
        <f t="shared" si="299"/>
        <v>0</v>
      </c>
      <c r="BF824" s="127">
        <f t="shared" si="300"/>
        <v>0</v>
      </c>
      <c r="BG824" s="127">
        <f t="shared" si="301"/>
        <v>0</v>
      </c>
      <c r="BH824" s="127">
        <f t="shared" si="302"/>
        <v>0</v>
      </c>
      <c r="BI824" s="127">
        <f t="shared" si="303"/>
        <v>0</v>
      </c>
      <c r="BJ824" s="19" t="s">
        <v>92</v>
      </c>
      <c r="BK824" s="127">
        <f t="shared" si="304"/>
        <v>0</v>
      </c>
      <c r="BL824" s="19" t="s">
        <v>731</v>
      </c>
      <c r="BM824" s="252" t="s">
        <v>3952</v>
      </c>
    </row>
    <row r="825" spans="1:65" s="2" customFormat="1" ht="16.5" customHeight="1">
      <c r="A825" s="37"/>
      <c r="B825" s="38"/>
      <c r="C825" s="240" t="s">
        <v>3953</v>
      </c>
      <c r="D825" s="240" t="s">
        <v>393</v>
      </c>
      <c r="E825" s="241" t="s">
        <v>3954</v>
      </c>
      <c r="F825" s="242" t="s">
        <v>3955</v>
      </c>
      <c r="G825" s="243" t="s">
        <v>436</v>
      </c>
      <c r="H825" s="244">
        <v>4</v>
      </c>
      <c r="I825" s="245"/>
      <c r="J825" s="246">
        <f t="shared" si="295"/>
        <v>0</v>
      </c>
      <c r="K825" s="247"/>
      <c r="L825" s="40"/>
      <c r="M825" s="248" t="s">
        <v>1</v>
      </c>
      <c r="N825" s="249" t="s">
        <v>42</v>
      </c>
      <c r="O825" s="78"/>
      <c r="P825" s="250">
        <f t="shared" si="296"/>
        <v>0</v>
      </c>
      <c r="Q825" s="250">
        <v>0</v>
      </c>
      <c r="R825" s="250">
        <f t="shared" si="297"/>
        <v>0</v>
      </c>
      <c r="S825" s="250">
        <v>0</v>
      </c>
      <c r="T825" s="251">
        <f t="shared" si="298"/>
        <v>0</v>
      </c>
      <c r="U825" s="37"/>
      <c r="V825" s="37"/>
      <c r="W825" s="37"/>
      <c r="X825" s="37"/>
      <c r="Y825" s="37"/>
      <c r="Z825" s="37"/>
      <c r="AA825" s="37"/>
      <c r="AB825" s="37"/>
      <c r="AC825" s="37"/>
      <c r="AD825" s="37"/>
      <c r="AE825" s="37"/>
      <c r="AR825" s="252" t="s">
        <v>731</v>
      </c>
      <c r="AT825" s="252" t="s">
        <v>393</v>
      </c>
      <c r="AU825" s="252" t="s">
        <v>99</v>
      </c>
      <c r="AY825" s="19" t="s">
        <v>387</v>
      </c>
      <c r="BE825" s="127">
        <f t="shared" si="299"/>
        <v>0</v>
      </c>
      <c r="BF825" s="127">
        <f t="shared" si="300"/>
        <v>0</v>
      </c>
      <c r="BG825" s="127">
        <f t="shared" si="301"/>
        <v>0</v>
      </c>
      <c r="BH825" s="127">
        <f t="shared" si="302"/>
        <v>0</v>
      </c>
      <c r="BI825" s="127">
        <f t="shared" si="303"/>
        <v>0</v>
      </c>
      <c r="BJ825" s="19" t="s">
        <v>92</v>
      </c>
      <c r="BK825" s="127">
        <f t="shared" si="304"/>
        <v>0</v>
      </c>
      <c r="BL825" s="19" t="s">
        <v>731</v>
      </c>
      <c r="BM825" s="252" t="s">
        <v>3956</v>
      </c>
    </row>
    <row r="826" spans="1:65" s="12" customFormat="1" ht="20.85" customHeight="1">
      <c r="B826" s="212"/>
      <c r="C826" s="213"/>
      <c r="D826" s="214" t="s">
        <v>75</v>
      </c>
      <c r="E826" s="225" t="s">
        <v>2796</v>
      </c>
      <c r="F826" s="225" t="s">
        <v>2797</v>
      </c>
      <c r="G826" s="213"/>
      <c r="H826" s="213"/>
      <c r="I826" s="216"/>
      <c r="J826" s="226">
        <f>BK826</f>
        <v>0</v>
      </c>
      <c r="K826" s="213"/>
      <c r="L826" s="217"/>
      <c r="M826" s="218"/>
      <c r="N826" s="219"/>
      <c r="O826" s="219"/>
      <c r="P826" s="220">
        <f>SUM(P827:P834)</f>
        <v>0</v>
      </c>
      <c r="Q826" s="219"/>
      <c r="R826" s="220">
        <f>SUM(R827:R834)</f>
        <v>0</v>
      </c>
      <c r="S826" s="219"/>
      <c r="T826" s="221">
        <f>SUM(T827:T834)</f>
        <v>0</v>
      </c>
      <c r="AR826" s="222" t="s">
        <v>84</v>
      </c>
      <c r="AT826" s="223" t="s">
        <v>75</v>
      </c>
      <c r="AU826" s="223" t="s">
        <v>92</v>
      </c>
      <c r="AY826" s="222" t="s">
        <v>387</v>
      </c>
      <c r="BK826" s="224">
        <f>SUM(BK827:BK834)</f>
        <v>0</v>
      </c>
    </row>
    <row r="827" spans="1:65" s="2" customFormat="1" ht="21.75" customHeight="1">
      <c r="A827" s="37"/>
      <c r="B827" s="38"/>
      <c r="C827" s="240" t="s">
        <v>3957</v>
      </c>
      <c r="D827" s="240" t="s">
        <v>393</v>
      </c>
      <c r="E827" s="241" t="s">
        <v>3958</v>
      </c>
      <c r="F827" s="242" t="s">
        <v>3859</v>
      </c>
      <c r="G827" s="243" t="s">
        <v>396</v>
      </c>
      <c r="H827" s="244">
        <v>3</v>
      </c>
      <c r="I827" s="245"/>
      <c r="J827" s="246">
        <f t="shared" ref="J827:J834" si="305">ROUND(I827*H827,2)</f>
        <v>0</v>
      </c>
      <c r="K827" s="247"/>
      <c r="L827" s="40"/>
      <c r="M827" s="248" t="s">
        <v>1</v>
      </c>
      <c r="N827" s="249" t="s">
        <v>42</v>
      </c>
      <c r="O827" s="78"/>
      <c r="P827" s="250">
        <f t="shared" ref="P827:P834" si="306">O827*H827</f>
        <v>0</v>
      </c>
      <c r="Q827" s="250">
        <v>0</v>
      </c>
      <c r="R827" s="250">
        <f t="shared" ref="R827:R834" si="307">Q827*H827</f>
        <v>0</v>
      </c>
      <c r="S827" s="250">
        <v>0</v>
      </c>
      <c r="T827" s="251">
        <f t="shared" ref="T827:T834" si="308">S827*H827</f>
        <v>0</v>
      </c>
      <c r="U827" s="37"/>
      <c r="V827" s="37"/>
      <c r="W827" s="37"/>
      <c r="X827" s="37"/>
      <c r="Y827" s="37"/>
      <c r="Z827" s="37"/>
      <c r="AA827" s="37"/>
      <c r="AB827" s="37"/>
      <c r="AC827" s="37"/>
      <c r="AD827" s="37"/>
      <c r="AE827" s="37"/>
      <c r="AR827" s="252" t="s">
        <v>731</v>
      </c>
      <c r="AT827" s="252" t="s">
        <v>393</v>
      </c>
      <c r="AU827" s="252" t="s">
        <v>99</v>
      </c>
      <c r="AY827" s="19" t="s">
        <v>387</v>
      </c>
      <c r="BE827" s="127">
        <f t="shared" ref="BE827:BE834" si="309">IF(N827="základná",J827,0)</f>
        <v>0</v>
      </c>
      <c r="BF827" s="127">
        <f t="shared" ref="BF827:BF834" si="310">IF(N827="znížená",J827,0)</f>
        <v>0</v>
      </c>
      <c r="BG827" s="127">
        <f t="shared" ref="BG827:BG834" si="311">IF(N827="zákl. prenesená",J827,0)</f>
        <v>0</v>
      </c>
      <c r="BH827" s="127">
        <f t="shared" ref="BH827:BH834" si="312">IF(N827="zníž. prenesená",J827,0)</f>
        <v>0</v>
      </c>
      <c r="BI827" s="127">
        <f t="shared" ref="BI827:BI834" si="313">IF(N827="nulová",J827,0)</f>
        <v>0</v>
      </c>
      <c r="BJ827" s="19" t="s">
        <v>92</v>
      </c>
      <c r="BK827" s="127">
        <f t="shared" ref="BK827:BK834" si="314">ROUND(I827*H827,2)</f>
        <v>0</v>
      </c>
      <c r="BL827" s="19" t="s">
        <v>731</v>
      </c>
      <c r="BM827" s="252" t="s">
        <v>3959</v>
      </c>
    </row>
    <row r="828" spans="1:65" s="2" customFormat="1" ht="21.75" customHeight="1">
      <c r="A828" s="37"/>
      <c r="B828" s="38"/>
      <c r="C828" s="240" t="s">
        <v>243</v>
      </c>
      <c r="D828" s="240" t="s">
        <v>393</v>
      </c>
      <c r="E828" s="241" t="s">
        <v>3960</v>
      </c>
      <c r="F828" s="242" t="s">
        <v>3863</v>
      </c>
      <c r="G828" s="243" t="s">
        <v>396</v>
      </c>
      <c r="H828" s="244">
        <v>0.8</v>
      </c>
      <c r="I828" s="245"/>
      <c r="J828" s="246">
        <f t="shared" si="305"/>
        <v>0</v>
      </c>
      <c r="K828" s="247"/>
      <c r="L828" s="40"/>
      <c r="M828" s="248" t="s">
        <v>1</v>
      </c>
      <c r="N828" s="249" t="s">
        <v>42</v>
      </c>
      <c r="O828" s="78"/>
      <c r="P828" s="250">
        <f t="shared" si="306"/>
        <v>0</v>
      </c>
      <c r="Q828" s="250">
        <v>0</v>
      </c>
      <c r="R828" s="250">
        <f t="shared" si="307"/>
        <v>0</v>
      </c>
      <c r="S828" s="250">
        <v>0</v>
      </c>
      <c r="T828" s="251">
        <f t="shared" si="308"/>
        <v>0</v>
      </c>
      <c r="U828" s="37"/>
      <c r="V828" s="37"/>
      <c r="W828" s="37"/>
      <c r="X828" s="37"/>
      <c r="Y828" s="37"/>
      <c r="Z828" s="37"/>
      <c r="AA828" s="37"/>
      <c r="AB828" s="37"/>
      <c r="AC828" s="37"/>
      <c r="AD828" s="37"/>
      <c r="AE828" s="37"/>
      <c r="AR828" s="252" t="s">
        <v>731</v>
      </c>
      <c r="AT828" s="252" t="s">
        <v>393</v>
      </c>
      <c r="AU828" s="252" t="s">
        <v>99</v>
      </c>
      <c r="AY828" s="19" t="s">
        <v>387</v>
      </c>
      <c r="BE828" s="127">
        <f t="shared" si="309"/>
        <v>0</v>
      </c>
      <c r="BF828" s="127">
        <f t="shared" si="310"/>
        <v>0</v>
      </c>
      <c r="BG828" s="127">
        <f t="shared" si="311"/>
        <v>0</v>
      </c>
      <c r="BH828" s="127">
        <f t="shared" si="312"/>
        <v>0</v>
      </c>
      <c r="BI828" s="127">
        <f t="shared" si="313"/>
        <v>0</v>
      </c>
      <c r="BJ828" s="19" t="s">
        <v>92</v>
      </c>
      <c r="BK828" s="127">
        <f t="shared" si="314"/>
        <v>0</v>
      </c>
      <c r="BL828" s="19" t="s">
        <v>731</v>
      </c>
      <c r="BM828" s="252" t="s">
        <v>3961</v>
      </c>
    </row>
    <row r="829" spans="1:65" s="2" customFormat="1" ht="16.5" customHeight="1">
      <c r="A829" s="37"/>
      <c r="B829" s="38"/>
      <c r="C829" s="240" t="s">
        <v>3962</v>
      </c>
      <c r="D829" s="240" t="s">
        <v>393</v>
      </c>
      <c r="E829" s="241" t="s">
        <v>3963</v>
      </c>
      <c r="F829" s="242" t="s">
        <v>3867</v>
      </c>
      <c r="G829" s="243" t="s">
        <v>396</v>
      </c>
      <c r="H829" s="244">
        <v>11.3</v>
      </c>
      <c r="I829" s="245"/>
      <c r="J829" s="246">
        <f t="shared" si="305"/>
        <v>0</v>
      </c>
      <c r="K829" s="247"/>
      <c r="L829" s="40"/>
      <c r="M829" s="248" t="s">
        <v>1</v>
      </c>
      <c r="N829" s="249" t="s">
        <v>42</v>
      </c>
      <c r="O829" s="78"/>
      <c r="P829" s="250">
        <f t="shared" si="306"/>
        <v>0</v>
      </c>
      <c r="Q829" s="250">
        <v>0</v>
      </c>
      <c r="R829" s="250">
        <f t="shared" si="307"/>
        <v>0</v>
      </c>
      <c r="S829" s="250">
        <v>0</v>
      </c>
      <c r="T829" s="251">
        <f t="shared" si="308"/>
        <v>0</v>
      </c>
      <c r="U829" s="37"/>
      <c r="V829" s="37"/>
      <c r="W829" s="37"/>
      <c r="X829" s="37"/>
      <c r="Y829" s="37"/>
      <c r="Z829" s="37"/>
      <c r="AA829" s="37"/>
      <c r="AB829" s="37"/>
      <c r="AC829" s="37"/>
      <c r="AD829" s="37"/>
      <c r="AE829" s="37"/>
      <c r="AR829" s="252" t="s">
        <v>731</v>
      </c>
      <c r="AT829" s="252" t="s">
        <v>393</v>
      </c>
      <c r="AU829" s="252" t="s">
        <v>99</v>
      </c>
      <c r="AY829" s="19" t="s">
        <v>387</v>
      </c>
      <c r="BE829" s="127">
        <f t="shared" si="309"/>
        <v>0</v>
      </c>
      <c r="BF829" s="127">
        <f t="shared" si="310"/>
        <v>0</v>
      </c>
      <c r="BG829" s="127">
        <f t="shared" si="311"/>
        <v>0</v>
      </c>
      <c r="BH829" s="127">
        <f t="shared" si="312"/>
        <v>0</v>
      </c>
      <c r="BI829" s="127">
        <f t="shared" si="313"/>
        <v>0</v>
      </c>
      <c r="BJ829" s="19" t="s">
        <v>92</v>
      </c>
      <c r="BK829" s="127">
        <f t="shared" si="314"/>
        <v>0</v>
      </c>
      <c r="BL829" s="19" t="s">
        <v>731</v>
      </c>
      <c r="BM829" s="252" t="s">
        <v>3964</v>
      </c>
    </row>
    <row r="830" spans="1:65" s="2" customFormat="1" ht="21.75" customHeight="1">
      <c r="A830" s="37"/>
      <c r="B830" s="38"/>
      <c r="C830" s="240" t="s">
        <v>239</v>
      </c>
      <c r="D830" s="240" t="s">
        <v>393</v>
      </c>
      <c r="E830" s="241" t="s">
        <v>3965</v>
      </c>
      <c r="F830" s="242" t="s">
        <v>3871</v>
      </c>
      <c r="G830" s="243" t="s">
        <v>396</v>
      </c>
      <c r="H830" s="244">
        <v>6.9</v>
      </c>
      <c r="I830" s="245"/>
      <c r="J830" s="246">
        <f t="shared" si="305"/>
        <v>0</v>
      </c>
      <c r="K830" s="247"/>
      <c r="L830" s="40"/>
      <c r="M830" s="248" t="s">
        <v>1</v>
      </c>
      <c r="N830" s="249" t="s">
        <v>42</v>
      </c>
      <c r="O830" s="78"/>
      <c r="P830" s="250">
        <f t="shared" si="306"/>
        <v>0</v>
      </c>
      <c r="Q830" s="250">
        <v>0</v>
      </c>
      <c r="R830" s="250">
        <f t="shared" si="307"/>
        <v>0</v>
      </c>
      <c r="S830" s="250">
        <v>0</v>
      </c>
      <c r="T830" s="251">
        <f t="shared" si="308"/>
        <v>0</v>
      </c>
      <c r="U830" s="37"/>
      <c r="V830" s="37"/>
      <c r="W830" s="37"/>
      <c r="X830" s="37"/>
      <c r="Y830" s="37"/>
      <c r="Z830" s="37"/>
      <c r="AA830" s="37"/>
      <c r="AB830" s="37"/>
      <c r="AC830" s="37"/>
      <c r="AD830" s="37"/>
      <c r="AE830" s="37"/>
      <c r="AR830" s="252" t="s">
        <v>731</v>
      </c>
      <c r="AT830" s="252" t="s">
        <v>393</v>
      </c>
      <c r="AU830" s="252" t="s">
        <v>99</v>
      </c>
      <c r="AY830" s="19" t="s">
        <v>387</v>
      </c>
      <c r="BE830" s="127">
        <f t="shared" si="309"/>
        <v>0</v>
      </c>
      <c r="BF830" s="127">
        <f t="shared" si="310"/>
        <v>0</v>
      </c>
      <c r="BG830" s="127">
        <f t="shared" si="311"/>
        <v>0</v>
      </c>
      <c r="BH830" s="127">
        <f t="shared" si="312"/>
        <v>0</v>
      </c>
      <c r="BI830" s="127">
        <f t="shared" si="313"/>
        <v>0</v>
      </c>
      <c r="BJ830" s="19" t="s">
        <v>92</v>
      </c>
      <c r="BK830" s="127">
        <f t="shared" si="314"/>
        <v>0</v>
      </c>
      <c r="BL830" s="19" t="s">
        <v>731</v>
      </c>
      <c r="BM830" s="252" t="s">
        <v>3966</v>
      </c>
    </row>
    <row r="831" spans="1:65" s="2" customFormat="1" ht="16.5" customHeight="1">
      <c r="A831" s="37"/>
      <c r="B831" s="38"/>
      <c r="C831" s="240" t="s">
        <v>3967</v>
      </c>
      <c r="D831" s="240" t="s">
        <v>393</v>
      </c>
      <c r="E831" s="241" t="s">
        <v>3968</v>
      </c>
      <c r="F831" s="242" t="s">
        <v>3875</v>
      </c>
      <c r="G831" s="243" t="s">
        <v>396</v>
      </c>
      <c r="H831" s="244">
        <v>37.9</v>
      </c>
      <c r="I831" s="245"/>
      <c r="J831" s="246">
        <f t="shared" si="305"/>
        <v>0</v>
      </c>
      <c r="K831" s="247"/>
      <c r="L831" s="40"/>
      <c r="M831" s="248" t="s">
        <v>1</v>
      </c>
      <c r="N831" s="249" t="s">
        <v>42</v>
      </c>
      <c r="O831" s="78"/>
      <c r="P831" s="250">
        <f t="shared" si="306"/>
        <v>0</v>
      </c>
      <c r="Q831" s="250">
        <v>0</v>
      </c>
      <c r="R831" s="250">
        <f t="shared" si="307"/>
        <v>0</v>
      </c>
      <c r="S831" s="250">
        <v>0</v>
      </c>
      <c r="T831" s="251">
        <f t="shared" si="308"/>
        <v>0</v>
      </c>
      <c r="U831" s="37"/>
      <c r="V831" s="37"/>
      <c r="W831" s="37"/>
      <c r="X831" s="37"/>
      <c r="Y831" s="37"/>
      <c r="Z831" s="37"/>
      <c r="AA831" s="37"/>
      <c r="AB831" s="37"/>
      <c r="AC831" s="37"/>
      <c r="AD831" s="37"/>
      <c r="AE831" s="37"/>
      <c r="AR831" s="252" t="s">
        <v>731</v>
      </c>
      <c r="AT831" s="252" t="s">
        <v>393</v>
      </c>
      <c r="AU831" s="252" t="s">
        <v>99</v>
      </c>
      <c r="AY831" s="19" t="s">
        <v>387</v>
      </c>
      <c r="BE831" s="127">
        <f t="shared" si="309"/>
        <v>0</v>
      </c>
      <c r="BF831" s="127">
        <f t="shared" si="310"/>
        <v>0</v>
      </c>
      <c r="BG831" s="127">
        <f t="shared" si="311"/>
        <v>0</v>
      </c>
      <c r="BH831" s="127">
        <f t="shared" si="312"/>
        <v>0</v>
      </c>
      <c r="BI831" s="127">
        <f t="shared" si="313"/>
        <v>0</v>
      </c>
      <c r="BJ831" s="19" t="s">
        <v>92</v>
      </c>
      <c r="BK831" s="127">
        <f t="shared" si="314"/>
        <v>0</v>
      </c>
      <c r="BL831" s="19" t="s">
        <v>731</v>
      </c>
      <c r="BM831" s="252" t="s">
        <v>3969</v>
      </c>
    </row>
    <row r="832" spans="1:65" s="2" customFormat="1" ht="16.5" customHeight="1">
      <c r="A832" s="37"/>
      <c r="B832" s="38"/>
      <c r="C832" s="240" t="s">
        <v>3970</v>
      </c>
      <c r="D832" s="240" t="s">
        <v>393</v>
      </c>
      <c r="E832" s="241" t="s">
        <v>3971</v>
      </c>
      <c r="F832" s="242" t="s">
        <v>3879</v>
      </c>
      <c r="G832" s="243" t="s">
        <v>396</v>
      </c>
      <c r="H832" s="244">
        <v>2.7</v>
      </c>
      <c r="I832" s="245"/>
      <c r="J832" s="246">
        <f t="shared" si="305"/>
        <v>0</v>
      </c>
      <c r="K832" s="247"/>
      <c r="L832" s="40"/>
      <c r="M832" s="248" t="s">
        <v>1</v>
      </c>
      <c r="N832" s="249" t="s">
        <v>42</v>
      </c>
      <c r="O832" s="78"/>
      <c r="P832" s="250">
        <f t="shared" si="306"/>
        <v>0</v>
      </c>
      <c r="Q832" s="250">
        <v>0</v>
      </c>
      <c r="R832" s="250">
        <f t="shared" si="307"/>
        <v>0</v>
      </c>
      <c r="S832" s="250">
        <v>0</v>
      </c>
      <c r="T832" s="251">
        <f t="shared" si="308"/>
        <v>0</v>
      </c>
      <c r="U832" s="37"/>
      <c r="V832" s="37"/>
      <c r="W832" s="37"/>
      <c r="X832" s="37"/>
      <c r="Y832" s="37"/>
      <c r="Z832" s="37"/>
      <c r="AA832" s="37"/>
      <c r="AB832" s="37"/>
      <c r="AC832" s="37"/>
      <c r="AD832" s="37"/>
      <c r="AE832" s="37"/>
      <c r="AR832" s="252" t="s">
        <v>731</v>
      </c>
      <c r="AT832" s="252" t="s">
        <v>393</v>
      </c>
      <c r="AU832" s="252" t="s">
        <v>99</v>
      </c>
      <c r="AY832" s="19" t="s">
        <v>387</v>
      </c>
      <c r="BE832" s="127">
        <f t="shared" si="309"/>
        <v>0</v>
      </c>
      <c r="BF832" s="127">
        <f t="shared" si="310"/>
        <v>0</v>
      </c>
      <c r="BG832" s="127">
        <f t="shared" si="311"/>
        <v>0</v>
      </c>
      <c r="BH832" s="127">
        <f t="shared" si="312"/>
        <v>0</v>
      </c>
      <c r="BI832" s="127">
        <f t="shared" si="313"/>
        <v>0</v>
      </c>
      <c r="BJ832" s="19" t="s">
        <v>92</v>
      </c>
      <c r="BK832" s="127">
        <f t="shared" si="314"/>
        <v>0</v>
      </c>
      <c r="BL832" s="19" t="s">
        <v>731</v>
      </c>
      <c r="BM832" s="252" t="s">
        <v>3972</v>
      </c>
    </row>
    <row r="833" spans="1:65" s="2" customFormat="1" ht="21.75" customHeight="1">
      <c r="A833" s="37"/>
      <c r="B833" s="38"/>
      <c r="C833" s="240" t="s">
        <v>3973</v>
      </c>
      <c r="D833" s="240" t="s">
        <v>393</v>
      </c>
      <c r="E833" s="241" t="s">
        <v>3974</v>
      </c>
      <c r="F833" s="242" t="s">
        <v>3883</v>
      </c>
      <c r="G833" s="243" t="s">
        <v>396</v>
      </c>
      <c r="H833" s="244">
        <v>3.2</v>
      </c>
      <c r="I833" s="245"/>
      <c r="J833" s="246">
        <f t="shared" si="305"/>
        <v>0</v>
      </c>
      <c r="K833" s="247"/>
      <c r="L833" s="40"/>
      <c r="M833" s="248" t="s">
        <v>1</v>
      </c>
      <c r="N833" s="249" t="s">
        <v>42</v>
      </c>
      <c r="O833" s="78"/>
      <c r="P833" s="250">
        <f t="shared" si="306"/>
        <v>0</v>
      </c>
      <c r="Q833" s="250">
        <v>0</v>
      </c>
      <c r="R833" s="250">
        <f t="shared" si="307"/>
        <v>0</v>
      </c>
      <c r="S833" s="250">
        <v>0</v>
      </c>
      <c r="T833" s="251">
        <f t="shared" si="308"/>
        <v>0</v>
      </c>
      <c r="U833" s="37"/>
      <c r="V833" s="37"/>
      <c r="W833" s="37"/>
      <c r="X833" s="37"/>
      <c r="Y833" s="37"/>
      <c r="Z833" s="37"/>
      <c r="AA833" s="37"/>
      <c r="AB833" s="37"/>
      <c r="AC833" s="37"/>
      <c r="AD833" s="37"/>
      <c r="AE833" s="37"/>
      <c r="AR833" s="252" t="s">
        <v>731</v>
      </c>
      <c r="AT833" s="252" t="s">
        <v>393</v>
      </c>
      <c r="AU833" s="252" t="s">
        <v>99</v>
      </c>
      <c r="AY833" s="19" t="s">
        <v>387</v>
      </c>
      <c r="BE833" s="127">
        <f t="shared" si="309"/>
        <v>0</v>
      </c>
      <c r="BF833" s="127">
        <f t="shared" si="310"/>
        <v>0</v>
      </c>
      <c r="BG833" s="127">
        <f t="shared" si="311"/>
        <v>0</v>
      </c>
      <c r="BH833" s="127">
        <f t="shared" si="312"/>
        <v>0</v>
      </c>
      <c r="BI833" s="127">
        <f t="shared" si="313"/>
        <v>0</v>
      </c>
      <c r="BJ833" s="19" t="s">
        <v>92</v>
      </c>
      <c r="BK833" s="127">
        <f t="shared" si="314"/>
        <v>0</v>
      </c>
      <c r="BL833" s="19" t="s">
        <v>731</v>
      </c>
      <c r="BM833" s="252" t="s">
        <v>3975</v>
      </c>
    </row>
    <row r="834" spans="1:65" s="2" customFormat="1" ht="21.75" customHeight="1">
      <c r="A834" s="37"/>
      <c r="B834" s="38"/>
      <c r="C834" s="240" t="s">
        <v>3976</v>
      </c>
      <c r="D834" s="240" t="s">
        <v>393</v>
      </c>
      <c r="E834" s="241" t="s">
        <v>3977</v>
      </c>
      <c r="F834" s="242" t="s">
        <v>2801</v>
      </c>
      <c r="G834" s="243" t="s">
        <v>405</v>
      </c>
      <c r="H834" s="244">
        <v>22.6</v>
      </c>
      <c r="I834" s="245"/>
      <c r="J834" s="246">
        <f t="shared" si="305"/>
        <v>0</v>
      </c>
      <c r="K834" s="247"/>
      <c r="L834" s="40"/>
      <c r="M834" s="248" t="s">
        <v>1</v>
      </c>
      <c r="N834" s="249" t="s">
        <v>42</v>
      </c>
      <c r="O834" s="78"/>
      <c r="P834" s="250">
        <f t="shared" si="306"/>
        <v>0</v>
      </c>
      <c r="Q834" s="250">
        <v>0</v>
      </c>
      <c r="R834" s="250">
        <f t="shared" si="307"/>
        <v>0</v>
      </c>
      <c r="S834" s="250">
        <v>0</v>
      </c>
      <c r="T834" s="251">
        <f t="shared" si="308"/>
        <v>0</v>
      </c>
      <c r="U834" s="37"/>
      <c r="V834" s="37"/>
      <c r="W834" s="37"/>
      <c r="X834" s="37"/>
      <c r="Y834" s="37"/>
      <c r="Z834" s="37"/>
      <c r="AA834" s="37"/>
      <c r="AB834" s="37"/>
      <c r="AC834" s="37"/>
      <c r="AD834" s="37"/>
      <c r="AE834" s="37"/>
      <c r="AR834" s="252" t="s">
        <v>731</v>
      </c>
      <c r="AT834" s="252" t="s">
        <v>393</v>
      </c>
      <c r="AU834" s="252" t="s">
        <v>99</v>
      </c>
      <c r="AY834" s="19" t="s">
        <v>387</v>
      </c>
      <c r="BE834" s="127">
        <f t="shared" si="309"/>
        <v>0</v>
      </c>
      <c r="BF834" s="127">
        <f t="shared" si="310"/>
        <v>0</v>
      </c>
      <c r="BG834" s="127">
        <f t="shared" si="311"/>
        <v>0</v>
      </c>
      <c r="BH834" s="127">
        <f t="shared" si="312"/>
        <v>0</v>
      </c>
      <c r="BI834" s="127">
        <f t="shared" si="313"/>
        <v>0</v>
      </c>
      <c r="BJ834" s="19" t="s">
        <v>92</v>
      </c>
      <c r="BK834" s="127">
        <f t="shared" si="314"/>
        <v>0</v>
      </c>
      <c r="BL834" s="19" t="s">
        <v>731</v>
      </c>
      <c r="BM834" s="252" t="s">
        <v>3978</v>
      </c>
    </row>
    <row r="835" spans="1:65" s="12" customFormat="1" ht="20.85" customHeight="1">
      <c r="B835" s="212"/>
      <c r="C835" s="213"/>
      <c r="D835" s="214" t="s">
        <v>75</v>
      </c>
      <c r="E835" s="225" t="s">
        <v>2803</v>
      </c>
      <c r="F835" s="225" t="s">
        <v>137</v>
      </c>
      <c r="G835" s="213"/>
      <c r="H835" s="213"/>
      <c r="I835" s="216"/>
      <c r="J835" s="226">
        <f>BK835</f>
        <v>0</v>
      </c>
      <c r="K835" s="213"/>
      <c r="L835" s="217"/>
      <c r="M835" s="218"/>
      <c r="N835" s="219"/>
      <c r="O835" s="219"/>
      <c r="P835" s="220">
        <f>SUM(P836:P840)</f>
        <v>0</v>
      </c>
      <c r="Q835" s="219"/>
      <c r="R835" s="220">
        <f>SUM(R836:R840)</f>
        <v>0</v>
      </c>
      <c r="S835" s="219"/>
      <c r="T835" s="221">
        <f>SUM(T836:T840)</f>
        <v>0</v>
      </c>
      <c r="AR835" s="222" t="s">
        <v>84</v>
      </c>
      <c r="AT835" s="223" t="s">
        <v>75</v>
      </c>
      <c r="AU835" s="223" t="s">
        <v>92</v>
      </c>
      <c r="AY835" s="222" t="s">
        <v>387</v>
      </c>
      <c r="BK835" s="224">
        <f>SUM(BK836:BK840)</f>
        <v>0</v>
      </c>
    </row>
    <row r="836" spans="1:65" s="2" customFormat="1" ht="24.15" customHeight="1">
      <c r="A836" s="37"/>
      <c r="B836" s="38"/>
      <c r="C836" s="240" t="s">
        <v>3979</v>
      </c>
      <c r="D836" s="240" t="s">
        <v>393</v>
      </c>
      <c r="E836" s="241" t="s">
        <v>3980</v>
      </c>
      <c r="F836" s="242" t="s">
        <v>2805</v>
      </c>
      <c r="G836" s="243" t="s">
        <v>2806</v>
      </c>
      <c r="H836" s="244">
        <v>2</v>
      </c>
      <c r="I836" s="245"/>
      <c r="J836" s="246">
        <f>ROUND(I836*H836,2)</f>
        <v>0</v>
      </c>
      <c r="K836" s="247"/>
      <c r="L836" s="40"/>
      <c r="M836" s="248" t="s">
        <v>1</v>
      </c>
      <c r="N836" s="249" t="s">
        <v>42</v>
      </c>
      <c r="O836" s="78"/>
      <c r="P836" s="250">
        <f>O836*H836</f>
        <v>0</v>
      </c>
      <c r="Q836" s="250">
        <v>0</v>
      </c>
      <c r="R836" s="250">
        <f>Q836*H836</f>
        <v>0</v>
      </c>
      <c r="S836" s="250">
        <v>0</v>
      </c>
      <c r="T836" s="251">
        <f>S836*H836</f>
        <v>0</v>
      </c>
      <c r="U836" s="37"/>
      <c r="V836" s="37"/>
      <c r="W836" s="37"/>
      <c r="X836" s="37"/>
      <c r="Y836" s="37"/>
      <c r="Z836" s="37"/>
      <c r="AA836" s="37"/>
      <c r="AB836" s="37"/>
      <c r="AC836" s="37"/>
      <c r="AD836" s="37"/>
      <c r="AE836" s="37"/>
      <c r="AR836" s="252" t="s">
        <v>731</v>
      </c>
      <c r="AT836" s="252" t="s">
        <v>393</v>
      </c>
      <c r="AU836" s="252" t="s">
        <v>99</v>
      </c>
      <c r="AY836" s="19" t="s">
        <v>387</v>
      </c>
      <c r="BE836" s="127">
        <f>IF(N836="základná",J836,0)</f>
        <v>0</v>
      </c>
      <c r="BF836" s="127">
        <f>IF(N836="znížená",J836,0)</f>
        <v>0</v>
      </c>
      <c r="BG836" s="127">
        <f>IF(N836="zákl. prenesená",J836,0)</f>
        <v>0</v>
      </c>
      <c r="BH836" s="127">
        <f>IF(N836="zníž. prenesená",J836,0)</f>
        <v>0</v>
      </c>
      <c r="BI836" s="127">
        <f>IF(N836="nulová",J836,0)</f>
        <v>0</v>
      </c>
      <c r="BJ836" s="19" t="s">
        <v>92</v>
      </c>
      <c r="BK836" s="127">
        <f>ROUND(I836*H836,2)</f>
        <v>0</v>
      </c>
      <c r="BL836" s="19" t="s">
        <v>731</v>
      </c>
      <c r="BM836" s="252" t="s">
        <v>3981</v>
      </c>
    </row>
    <row r="837" spans="1:65" s="2" customFormat="1" ht="16.5" customHeight="1">
      <c r="A837" s="37"/>
      <c r="B837" s="38"/>
      <c r="C837" s="240" t="s">
        <v>3982</v>
      </c>
      <c r="D837" s="240" t="s">
        <v>393</v>
      </c>
      <c r="E837" s="241" t="s">
        <v>3983</v>
      </c>
      <c r="F837" s="242" t="s">
        <v>2809</v>
      </c>
      <c r="G837" s="243" t="s">
        <v>2806</v>
      </c>
      <c r="H837" s="244">
        <v>1</v>
      </c>
      <c r="I837" s="245"/>
      <c r="J837" s="246">
        <f>ROUND(I837*H837,2)</f>
        <v>0</v>
      </c>
      <c r="K837" s="247"/>
      <c r="L837" s="40"/>
      <c r="M837" s="248" t="s">
        <v>1</v>
      </c>
      <c r="N837" s="249" t="s">
        <v>42</v>
      </c>
      <c r="O837" s="78"/>
      <c r="P837" s="250">
        <f>O837*H837</f>
        <v>0</v>
      </c>
      <c r="Q837" s="250">
        <v>0</v>
      </c>
      <c r="R837" s="250">
        <f>Q837*H837</f>
        <v>0</v>
      </c>
      <c r="S837" s="250">
        <v>0</v>
      </c>
      <c r="T837" s="251">
        <f>S837*H837</f>
        <v>0</v>
      </c>
      <c r="U837" s="37"/>
      <c r="V837" s="37"/>
      <c r="W837" s="37"/>
      <c r="X837" s="37"/>
      <c r="Y837" s="37"/>
      <c r="Z837" s="37"/>
      <c r="AA837" s="37"/>
      <c r="AB837" s="37"/>
      <c r="AC837" s="37"/>
      <c r="AD837" s="37"/>
      <c r="AE837" s="37"/>
      <c r="AR837" s="252" t="s">
        <v>731</v>
      </c>
      <c r="AT837" s="252" t="s">
        <v>393</v>
      </c>
      <c r="AU837" s="252" t="s">
        <v>99</v>
      </c>
      <c r="AY837" s="19" t="s">
        <v>387</v>
      </c>
      <c r="BE837" s="127">
        <f>IF(N837="základná",J837,0)</f>
        <v>0</v>
      </c>
      <c r="BF837" s="127">
        <f>IF(N837="znížená",J837,0)</f>
        <v>0</v>
      </c>
      <c r="BG837" s="127">
        <f>IF(N837="zákl. prenesená",J837,0)</f>
        <v>0</v>
      </c>
      <c r="BH837" s="127">
        <f>IF(N837="zníž. prenesená",J837,0)</f>
        <v>0</v>
      </c>
      <c r="BI837" s="127">
        <f>IF(N837="nulová",J837,0)</f>
        <v>0</v>
      </c>
      <c r="BJ837" s="19" t="s">
        <v>92</v>
      </c>
      <c r="BK837" s="127">
        <f>ROUND(I837*H837,2)</f>
        <v>0</v>
      </c>
      <c r="BL837" s="19" t="s">
        <v>731</v>
      </c>
      <c r="BM837" s="252" t="s">
        <v>3984</v>
      </c>
    </row>
    <row r="838" spans="1:65" s="2" customFormat="1" ht="16.5" customHeight="1">
      <c r="A838" s="37"/>
      <c r="B838" s="38"/>
      <c r="C838" s="240" t="s">
        <v>3985</v>
      </c>
      <c r="D838" s="240" t="s">
        <v>393</v>
      </c>
      <c r="E838" s="241" t="s">
        <v>3986</v>
      </c>
      <c r="F838" s="242" t="s">
        <v>2812</v>
      </c>
      <c r="G838" s="243" t="s">
        <v>2806</v>
      </c>
      <c r="H838" s="244">
        <v>1</v>
      </c>
      <c r="I838" s="245"/>
      <c r="J838" s="246">
        <f>ROUND(I838*H838,2)</f>
        <v>0</v>
      </c>
      <c r="K838" s="247"/>
      <c r="L838" s="40"/>
      <c r="M838" s="248" t="s">
        <v>1</v>
      </c>
      <c r="N838" s="249" t="s">
        <v>42</v>
      </c>
      <c r="O838" s="78"/>
      <c r="P838" s="250">
        <f>O838*H838</f>
        <v>0</v>
      </c>
      <c r="Q838" s="250">
        <v>0</v>
      </c>
      <c r="R838" s="250">
        <f>Q838*H838</f>
        <v>0</v>
      </c>
      <c r="S838" s="250">
        <v>0</v>
      </c>
      <c r="T838" s="251">
        <f>S838*H838</f>
        <v>0</v>
      </c>
      <c r="U838" s="37"/>
      <c r="V838" s="37"/>
      <c r="W838" s="37"/>
      <c r="X838" s="37"/>
      <c r="Y838" s="37"/>
      <c r="Z838" s="37"/>
      <c r="AA838" s="37"/>
      <c r="AB838" s="37"/>
      <c r="AC838" s="37"/>
      <c r="AD838" s="37"/>
      <c r="AE838" s="37"/>
      <c r="AR838" s="252" t="s">
        <v>731</v>
      </c>
      <c r="AT838" s="252" t="s">
        <v>393</v>
      </c>
      <c r="AU838" s="252" t="s">
        <v>99</v>
      </c>
      <c r="AY838" s="19" t="s">
        <v>387</v>
      </c>
      <c r="BE838" s="127">
        <f>IF(N838="základná",J838,0)</f>
        <v>0</v>
      </c>
      <c r="BF838" s="127">
        <f>IF(N838="znížená",J838,0)</f>
        <v>0</v>
      </c>
      <c r="BG838" s="127">
        <f>IF(N838="zákl. prenesená",J838,0)</f>
        <v>0</v>
      </c>
      <c r="BH838" s="127">
        <f>IF(N838="zníž. prenesená",J838,0)</f>
        <v>0</v>
      </c>
      <c r="BI838" s="127">
        <f>IF(N838="nulová",J838,0)</f>
        <v>0</v>
      </c>
      <c r="BJ838" s="19" t="s">
        <v>92</v>
      </c>
      <c r="BK838" s="127">
        <f>ROUND(I838*H838,2)</f>
        <v>0</v>
      </c>
      <c r="BL838" s="19" t="s">
        <v>731</v>
      </c>
      <c r="BM838" s="252" t="s">
        <v>3987</v>
      </c>
    </row>
    <row r="839" spans="1:65" s="2" customFormat="1" ht="16.5" customHeight="1">
      <c r="A839" s="37"/>
      <c r="B839" s="38"/>
      <c r="C839" s="240" t="s">
        <v>3988</v>
      </c>
      <c r="D839" s="240" t="s">
        <v>393</v>
      </c>
      <c r="E839" s="241" t="s">
        <v>3989</v>
      </c>
      <c r="F839" s="242" t="s">
        <v>2815</v>
      </c>
      <c r="G839" s="243" t="s">
        <v>716</v>
      </c>
      <c r="H839" s="311"/>
      <c r="I839" s="245"/>
      <c r="J839" s="246">
        <f>ROUND(I839*H839,2)</f>
        <v>0</v>
      </c>
      <c r="K839" s="247"/>
      <c r="L839" s="40"/>
      <c r="M839" s="248" t="s">
        <v>1</v>
      </c>
      <c r="N839" s="249" t="s">
        <v>42</v>
      </c>
      <c r="O839" s="78"/>
      <c r="P839" s="250">
        <f>O839*H839</f>
        <v>0</v>
      </c>
      <c r="Q839" s="250">
        <v>0</v>
      </c>
      <c r="R839" s="250">
        <f>Q839*H839</f>
        <v>0</v>
      </c>
      <c r="S839" s="250">
        <v>0</v>
      </c>
      <c r="T839" s="251">
        <f>S839*H839</f>
        <v>0</v>
      </c>
      <c r="U839" s="37"/>
      <c r="V839" s="37"/>
      <c r="W839" s="37"/>
      <c r="X839" s="37"/>
      <c r="Y839" s="37"/>
      <c r="Z839" s="37"/>
      <c r="AA839" s="37"/>
      <c r="AB839" s="37"/>
      <c r="AC839" s="37"/>
      <c r="AD839" s="37"/>
      <c r="AE839" s="37"/>
      <c r="AR839" s="252" t="s">
        <v>731</v>
      </c>
      <c r="AT839" s="252" t="s">
        <v>393</v>
      </c>
      <c r="AU839" s="252" t="s">
        <v>99</v>
      </c>
      <c r="AY839" s="19" t="s">
        <v>387</v>
      </c>
      <c r="BE839" s="127">
        <f>IF(N839="základná",J839,0)</f>
        <v>0</v>
      </c>
      <c r="BF839" s="127">
        <f>IF(N839="znížená",J839,0)</f>
        <v>0</v>
      </c>
      <c r="BG839" s="127">
        <f>IF(N839="zákl. prenesená",J839,0)</f>
        <v>0</v>
      </c>
      <c r="BH839" s="127">
        <f>IF(N839="zníž. prenesená",J839,0)</f>
        <v>0</v>
      </c>
      <c r="BI839" s="127">
        <f>IF(N839="nulová",J839,0)</f>
        <v>0</v>
      </c>
      <c r="BJ839" s="19" t="s">
        <v>92</v>
      </c>
      <c r="BK839" s="127">
        <f>ROUND(I839*H839,2)</f>
        <v>0</v>
      </c>
      <c r="BL839" s="19" t="s">
        <v>731</v>
      </c>
      <c r="BM839" s="252" t="s">
        <v>3990</v>
      </c>
    </row>
    <row r="840" spans="1:65" s="2" customFormat="1" ht="16.5" customHeight="1">
      <c r="A840" s="37"/>
      <c r="B840" s="38"/>
      <c r="C840" s="240" t="s">
        <v>3991</v>
      </c>
      <c r="D840" s="240" t="s">
        <v>393</v>
      </c>
      <c r="E840" s="241" t="s">
        <v>3992</v>
      </c>
      <c r="F840" s="242" t="s">
        <v>2818</v>
      </c>
      <c r="G840" s="243" t="s">
        <v>716</v>
      </c>
      <c r="H840" s="311"/>
      <c r="I840" s="245"/>
      <c r="J840" s="246">
        <f>ROUND(I840*H840,2)</f>
        <v>0</v>
      </c>
      <c r="K840" s="247"/>
      <c r="L840" s="40"/>
      <c r="M840" s="248" t="s">
        <v>1</v>
      </c>
      <c r="N840" s="249" t="s">
        <v>42</v>
      </c>
      <c r="O840" s="78"/>
      <c r="P840" s="250">
        <f>O840*H840</f>
        <v>0</v>
      </c>
      <c r="Q840" s="250">
        <v>0</v>
      </c>
      <c r="R840" s="250">
        <f>Q840*H840</f>
        <v>0</v>
      </c>
      <c r="S840" s="250">
        <v>0</v>
      </c>
      <c r="T840" s="251">
        <f>S840*H840</f>
        <v>0</v>
      </c>
      <c r="U840" s="37"/>
      <c r="V840" s="37"/>
      <c r="W840" s="37"/>
      <c r="X840" s="37"/>
      <c r="Y840" s="37"/>
      <c r="Z840" s="37"/>
      <c r="AA840" s="37"/>
      <c r="AB840" s="37"/>
      <c r="AC840" s="37"/>
      <c r="AD840" s="37"/>
      <c r="AE840" s="37"/>
      <c r="AR840" s="252" t="s">
        <v>731</v>
      </c>
      <c r="AT840" s="252" t="s">
        <v>393</v>
      </c>
      <c r="AU840" s="252" t="s">
        <v>99</v>
      </c>
      <c r="AY840" s="19" t="s">
        <v>387</v>
      </c>
      <c r="BE840" s="127">
        <f>IF(N840="základná",J840,0)</f>
        <v>0</v>
      </c>
      <c r="BF840" s="127">
        <f>IF(N840="znížená",J840,0)</f>
        <v>0</v>
      </c>
      <c r="BG840" s="127">
        <f>IF(N840="zákl. prenesená",J840,0)</f>
        <v>0</v>
      </c>
      <c r="BH840" s="127">
        <f>IF(N840="zníž. prenesená",J840,0)</f>
        <v>0</v>
      </c>
      <c r="BI840" s="127">
        <f>IF(N840="nulová",J840,0)</f>
        <v>0</v>
      </c>
      <c r="BJ840" s="19" t="s">
        <v>92</v>
      </c>
      <c r="BK840" s="127">
        <f>ROUND(I840*H840,2)</f>
        <v>0</v>
      </c>
      <c r="BL840" s="19" t="s">
        <v>731</v>
      </c>
      <c r="BM840" s="252" t="s">
        <v>3993</v>
      </c>
    </row>
    <row r="841" spans="1:65" s="12" customFormat="1" ht="20.85" customHeight="1">
      <c r="B841" s="212"/>
      <c r="C841" s="213"/>
      <c r="D841" s="214" t="s">
        <v>75</v>
      </c>
      <c r="E841" s="225" t="s">
        <v>367</v>
      </c>
      <c r="F841" s="225" t="s">
        <v>821</v>
      </c>
      <c r="G841" s="213"/>
      <c r="H841" s="213"/>
      <c r="I841" s="216"/>
      <c r="J841" s="226">
        <f>BK841</f>
        <v>0</v>
      </c>
      <c r="K841" s="213"/>
      <c r="L841" s="217"/>
      <c r="M841" s="218"/>
      <c r="N841" s="219"/>
      <c r="O841" s="219"/>
      <c r="P841" s="220">
        <f>P842</f>
        <v>0</v>
      </c>
      <c r="Q841" s="219"/>
      <c r="R841" s="220">
        <f>R842</f>
        <v>0</v>
      </c>
      <c r="S841" s="219"/>
      <c r="T841" s="221">
        <f>T842</f>
        <v>0</v>
      </c>
      <c r="AR841" s="222" t="s">
        <v>429</v>
      </c>
      <c r="AT841" s="223" t="s">
        <v>75</v>
      </c>
      <c r="AU841" s="223" t="s">
        <v>92</v>
      </c>
      <c r="AY841" s="222" t="s">
        <v>387</v>
      </c>
      <c r="BK841" s="224">
        <f>BK842</f>
        <v>0</v>
      </c>
    </row>
    <row r="842" spans="1:65" s="2" customFormat="1" ht="16.5" customHeight="1">
      <c r="A842" s="37"/>
      <c r="B842" s="38"/>
      <c r="C842" s="240" t="s">
        <v>3994</v>
      </c>
      <c r="D842" s="240" t="s">
        <v>393</v>
      </c>
      <c r="E842" s="241" t="s">
        <v>2820</v>
      </c>
      <c r="F842" s="242" t="s">
        <v>2821</v>
      </c>
      <c r="G842" s="243" t="s">
        <v>716</v>
      </c>
      <c r="H842" s="311"/>
      <c r="I842" s="245"/>
      <c r="J842" s="246">
        <f>ROUND(I842*H842,2)</f>
        <v>0</v>
      </c>
      <c r="K842" s="247"/>
      <c r="L842" s="40"/>
      <c r="M842" s="248" t="s">
        <v>1</v>
      </c>
      <c r="N842" s="249" t="s">
        <v>42</v>
      </c>
      <c r="O842" s="78"/>
      <c r="P842" s="250">
        <f>O842*H842</f>
        <v>0</v>
      </c>
      <c r="Q842" s="250">
        <v>0</v>
      </c>
      <c r="R842" s="250">
        <f>Q842*H842</f>
        <v>0</v>
      </c>
      <c r="S842" s="250">
        <v>0</v>
      </c>
      <c r="T842" s="251">
        <f>S842*H842</f>
        <v>0</v>
      </c>
      <c r="U842" s="37"/>
      <c r="V842" s="37"/>
      <c r="W842" s="37"/>
      <c r="X842" s="37"/>
      <c r="Y842" s="37"/>
      <c r="Z842" s="37"/>
      <c r="AA842" s="37"/>
      <c r="AB842" s="37"/>
      <c r="AC842" s="37"/>
      <c r="AD842" s="37"/>
      <c r="AE842" s="37"/>
      <c r="AR842" s="252" t="s">
        <v>825</v>
      </c>
      <c r="AT842" s="252" t="s">
        <v>393</v>
      </c>
      <c r="AU842" s="252" t="s">
        <v>99</v>
      </c>
      <c r="AY842" s="19" t="s">
        <v>387</v>
      </c>
      <c r="BE842" s="127">
        <f>IF(N842="základná",J842,0)</f>
        <v>0</v>
      </c>
      <c r="BF842" s="127">
        <f>IF(N842="znížená",J842,0)</f>
        <v>0</v>
      </c>
      <c r="BG842" s="127">
        <f>IF(N842="zákl. prenesená",J842,0)</f>
        <v>0</v>
      </c>
      <c r="BH842" s="127">
        <f>IF(N842="zníž. prenesená",J842,0)</f>
        <v>0</v>
      </c>
      <c r="BI842" s="127">
        <f>IF(N842="nulová",J842,0)</f>
        <v>0</v>
      </c>
      <c r="BJ842" s="19" t="s">
        <v>92</v>
      </c>
      <c r="BK842" s="127">
        <f>ROUND(I842*H842,2)</f>
        <v>0</v>
      </c>
      <c r="BL842" s="19" t="s">
        <v>825</v>
      </c>
      <c r="BM842" s="252" t="s">
        <v>3995</v>
      </c>
    </row>
    <row r="843" spans="1:65" s="12" customFormat="1" ht="22.8" customHeight="1">
      <c r="B843" s="212"/>
      <c r="C843" s="213"/>
      <c r="D843" s="214" t="s">
        <v>75</v>
      </c>
      <c r="E843" s="225" t="s">
        <v>3996</v>
      </c>
      <c r="F843" s="225" t="s">
        <v>3997</v>
      </c>
      <c r="G843" s="213"/>
      <c r="H843" s="213"/>
      <c r="I843" s="216"/>
      <c r="J843" s="226">
        <f>BK843</f>
        <v>0</v>
      </c>
      <c r="K843" s="213"/>
      <c r="L843" s="217"/>
      <c r="M843" s="218"/>
      <c r="N843" s="219"/>
      <c r="O843" s="219"/>
      <c r="P843" s="220">
        <f>P844+P849+P857+P865+P871+P877</f>
        <v>0</v>
      </c>
      <c r="Q843" s="219"/>
      <c r="R843" s="220">
        <f>R844+R849+R857+R865+R871+R877</f>
        <v>0</v>
      </c>
      <c r="S843" s="219"/>
      <c r="T843" s="221">
        <f>T844+T849+T857+T865+T871+T877</f>
        <v>0</v>
      </c>
      <c r="AR843" s="222" t="s">
        <v>84</v>
      </c>
      <c r="AT843" s="223" t="s">
        <v>75</v>
      </c>
      <c r="AU843" s="223" t="s">
        <v>84</v>
      </c>
      <c r="AY843" s="222" t="s">
        <v>387</v>
      </c>
      <c r="BK843" s="224">
        <f>BK844+BK849+BK857+BK865+BK871+BK877</f>
        <v>0</v>
      </c>
    </row>
    <row r="844" spans="1:65" s="12" customFormat="1" ht="20.85" customHeight="1">
      <c r="B844" s="212"/>
      <c r="C844" s="213"/>
      <c r="D844" s="214" t="s">
        <v>75</v>
      </c>
      <c r="E844" s="225" t="s">
        <v>2756</v>
      </c>
      <c r="F844" s="225" t="s">
        <v>2757</v>
      </c>
      <c r="G844" s="213"/>
      <c r="H844" s="213"/>
      <c r="I844" s="216"/>
      <c r="J844" s="226">
        <f>BK844</f>
        <v>0</v>
      </c>
      <c r="K844" s="213"/>
      <c r="L844" s="217"/>
      <c r="M844" s="218"/>
      <c r="N844" s="219"/>
      <c r="O844" s="219"/>
      <c r="P844" s="220">
        <f>SUM(P845:P848)</f>
        <v>0</v>
      </c>
      <c r="Q844" s="219"/>
      <c r="R844" s="220">
        <f>SUM(R845:R848)</f>
        <v>0</v>
      </c>
      <c r="S844" s="219"/>
      <c r="T844" s="221">
        <f>SUM(T845:T848)</f>
        <v>0</v>
      </c>
      <c r="AR844" s="222" t="s">
        <v>99</v>
      </c>
      <c r="AT844" s="223" t="s">
        <v>75</v>
      </c>
      <c r="AU844" s="223" t="s">
        <v>92</v>
      </c>
      <c r="AY844" s="222" t="s">
        <v>387</v>
      </c>
      <c r="BK844" s="224">
        <f>SUM(BK845:BK848)</f>
        <v>0</v>
      </c>
    </row>
    <row r="845" spans="1:65" s="2" customFormat="1" ht="21.75" customHeight="1">
      <c r="A845" s="37"/>
      <c r="B845" s="38"/>
      <c r="C845" s="240" t="s">
        <v>3998</v>
      </c>
      <c r="D845" s="240" t="s">
        <v>393</v>
      </c>
      <c r="E845" s="241" t="s">
        <v>3999</v>
      </c>
      <c r="F845" s="242" t="s">
        <v>4000</v>
      </c>
      <c r="G845" s="243" t="s">
        <v>396</v>
      </c>
      <c r="H845" s="244">
        <v>16.399999999999999</v>
      </c>
      <c r="I845" s="245"/>
      <c r="J845" s="246">
        <f>ROUND(I845*H845,2)</f>
        <v>0</v>
      </c>
      <c r="K845" s="247"/>
      <c r="L845" s="40"/>
      <c r="M845" s="248" t="s">
        <v>1</v>
      </c>
      <c r="N845" s="249" t="s">
        <v>42</v>
      </c>
      <c r="O845" s="78"/>
      <c r="P845" s="250">
        <f>O845*H845</f>
        <v>0</v>
      </c>
      <c r="Q845" s="250">
        <v>0</v>
      </c>
      <c r="R845" s="250">
        <f>Q845*H845</f>
        <v>0</v>
      </c>
      <c r="S845" s="250">
        <v>0</v>
      </c>
      <c r="T845" s="251">
        <f>S845*H845</f>
        <v>0</v>
      </c>
      <c r="U845" s="37"/>
      <c r="V845" s="37"/>
      <c r="W845" s="37"/>
      <c r="X845" s="37"/>
      <c r="Y845" s="37"/>
      <c r="Z845" s="37"/>
      <c r="AA845" s="37"/>
      <c r="AB845" s="37"/>
      <c r="AC845" s="37"/>
      <c r="AD845" s="37"/>
      <c r="AE845" s="37"/>
      <c r="AR845" s="252" t="s">
        <v>731</v>
      </c>
      <c r="AT845" s="252" t="s">
        <v>393</v>
      </c>
      <c r="AU845" s="252" t="s">
        <v>99</v>
      </c>
      <c r="AY845" s="19" t="s">
        <v>387</v>
      </c>
      <c r="BE845" s="127">
        <f>IF(N845="základná",J845,0)</f>
        <v>0</v>
      </c>
      <c r="BF845" s="127">
        <f>IF(N845="znížená",J845,0)</f>
        <v>0</v>
      </c>
      <c r="BG845" s="127">
        <f>IF(N845="zákl. prenesená",J845,0)</f>
        <v>0</v>
      </c>
      <c r="BH845" s="127">
        <f>IF(N845="zníž. prenesená",J845,0)</f>
        <v>0</v>
      </c>
      <c r="BI845" s="127">
        <f>IF(N845="nulová",J845,0)</f>
        <v>0</v>
      </c>
      <c r="BJ845" s="19" t="s">
        <v>92</v>
      </c>
      <c r="BK845" s="127">
        <f>ROUND(I845*H845,2)</f>
        <v>0</v>
      </c>
      <c r="BL845" s="19" t="s">
        <v>731</v>
      </c>
      <c r="BM845" s="252" t="s">
        <v>4001</v>
      </c>
    </row>
    <row r="846" spans="1:65" s="2" customFormat="1" ht="21.75" customHeight="1">
      <c r="A846" s="37"/>
      <c r="B846" s="38"/>
      <c r="C846" s="240" t="s">
        <v>4002</v>
      </c>
      <c r="D846" s="240" t="s">
        <v>393</v>
      </c>
      <c r="E846" s="241" t="s">
        <v>4003</v>
      </c>
      <c r="F846" s="242" t="s">
        <v>3685</v>
      </c>
      <c r="G846" s="243" t="s">
        <v>396</v>
      </c>
      <c r="H846" s="244">
        <v>24</v>
      </c>
      <c r="I846" s="245"/>
      <c r="J846" s="246">
        <f>ROUND(I846*H846,2)</f>
        <v>0</v>
      </c>
      <c r="K846" s="247"/>
      <c r="L846" s="40"/>
      <c r="M846" s="248" t="s">
        <v>1</v>
      </c>
      <c r="N846" s="249" t="s">
        <v>42</v>
      </c>
      <c r="O846" s="78"/>
      <c r="P846" s="250">
        <f>O846*H846</f>
        <v>0</v>
      </c>
      <c r="Q846" s="250">
        <v>0</v>
      </c>
      <c r="R846" s="250">
        <f>Q846*H846</f>
        <v>0</v>
      </c>
      <c r="S846" s="250">
        <v>0</v>
      </c>
      <c r="T846" s="251">
        <f>S846*H846</f>
        <v>0</v>
      </c>
      <c r="U846" s="37"/>
      <c r="V846" s="37"/>
      <c r="W846" s="37"/>
      <c r="X846" s="37"/>
      <c r="Y846" s="37"/>
      <c r="Z846" s="37"/>
      <c r="AA846" s="37"/>
      <c r="AB846" s="37"/>
      <c r="AC846" s="37"/>
      <c r="AD846" s="37"/>
      <c r="AE846" s="37"/>
      <c r="AR846" s="252" t="s">
        <v>731</v>
      </c>
      <c r="AT846" s="252" t="s">
        <v>393</v>
      </c>
      <c r="AU846" s="252" t="s">
        <v>99</v>
      </c>
      <c r="AY846" s="19" t="s">
        <v>387</v>
      </c>
      <c r="BE846" s="127">
        <f>IF(N846="základná",J846,0)</f>
        <v>0</v>
      </c>
      <c r="BF846" s="127">
        <f>IF(N846="znížená",J846,0)</f>
        <v>0</v>
      </c>
      <c r="BG846" s="127">
        <f>IF(N846="zákl. prenesená",J846,0)</f>
        <v>0</v>
      </c>
      <c r="BH846" s="127">
        <f>IF(N846="zníž. prenesená",J846,0)</f>
        <v>0</v>
      </c>
      <c r="BI846" s="127">
        <f>IF(N846="nulová",J846,0)</f>
        <v>0</v>
      </c>
      <c r="BJ846" s="19" t="s">
        <v>92</v>
      </c>
      <c r="BK846" s="127">
        <f>ROUND(I846*H846,2)</f>
        <v>0</v>
      </c>
      <c r="BL846" s="19" t="s">
        <v>731</v>
      </c>
      <c r="BM846" s="252" t="s">
        <v>4004</v>
      </c>
    </row>
    <row r="847" spans="1:65" s="2" customFormat="1" ht="16.5" customHeight="1">
      <c r="A847" s="37"/>
      <c r="B847" s="38"/>
      <c r="C847" s="240" t="s">
        <v>4005</v>
      </c>
      <c r="D847" s="240" t="s">
        <v>393</v>
      </c>
      <c r="E847" s="241" t="s">
        <v>4006</v>
      </c>
      <c r="F847" s="242" t="s">
        <v>3867</v>
      </c>
      <c r="G847" s="243" t="s">
        <v>396</v>
      </c>
      <c r="H847" s="244">
        <v>11.9</v>
      </c>
      <c r="I847" s="245"/>
      <c r="J847" s="246">
        <f>ROUND(I847*H847,2)</f>
        <v>0</v>
      </c>
      <c r="K847" s="247"/>
      <c r="L847" s="40"/>
      <c r="M847" s="248" t="s">
        <v>1</v>
      </c>
      <c r="N847" s="249" t="s">
        <v>42</v>
      </c>
      <c r="O847" s="78"/>
      <c r="P847" s="250">
        <f>O847*H847</f>
        <v>0</v>
      </c>
      <c r="Q847" s="250">
        <v>0</v>
      </c>
      <c r="R847" s="250">
        <f>Q847*H847</f>
        <v>0</v>
      </c>
      <c r="S847" s="250">
        <v>0</v>
      </c>
      <c r="T847" s="251">
        <f>S847*H847</f>
        <v>0</v>
      </c>
      <c r="U847" s="37"/>
      <c r="V847" s="37"/>
      <c r="W847" s="37"/>
      <c r="X847" s="37"/>
      <c r="Y847" s="37"/>
      <c r="Z847" s="37"/>
      <c r="AA847" s="37"/>
      <c r="AB847" s="37"/>
      <c r="AC847" s="37"/>
      <c r="AD847" s="37"/>
      <c r="AE847" s="37"/>
      <c r="AR847" s="252" t="s">
        <v>731</v>
      </c>
      <c r="AT847" s="252" t="s">
        <v>393</v>
      </c>
      <c r="AU847" s="252" t="s">
        <v>99</v>
      </c>
      <c r="AY847" s="19" t="s">
        <v>387</v>
      </c>
      <c r="BE847" s="127">
        <f>IF(N847="základná",J847,0)</f>
        <v>0</v>
      </c>
      <c r="BF847" s="127">
        <f>IF(N847="znížená",J847,0)</f>
        <v>0</v>
      </c>
      <c r="BG847" s="127">
        <f>IF(N847="zákl. prenesená",J847,0)</f>
        <v>0</v>
      </c>
      <c r="BH847" s="127">
        <f>IF(N847="zníž. prenesená",J847,0)</f>
        <v>0</v>
      </c>
      <c r="BI847" s="127">
        <f>IF(N847="nulová",J847,0)</f>
        <v>0</v>
      </c>
      <c r="BJ847" s="19" t="s">
        <v>92</v>
      </c>
      <c r="BK847" s="127">
        <f>ROUND(I847*H847,2)</f>
        <v>0</v>
      </c>
      <c r="BL847" s="19" t="s">
        <v>731</v>
      </c>
      <c r="BM847" s="252" t="s">
        <v>4007</v>
      </c>
    </row>
    <row r="848" spans="1:65" s="2" customFormat="1" ht="21.75" customHeight="1">
      <c r="A848" s="37"/>
      <c r="B848" s="38"/>
      <c r="C848" s="240" t="s">
        <v>4008</v>
      </c>
      <c r="D848" s="240" t="s">
        <v>393</v>
      </c>
      <c r="E848" s="241" t="s">
        <v>4009</v>
      </c>
      <c r="F848" s="242" t="s">
        <v>4010</v>
      </c>
      <c r="G848" s="243" t="s">
        <v>396</v>
      </c>
      <c r="H848" s="244">
        <v>23.6</v>
      </c>
      <c r="I848" s="245"/>
      <c r="J848" s="246">
        <f>ROUND(I848*H848,2)</f>
        <v>0</v>
      </c>
      <c r="K848" s="247"/>
      <c r="L848" s="40"/>
      <c r="M848" s="248" t="s">
        <v>1</v>
      </c>
      <c r="N848" s="249" t="s">
        <v>42</v>
      </c>
      <c r="O848" s="78"/>
      <c r="P848" s="250">
        <f>O848*H848</f>
        <v>0</v>
      </c>
      <c r="Q848" s="250">
        <v>0</v>
      </c>
      <c r="R848" s="250">
        <f>Q848*H848</f>
        <v>0</v>
      </c>
      <c r="S848" s="250">
        <v>0</v>
      </c>
      <c r="T848" s="251">
        <f>S848*H848</f>
        <v>0</v>
      </c>
      <c r="U848" s="37"/>
      <c r="V848" s="37"/>
      <c r="W848" s="37"/>
      <c r="X848" s="37"/>
      <c r="Y848" s="37"/>
      <c r="Z848" s="37"/>
      <c r="AA848" s="37"/>
      <c r="AB848" s="37"/>
      <c r="AC848" s="37"/>
      <c r="AD848" s="37"/>
      <c r="AE848" s="37"/>
      <c r="AR848" s="252" t="s">
        <v>731</v>
      </c>
      <c r="AT848" s="252" t="s">
        <v>393</v>
      </c>
      <c r="AU848" s="252" t="s">
        <v>99</v>
      </c>
      <c r="AY848" s="19" t="s">
        <v>387</v>
      </c>
      <c r="BE848" s="127">
        <f>IF(N848="základná",J848,0)</f>
        <v>0</v>
      </c>
      <c r="BF848" s="127">
        <f>IF(N848="znížená",J848,0)</f>
        <v>0</v>
      </c>
      <c r="BG848" s="127">
        <f>IF(N848="zákl. prenesená",J848,0)</f>
        <v>0</v>
      </c>
      <c r="BH848" s="127">
        <f>IF(N848="zníž. prenesená",J848,0)</f>
        <v>0</v>
      </c>
      <c r="BI848" s="127">
        <f>IF(N848="nulová",J848,0)</f>
        <v>0</v>
      </c>
      <c r="BJ848" s="19" t="s">
        <v>92</v>
      </c>
      <c r="BK848" s="127">
        <f>ROUND(I848*H848,2)</f>
        <v>0</v>
      </c>
      <c r="BL848" s="19" t="s">
        <v>731</v>
      </c>
      <c r="BM848" s="252" t="s">
        <v>4011</v>
      </c>
    </row>
    <row r="849" spans="1:65" s="12" customFormat="1" ht="20.85" customHeight="1">
      <c r="B849" s="212"/>
      <c r="C849" s="213"/>
      <c r="D849" s="214" t="s">
        <v>75</v>
      </c>
      <c r="E849" s="225" t="s">
        <v>2761</v>
      </c>
      <c r="F849" s="225" t="s">
        <v>2762</v>
      </c>
      <c r="G849" s="213"/>
      <c r="H849" s="213"/>
      <c r="I849" s="216"/>
      <c r="J849" s="226">
        <f>BK849</f>
        <v>0</v>
      </c>
      <c r="K849" s="213"/>
      <c r="L849" s="217"/>
      <c r="M849" s="218"/>
      <c r="N849" s="219"/>
      <c r="O849" s="219"/>
      <c r="P849" s="220">
        <f>SUM(P850:P856)</f>
        <v>0</v>
      </c>
      <c r="Q849" s="219"/>
      <c r="R849" s="220">
        <f>SUM(R850:R856)</f>
        <v>0</v>
      </c>
      <c r="S849" s="219"/>
      <c r="T849" s="221">
        <f>SUM(T850:T856)</f>
        <v>0</v>
      </c>
      <c r="AR849" s="222" t="s">
        <v>99</v>
      </c>
      <c r="AT849" s="223" t="s">
        <v>75</v>
      </c>
      <c r="AU849" s="223" t="s">
        <v>92</v>
      </c>
      <c r="AY849" s="222" t="s">
        <v>387</v>
      </c>
      <c r="BK849" s="224">
        <f>SUM(BK850:BK856)</f>
        <v>0</v>
      </c>
    </row>
    <row r="850" spans="1:65" s="2" customFormat="1" ht="16.5" customHeight="1">
      <c r="A850" s="37"/>
      <c r="B850" s="38"/>
      <c r="C850" s="240" t="s">
        <v>4012</v>
      </c>
      <c r="D850" s="240" t="s">
        <v>393</v>
      </c>
      <c r="E850" s="241" t="s">
        <v>4013</v>
      </c>
      <c r="F850" s="242" t="s">
        <v>3080</v>
      </c>
      <c r="G850" s="243" t="s">
        <v>436</v>
      </c>
      <c r="H850" s="244">
        <v>2</v>
      </c>
      <c r="I850" s="245"/>
      <c r="J850" s="246">
        <f t="shared" ref="J850:J856" si="315">ROUND(I850*H850,2)</f>
        <v>0</v>
      </c>
      <c r="K850" s="247"/>
      <c r="L850" s="40"/>
      <c r="M850" s="248" t="s">
        <v>1</v>
      </c>
      <c r="N850" s="249" t="s">
        <v>42</v>
      </c>
      <c r="O850" s="78"/>
      <c r="P850" s="250">
        <f t="shared" ref="P850:P856" si="316">O850*H850</f>
        <v>0</v>
      </c>
      <c r="Q850" s="250">
        <v>0</v>
      </c>
      <c r="R850" s="250">
        <f t="shared" ref="R850:R856" si="317">Q850*H850</f>
        <v>0</v>
      </c>
      <c r="S850" s="250">
        <v>0</v>
      </c>
      <c r="T850" s="251">
        <f t="shared" ref="T850:T856" si="318">S850*H850</f>
        <v>0</v>
      </c>
      <c r="U850" s="37"/>
      <c r="V850" s="37"/>
      <c r="W850" s="37"/>
      <c r="X850" s="37"/>
      <c r="Y850" s="37"/>
      <c r="Z850" s="37"/>
      <c r="AA850" s="37"/>
      <c r="AB850" s="37"/>
      <c r="AC850" s="37"/>
      <c r="AD850" s="37"/>
      <c r="AE850" s="37"/>
      <c r="AR850" s="252" t="s">
        <v>731</v>
      </c>
      <c r="AT850" s="252" t="s">
        <v>393</v>
      </c>
      <c r="AU850" s="252" t="s">
        <v>99</v>
      </c>
      <c r="AY850" s="19" t="s">
        <v>387</v>
      </c>
      <c r="BE850" s="127">
        <f t="shared" ref="BE850:BE856" si="319">IF(N850="základná",J850,0)</f>
        <v>0</v>
      </c>
      <c r="BF850" s="127">
        <f t="shared" ref="BF850:BF856" si="320">IF(N850="znížená",J850,0)</f>
        <v>0</v>
      </c>
      <c r="BG850" s="127">
        <f t="shared" ref="BG850:BG856" si="321">IF(N850="zákl. prenesená",J850,0)</f>
        <v>0</v>
      </c>
      <c r="BH850" s="127">
        <f t="shared" ref="BH850:BH856" si="322">IF(N850="zníž. prenesená",J850,0)</f>
        <v>0</v>
      </c>
      <c r="BI850" s="127">
        <f t="shared" ref="BI850:BI856" si="323">IF(N850="nulová",J850,0)</f>
        <v>0</v>
      </c>
      <c r="BJ850" s="19" t="s">
        <v>92</v>
      </c>
      <c r="BK850" s="127">
        <f t="shared" ref="BK850:BK856" si="324">ROUND(I850*H850,2)</f>
        <v>0</v>
      </c>
      <c r="BL850" s="19" t="s">
        <v>731</v>
      </c>
      <c r="BM850" s="252" t="s">
        <v>4014</v>
      </c>
    </row>
    <row r="851" spans="1:65" s="2" customFormat="1" ht="16.5" customHeight="1">
      <c r="A851" s="37"/>
      <c r="B851" s="38"/>
      <c r="C851" s="240" t="s">
        <v>4015</v>
      </c>
      <c r="D851" s="240" t="s">
        <v>393</v>
      </c>
      <c r="E851" s="241" t="s">
        <v>4016</v>
      </c>
      <c r="F851" s="242" t="s">
        <v>2767</v>
      </c>
      <c r="G851" s="243" t="s">
        <v>436</v>
      </c>
      <c r="H851" s="244">
        <v>4</v>
      </c>
      <c r="I851" s="245"/>
      <c r="J851" s="246">
        <f t="shared" si="315"/>
        <v>0</v>
      </c>
      <c r="K851" s="247"/>
      <c r="L851" s="40"/>
      <c r="M851" s="248" t="s">
        <v>1</v>
      </c>
      <c r="N851" s="249" t="s">
        <v>42</v>
      </c>
      <c r="O851" s="78"/>
      <c r="P851" s="250">
        <f t="shared" si="316"/>
        <v>0</v>
      </c>
      <c r="Q851" s="250">
        <v>0</v>
      </c>
      <c r="R851" s="250">
        <f t="shared" si="317"/>
        <v>0</v>
      </c>
      <c r="S851" s="250">
        <v>0</v>
      </c>
      <c r="T851" s="251">
        <f t="shared" si="318"/>
        <v>0</v>
      </c>
      <c r="U851" s="37"/>
      <c r="V851" s="37"/>
      <c r="W851" s="37"/>
      <c r="X851" s="37"/>
      <c r="Y851" s="37"/>
      <c r="Z851" s="37"/>
      <c r="AA851" s="37"/>
      <c r="AB851" s="37"/>
      <c r="AC851" s="37"/>
      <c r="AD851" s="37"/>
      <c r="AE851" s="37"/>
      <c r="AR851" s="252" t="s">
        <v>731</v>
      </c>
      <c r="AT851" s="252" t="s">
        <v>393</v>
      </c>
      <c r="AU851" s="252" t="s">
        <v>99</v>
      </c>
      <c r="AY851" s="19" t="s">
        <v>387</v>
      </c>
      <c r="BE851" s="127">
        <f t="shared" si="319"/>
        <v>0</v>
      </c>
      <c r="BF851" s="127">
        <f t="shared" si="320"/>
        <v>0</v>
      </c>
      <c r="BG851" s="127">
        <f t="shared" si="321"/>
        <v>0</v>
      </c>
      <c r="BH851" s="127">
        <f t="shared" si="322"/>
        <v>0</v>
      </c>
      <c r="BI851" s="127">
        <f t="shared" si="323"/>
        <v>0</v>
      </c>
      <c r="BJ851" s="19" t="s">
        <v>92</v>
      </c>
      <c r="BK851" s="127">
        <f t="shared" si="324"/>
        <v>0</v>
      </c>
      <c r="BL851" s="19" t="s">
        <v>731</v>
      </c>
      <c r="BM851" s="252" t="s">
        <v>4017</v>
      </c>
    </row>
    <row r="852" spans="1:65" s="2" customFormat="1" ht="16.5" customHeight="1">
      <c r="A852" s="37"/>
      <c r="B852" s="38"/>
      <c r="C852" s="240" t="s">
        <v>4018</v>
      </c>
      <c r="D852" s="240" t="s">
        <v>393</v>
      </c>
      <c r="E852" s="241" t="s">
        <v>4019</v>
      </c>
      <c r="F852" s="242" t="s">
        <v>3085</v>
      </c>
      <c r="G852" s="243" t="s">
        <v>436</v>
      </c>
      <c r="H852" s="244">
        <v>2</v>
      </c>
      <c r="I852" s="245"/>
      <c r="J852" s="246">
        <f t="shared" si="315"/>
        <v>0</v>
      </c>
      <c r="K852" s="247"/>
      <c r="L852" s="40"/>
      <c r="M852" s="248" t="s">
        <v>1</v>
      </c>
      <c r="N852" s="249" t="s">
        <v>42</v>
      </c>
      <c r="O852" s="78"/>
      <c r="P852" s="250">
        <f t="shared" si="316"/>
        <v>0</v>
      </c>
      <c r="Q852" s="250">
        <v>0</v>
      </c>
      <c r="R852" s="250">
        <f t="shared" si="317"/>
        <v>0</v>
      </c>
      <c r="S852" s="250">
        <v>0</v>
      </c>
      <c r="T852" s="251">
        <f t="shared" si="318"/>
        <v>0</v>
      </c>
      <c r="U852" s="37"/>
      <c r="V852" s="37"/>
      <c r="W852" s="37"/>
      <c r="X852" s="37"/>
      <c r="Y852" s="37"/>
      <c r="Z852" s="37"/>
      <c r="AA852" s="37"/>
      <c r="AB852" s="37"/>
      <c r="AC852" s="37"/>
      <c r="AD852" s="37"/>
      <c r="AE852" s="37"/>
      <c r="AR852" s="252" t="s">
        <v>731</v>
      </c>
      <c r="AT852" s="252" t="s">
        <v>393</v>
      </c>
      <c r="AU852" s="252" t="s">
        <v>99</v>
      </c>
      <c r="AY852" s="19" t="s">
        <v>387</v>
      </c>
      <c r="BE852" s="127">
        <f t="shared" si="319"/>
        <v>0</v>
      </c>
      <c r="BF852" s="127">
        <f t="shared" si="320"/>
        <v>0</v>
      </c>
      <c r="BG852" s="127">
        <f t="shared" si="321"/>
        <v>0</v>
      </c>
      <c r="BH852" s="127">
        <f t="shared" si="322"/>
        <v>0</v>
      </c>
      <c r="BI852" s="127">
        <f t="shared" si="323"/>
        <v>0</v>
      </c>
      <c r="BJ852" s="19" t="s">
        <v>92</v>
      </c>
      <c r="BK852" s="127">
        <f t="shared" si="324"/>
        <v>0</v>
      </c>
      <c r="BL852" s="19" t="s">
        <v>731</v>
      </c>
      <c r="BM852" s="252" t="s">
        <v>4020</v>
      </c>
    </row>
    <row r="853" spans="1:65" s="2" customFormat="1" ht="21.75" customHeight="1">
      <c r="A853" s="37"/>
      <c r="B853" s="38"/>
      <c r="C853" s="240" t="s">
        <v>4021</v>
      </c>
      <c r="D853" s="240" t="s">
        <v>393</v>
      </c>
      <c r="E853" s="241" t="s">
        <v>4022</v>
      </c>
      <c r="F853" s="242" t="s">
        <v>3207</v>
      </c>
      <c r="G853" s="243" t="s">
        <v>396</v>
      </c>
      <c r="H853" s="244">
        <v>0.8</v>
      </c>
      <c r="I853" s="245"/>
      <c r="J853" s="246">
        <f t="shared" si="315"/>
        <v>0</v>
      </c>
      <c r="K853" s="247"/>
      <c r="L853" s="40"/>
      <c r="M853" s="248" t="s">
        <v>1</v>
      </c>
      <c r="N853" s="249" t="s">
        <v>42</v>
      </c>
      <c r="O853" s="78"/>
      <c r="P853" s="250">
        <f t="shared" si="316"/>
        <v>0</v>
      </c>
      <c r="Q853" s="250">
        <v>0</v>
      </c>
      <c r="R853" s="250">
        <f t="shared" si="317"/>
        <v>0</v>
      </c>
      <c r="S853" s="250">
        <v>0</v>
      </c>
      <c r="T853" s="251">
        <f t="shared" si="318"/>
        <v>0</v>
      </c>
      <c r="U853" s="37"/>
      <c r="V853" s="37"/>
      <c r="W853" s="37"/>
      <c r="X853" s="37"/>
      <c r="Y853" s="37"/>
      <c r="Z853" s="37"/>
      <c r="AA853" s="37"/>
      <c r="AB853" s="37"/>
      <c r="AC853" s="37"/>
      <c r="AD853" s="37"/>
      <c r="AE853" s="37"/>
      <c r="AR853" s="252" t="s">
        <v>731</v>
      </c>
      <c r="AT853" s="252" t="s">
        <v>393</v>
      </c>
      <c r="AU853" s="252" t="s">
        <v>99</v>
      </c>
      <c r="AY853" s="19" t="s">
        <v>387</v>
      </c>
      <c r="BE853" s="127">
        <f t="shared" si="319"/>
        <v>0</v>
      </c>
      <c r="BF853" s="127">
        <f t="shared" si="320"/>
        <v>0</v>
      </c>
      <c r="BG853" s="127">
        <f t="shared" si="321"/>
        <v>0</v>
      </c>
      <c r="BH853" s="127">
        <f t="shared" si="322"/>
        <v>0</v>
      </c>
      <c r="BI853" s="127">
        <f t="shared" si="323"/>
        <v>0</v>
      </c>
      <c r="BJ853" s="19" t="s">
        <v>92</v>
      </c>
      <c r="BK853" s="127">
        <f t="shared" si="324"/>
        <v>0</v>
      </c>
      <c r="BL853" s="19" t="s">
        <v>731</v>
      </c>
      <c r="BM853" s="252" t="s">
        <v>4023</v>
      </c>
    </row>
    <row r="854" spans="1:65" s="2" customFormat="1" ht="16.5" customHeight="1">
      <c r="A854" s="37"/>
      <c r="B854" s="38"/>
      <c r="C854" s="240" t="s">
        <v>4024</v>
      </c>
      <c r="D854" s="240" t="s">
        <v>393</v>
      </c>
      <c r="E854" s="241" t="s">
        <v>4025</v>
      </c>
      <c r="F854" s="242" t="s">
        <v>3316</v>
      </c>
      <c r="G854" s="243" t="s">
        <v>436</v>
      </c>
      <c r="H854" s="244">
        <v>1</v>
      </c>
      <c r="I854" s="245"/>
      <c r="J854" s="246">
        <f t="shared" si="315"/>
        <v>0</v>
      </c>
      <c r="K854" s="247"/>
      <c r="L854" s="40"/>
      <c r="M854" s="248" t="s">
        <v>1</v>
      </c>
      <c r="N854" s="249" t="s">
        <v>42</v>
      </c>
      <c r="O854" s="78"/>
      <c r="P854" s="250">
        <f t="shared" si="316"/>
        <v>0</v>
      </c>
      <c r="Q854" s="250">
        <v>0</v>
      </c>
      <c r="R854" s="250">
        <f t="shared" si="317"/>
        <v>0</v>
      </c>
      <c r="S854" s="250">
        <v>0</v>
      </c>
      <c r="T854" s="251">
        <f t="shared" si="318"/>
        <v>0</v>
      </c>
      <c r="U854" s="37"/>
      <c r="V854" s="37"/>
      <c r="W854" s="37"/>
      <c r="X854" s="37"/>
      <c r="Y854" s="37"/>
      <c r="Z854" s="37"/>
      <c r="AA854" s="37"/>
      <c r="AB854" s="37"/>
      <c r="AC854" s="37"/>
      <c r="AD854" s="37"/>
      <c r="AE854" s="37"/>
      <c r="AR854" s="252" t="s">
        <v>731</v>
      </c>
      <c r="AT854" s="252" t="s">
        <v>393</v>
      </c>
      <c r="AU854" s="252" t="s">
        <v>99</v>
      </c>
      <c r="AY854" s="19" t="s">
        <v>387</v>
      </c>
      <c r="BE854" s="127">
        <f t="shared" si="319"/>
        <v>0</v>
      </c>
      <c r="BF854" s="127">
        <f t="shared" si="320"/>
        <v>0</v>
      </c>
      <c r="BG854" s="127">
        <f t="shared" si="321"/>
        <v>0</v>
      </c>
      <c r="BH854" s="127">
        <f t="shared" si="322"/>
        <v>0</v>
      </c>
      <c r="BI854" s="127">
        <f t="shared" si="323"/>
        <v>0</v>
      </c>
      <c r="BJ854" s="19" t="s">
        <v>92</v>
      </c>
      <c r="BK854" s="127">
        <f t="shared" si="324"/>
        <v>0</v>
      </c>
      <c r="BL854" s="19" t="s">
        <v>731</v>
      </c>
      <c r="BM854" s="252" t="s">
        <v>4026</v>
      </c>
    </row>
    <row r="855" spans="1:65" s="2" customFormat="1" ht="16.5" customHeight="1">
      <c r="A855" s="37"/>
      <c r="B855" s="38"/>
      <c r="C855" s="240" t="s">
        <v>4027</v>
      </c>
      <c r="D855" s="240" t="s">
        <v>393</v>
      </c>
      <c r="E855" s="241" t="s">
        <v>4028</v>
      </c>
      <c r="F855" s="242" t="s">
        <v>3437</v>
      </c>
      <c r="G855" s="243" t="s">
        <v>436</v>
      </c>
      <c r="H855" s="244">
        <v>1</v>
      </c>
      <c r="I855" s="245"/>
      <c r="J855" s="246">
        <f t="shared" si="315"/>
        <v>0</v>
      </c>
      <c r="K855" s="247"/>
      <c r="L855" s="40"/>
      <c r="M855" s="248" t="s">
        <v>1</v>
      </c>
      <c r="N855" s="249" t="s">
        <v>42</v>
      </c>
      <c r="O855" s="78"/>
      <c r="P855" s="250">
        <f t="shared" si="316"/>
        <v>0</v>
      </c>
      <c r="Q855" s="250">
        <v>0</v>
      </c>
      <c r="R855" s="250">
        <f t="shared" si="317"/>
        <v>0</v>
      </c>
      <c r="S855" s="250">
        <v>0</v>
      </c>
      <c r="T855" s="251">
        <f t="shared" si="318"/>
        <v>0</v>
      </c>
      <c r="U855" s="37"/>
      <c r="V855" s="37"/>
      <c r="W855" s="37"/>
      <c r="X855" s="37"/>
      <c r="Y855" s="37"/>
      <c r="Z855" s="37"/>
      <c r="AA855" s="37"/>
      <c r="AB855" s="37"/>
      <c r="AC855" s="37"/>
      <c r="AD855" s="37"/>
      <c r="AE855" s="37"/>
      <c r="AR855" s="252" t="s">
        <v>731</v>
      </c>
      <c r="AT855" s="252" t="s">
        <v>393</v>
      </c>
      <c r="AU855" s="252" t="s">
        <v>99</v>
      </c>
      <c r="AY855" s="19" t="s">
        <v>387</v>
      </c>
      <c r="BE855" s="127">
        <f t="shared" si="319"/>
        <v>0</v>
      </c>
      <c r="BF855" s="127">
        <f t="shared" si="320"/>
        <v>0</v>
      </c>
      <c r="BG855" s="127">
        <f t="shared" si="321"/>
        <v>0</v>
      </c>
      <c r="BH855" s="127">
        <f t="shared" si="322"/>
        <v>0</v>
      </c>
      <c r="BI855" s="127">
        <f t="shared" si="323"/>
        <v>0</v>
      </c>
      <c r="BJ855" s="19" t="s">
        <v>92</v>
      </c>
      <c r="BK855" s="127">
        <f t="shared" si="324"/>
        <v>0</v>
      </c>
      <c r="BL855" s="19" t="s">
        <v>731</v>
      </c>
      <c r="BM855" s="252" t="s">
        <v>4029</v>
      </c>
    </row>
    <row r="856" spans="1:65" s="2" customFormat="1" ht="16.5" customHeight="1">
      <c r="A856" s="37"/>
      <c r="B856" s="38"/>
      <c r="C856" s="240" t="s">
        <v>4030</v>
      </c>
      <c r="D856" s="240" t="s">
        <v>393</v>
      </c>
      <c r="E856" s="241" t="s">
        <v>4031</v>
      </c>
      <c r="F856" s="242" t="s">
        <v>4032</v>
      </c>
      <c r="G856" s="243" t="s">
        <v>436</v>
      </c>
      <c r="H856" s="244">
        <v>8</v>
      </c>
      <c r="I856" s="245"/>
      <c r="J856" s="246">
        <f t="shared" si="315"/>
        <v>0</v>
      </c>
      <c r="K856" s="247"/>
      <c r="L856" s="40"/>
      <c r="M856" s="248" t="s">
        <v>1</v>
      </c>
      <c r="N856" s="249" t="s">
        <v>42</v>
      </c>
      <c r="O856" s="78"/>
      <c r="P856" s="250">
        <f t="shared" si="316"/>
        <v>0</v>
      </c>
      <c r="Q856" s="250">
        <v>0</v>
      </c>
      <c r="R856" s="250">
        <f t="shared" si="317"/>
        <v>0</v>
      </c>
      <c r="S856" s="250">
        <v>0</v>
      </c>
      <c r="T856" s="251">
        <f t="shared" si="318"/>
        <v>0</v>
      </c>
      <c r="U856" s="37"/>
      <c r="V856" s="37"/>
      <c r="W856" s="37"/>
      <c r="X856" s="37"/>
      <c r="Y856" s="37"/>
      <c r="Z856" s="37"/>
      <c r="AA856" s="37"/>
      <c r="AB856" s="37"/>
      <c r="AC856" s="37"/>
      <c r="AD856" s="37"/>
      <c r="AE856" s="37"/>
      <c r="AR856" s="252" t="s">
        <v>731</v>
      </c>
      <c r="AT856" s="252" t="s">
        <v>393</v>
      </c>
      <c r="AU856" s="252" t="s">
        <v>99</v>
      </c>
      <c r="AY856" s="19" t="s">
        <v>387</v>
      </c>
      <c r="BE856" s="127">
        <f t="shared" si="319"/>
        <v>0</v>
      </c>
      <c r="BF856" s="127">
        <f t="shared" si="320"/>
        <v>0</v>
      </c>
      <c r="BG856" s="127">
        <f t="shared" si="321"/>
        <v>0</v>
      </c>
      <c r="BH856" s="127">
        <f t="shared" si="322"/>
        <v>0</v>
      </c>
      <c r="BI856" s="127">
        <f t="shared" si="323"/>
        <v>0</v>
      </c>
      <c r="BJ856" s="19" t="s">
        <v>92</v>
      </c>
      <c r="BK856" s="127">
        <f t="shared" si="324"/>
        <v>0</v>
      </c>
      <c r="BL856" s="19" t="s">
        <v>731</v>
      </c>
      <c r="BM856" s="252" t="s">
        <v>4033</v>
      </c>
    </row>
    <row r="857" spans="1:65" s="12" customFormat="1" ht="20.85" customHeight="1">
      <c r="B857" s="212"/>
      <c r="C857" s="213"/>
      <c r="D857" s="214" t="s">
        <v>75</v>
      </c>
      <c r="E857" s="225" t="s">
        <v>2781</v>
      </c>
      <c r="F857" s="225" t="s">
        <v>2782</v>
      </c>
      <c r="G857" s="213"/>
      <c r="H857" s="213"/>
      <c r="I857" s="216"/>
      <c r="J857" s="226">
        <f>BK857</f>
        <v>0</v>
      </c>
      <c r="K857" s="213"/>
      <c r="L857" s="217"/>
      <c r="M857" s="218"/>
      <c r="N857" s="219"/>
      <c r="O857" s="219"/>
      <c r="P857" s="220">
        <f>SUM(P858:P864)</f>
        <v>0</v>
      </c>
      <c r="Q857" s="219"/>
      <c r="R857" s="220">
        <f>SUM(R858:R864)</f>
        <v>0</v>
      </c>
      <c r="S857" s="219"/>
      <c r="T857" s="221">
        <f>SUM(T858:T864)</f>
        <v>0</v>
      </c>
      <c r="AR857" s="222" t="s">
        <v>84</v>
      </c>
      <c r="AT857" s="223" t="s">
        <v>75</v>
      </c>
      <c r="AU857" s="223" t="s">
        <v>92</v>
      </c>
      <c r="AY857" s="222" t="s">
        <v>387</v>
      </c>
      <c r="BK857" s="224">
        <f>SUM(BK858:BK864)</f>
        <v>0</v>
      </c>
    </row>
    <row r="858" spans="1:65" s="2" customFormat="1" ht="16.5" customHeight="1">
      <c r="A858" s="37"/>
      <c r="B858" s="38"/>
      <c r="C858" s="240" t="s">
        <v>4034</v>
      </c>
      <c r="D858" s="240" t="s">
        <v>393</v>
      </c>
      <c r="E858" s="241" t="s">
        <v>4035</v>
      </c>
      <c r="F858" s="242" t="s">
        <v>3080</v>
      </c>
      <c r="G858" s="243" t="s">
        <v>436</v>
      </c>
      <c r="H858" s="244">
        <v>2</v>
      </c>
      <c r="I858" s="245"/>
      <c r="J858" s="246">
        <f t="shared" ref="J858:J864" si="325">ROUND(I858*H858,2)</f>
        <v>0</v>
      </c>
      <c r="K858" s="247"/>
      <c r="L858" s="40"/>
      <c r="M858" s="248" t="s">
        <v>1</v>
      </c>
      <c r="N858" s="249" t="s">
        <v>42</v>
      </c>
      <c r="O858" s="78"/>
      <c r="P858" s="250">
        <f t="shared" ref="P858:P864" si="326">O858*H858</f>
        <v>0</v>
      </c>
      <c r="Q858" s="250">
        <v>0</v>
      </c>
      <c r="R858" s="250">
        <f t="shared" ref="R858:R864" si="327">Q858*H858</f>
        <v>0</v>
      </c>
      <c r="S858" s="250">
        <v>0</v>
      </c>
      <c r="T858" s="251">
        <f t="shared" ref="T858:T864" si="328">S858*H858</f>
        <v>0</v>
      </c>
      <c r="U858" s="37"/>
      <c r="V858" s="37"/>
      <c r="W858" s="37"/>
      <c r="X858" s="37"/>
      <c r="Y858" s="37"/>
      <c r="Z858" s="37"/>
      <c r="AA858" s="37"/>
      <c r="AB858" s="37"/>
      <c r="AC858" s="37"/>
      <c r="AD858" s="37"/>
      <c r="AE858" s="37"/>
      <c r="AR858" s="252" t="s">
        <v>731</v>
      </c>
      <c r="AT858" s="252" t="s">
        <v>393</v>
      </c>
      <c r="AU858" s="252" t="s">
        <v>99</v>
      </c>
      <c r="AY858" s="19" t="s">
        <v>387</v>
      </c>
      <c r="BE858" s="127">
        <f t="shared" ref="BE858:BE864" si="329">IF(N858="základná",J858,0)</f>
        <v>0</v>
      </c>
      <c r="BF858" s="127">
        <f t="shared" ref="BF858:BF864" si="330">IF(N858="znížená",J858,0)</f>
        <v>0</v>
      </c>
      <c r="BG858" s="127">
        <f t="shared" ref="BG858:BG864" si="331">IF(N858="zákl. prenesená",J858,0)</f>
        <v>0</v>
      </c>
      <c r="BH858" s="127">
        <f t="shared" ref="BH858:BH864" si="332">IF(N858="zníž. prenesená",J858,0)</f>
        <v>0</v>
      </c>
      <c r="BI858" s="127">
        <f t="shared" ref="BI858:BI864" si="333">IF(N858="nulová",J858,0)</f>
        <v>0</v>
      </c>
      <c r="BJ858" s="19" t="s">
        <v>92</v>
      </c>
      <c r="BK858" s="127">
        <f t="shared" ref="BK858:BK864" si="334">ROUND(I858*H858,2)</f>
        <v>0</v>
      </c>
      <c r="BL858" s="19" t="s">
        <v>731</v>
      </c>
      <c r="BM858" s="252" t="s">
        <v>4036</v>
      </c>
    </row>
    <row r="859" spans="1:65" s="2" customFormat="1" ht="16.5" customHeight="1">
      <c r="A859" s="37"/>
      <c r="B859" s="38"/>
      <c r="C859" s="240" t="s">
        <v>4037</v>
      </c>
      <c r="D859" s="240" t="s">
        <v>393</v>
      </c>
      <c r="E859" s="241" t="s">
        <v>4038</v>
      </c>
      <c r="F859" s="242" t="s">
        <v>2767</v>
      </c>
      <c r="G859" s="243" t="s">
        <v>436</v>
      </c>
      <c r="H859" s="244">
        <v>4</v>
      </c>
      <c r="I859" s="245"/>
      <c r="J859" s="246">
        <f t="shared" si="325"/>
        <v>0</v>
      </c>
      <c r="K859" s="247"/>
      <c r="L859" s="40"/>
      <c r="M859" s="248" t="s">
        <v>1</v>
      </c>
      <c r="N859" s="249" t="s">
        <v>42</v>
      </c>
      <c r="O859" s="78"/>
      <c r="P859" s="250">
        <f t="shared" si="326"/>
        <v>0</v>
      </c>
      <c r="Q859" s="250">
        <v>0</v>
      </c>
      <c r="R859" s="250">
        <f t="shared" si="327"/>
        <v>0</v>
      </c>
      <c r="S859" s="250">
        <v>0</v>
      </c>
      <c r="T859" s="251">
        <f t="shared" si="328"/>
        <v>0</v>
      </c>
      <c r="U859" s="37"/>
      <c r="V859" s="37"/>
      <c r="W859" s="37"/>
      <c r="X859" s="37"/>
      <c r="Y859" s="37"/>
      <c r="Z859" s="37"/>
      <c r="AA859" s="37"/>
      <c r="AB859" s="37"/>
      <c r="AC859" s="37"/>
      <c r="AD859" s="37"/>
      <c r="AE859" s="37"/>
      <c r="AR859" s="252" t="s">
        <v>731</v>
      </c>
      <c r="AT859" s="252" t="s">
        <v>393</v>
      </c>
      <c r="AU859" s="252" t="s">
        <v>99</v>
      </c>
      <c r="AY859" s="19" t="s">
        <v>387</v>
      </c>
      <c r="BE859" s="127">
        <f t="shared" si="329"/>
        <v>0</v>
      </c>
      <c r="BF859" s="127">
        <f t="shared" si="330"/>
        <v>0</v>
      </c>
      <c r="BG859" s="127">
        <f t="shared" si="331"/>
        <v>0</v>
      </c>
      <c r="BH859" s="127">
        <f t="shared" si="332"/>
        <v>0</v>
      </c>
      <c r="BI859" s="127">
        <f t="shared" si="333"/>
        <v>0</v>
      </c>
      <c r="BJ859" s="19" t="s">
        <v>92</v>
      </c>
      <c r="BK859" s="127">
        <f t="shared" si="334"/>
        <v>0</v>
      </c>
      <c r="BL859" s="19" t="s">
        <v>731</v>
      </c>
      <c r="BM859" s="252" t="s">
        <v>4039</v>
      </c>
    </row>
    <row r="860" spans="1:65" s="2" customFormat="1" ht="16.5" customHeight="1">
      <c r="A860" s="37"/>
      <c r="B860" s="38"/>
      <c r="C860" s="240" t="s">
        <v>4040</v>
      </c>
      <c r="D860" s="240" t="s">
        <v>393</v>
      </c>
      <c r="E860" s="241" t="s">
        <v>4041</v>
      </c>
      <c r="F860" s="242" t="s">
        <v>3085</v>
      </c>
      <c r="G860" s="243" t="s">
        <v>436</v>
      </c>
      <c r="H860" s="244">
        <v>2</v>
      </c>
      <c r="I860" s="245"/>
      <c r="J860" s="246">
        <f t="shared" si="325"/>
        <v>0</v>
      </c>
      <c r="K860" s="247"/>
      <c r="L860" s="40"/>
      <c r="M860" s="248" t="s">
        <v>1</v>
      </c>
      <c r="N860" s="249" t="s">
        <v>42</v>
      </c>
      <c r="O860" s="78"/>
      <c r="P860" s="250">
        <f t="shared" si="326"/>
        <v>0</v>
      </c>
      <c r="Q860" s="250">
        <v>0</v>
      </c>
      <c r="R860" s="250">
        <f t="shared" si="327"/>
        <v>0</v>
      </c>
      <c r="S860" s="250">
        <v>0</v>
      </c>
      <c r="T860" s="251">
        <f t="shared" si="328"/>
        <v>0</v>
      </c>
      <c r="U860" s="37"/>
      <c r="V860" s="37"/>
      <c r="W860" s="37"/>
      <c r="X860" s="37"/>
      <c r="Y860" s="37"/>
      <c r="Z860" s="37"/>
      <c r="AA860" s="37"/>
      <c r="AB860" s="37"/>
      <c r="AC860" s="37"/>
      <c r="AD860" s="37"/>
      <c r="AE860" s="37"/>
      <c r="AR860" s="252" t="s">
        <v>731</v>
      </c>
      <c r="AT860" s="252" t="s">
        <v>393</v>
      </c>
      <c r="AU860" s="252" t="s">
        <v>99</v>
      </c>
      <c r="AY860" s="19" t="s">
        <v>387</v>
      </c>
      <c r="BE860" s="127">
        <f t="shared" si="329"/>
        <v>0</v>
      </c>
      <c r="BF860" s="127">
        <f t="shared" si="330"/>
        <v>0</v>
      </c>
      <c r="BG860" s="127">
        <f t="shared" si="331"/>
        <v>0</v>
      </c>
      <c r="BH860" s="127">
        <f t="shared" si="332"/>
        <v>0</v>
      </c>
      <c r="BI860" s="127">
        <f t="shared" si="333"/>
        <v>0</v>
      </c>
      <c r="BJ860" s="19" t="s">
        <v>92</v>
      </c>
      <c r="BK860" s="127">
        <f t="shared" si="334"/>
        <v>0</v>
      </c>
      <c r="BL860" s="19" t="s">
        <v>731</v>
      </c>
      <c r="BM860" s="252" t="s">
        <v>4042</v>
      </c>
    </row>
    <row r="861" spans="1:65" s="2" customFormat="1" ht="21.75" customHeight="1">
      <c r="A861" s="37"/>
      <c r="B861" s="38"/>
      <c r="C861" s="240" t="s">
        <v>4043</v>
      </c>
      <c r="D861" s="240" t="s">
        <v>393</v>
      </c>
      <c r="E861" s="241" t="s">
        <v>4044</v>
      </c>
      <c r="F861" s="242" t="s">
        <v>3207</v>
      </c>
      <c r="G861" s="243" t="s">
        <v>396</v>
      </c>
      <c r="H861" s="244">
        <v>0.8</v>
      </c>
      <c r="I861" s="245"/>
      <c r="J861" s="246">
        <f t="shared" si="325"/>
        <v>0</v>
      </c>
      <c r="K861" s="247"/>
      <c r="L861" s="40"/>
      <c r="M861" s="248" t="s">
        <v>1</v>
      </c>
      <c r="N861" s="249" t="s">
        <v>42</v>
      </c>
      <c r="O861" s="78"/>
      <c r="P861" s="250">
        <f t="shared" si="326"/>
        <v>0</v>
      </c>
      <c r="Q861" s="250">
        <v>0</v>
      </c>
      <c r="R861" s="250">
        <f t="shared" si="327"/>
        <v>0</v>
      </c>
      <c r="S861" s="250">
        <v>0</v>
      </c>
      <c r="T861" s="251">
        <f t="shared" si="328"/>
        <v>0</v>
      </c>
      <c r="U861" s="37"/>
      <c r="V861" s="37"/>
      <c r="W861" s="37"/>
      <c r="X861" s="37"/>
      <c r="Y861" s="37"/>
      <c r="Z861" s="37"/>
      <c r="AA861" s="37"/>
      <c r="AB861" s="37"/>
      <c r="AC861" s="37"/>
      <c r="AD861" s="37"/>
      <c r="AE861" s="37"/>
      <c r="AR861" s="252" t="s">
        <v>731</v>
      </c>
      <c r="AT861" s="252" t="s">
        <v>393</v>
      </c>
      <c r="AU861" s="252" t="s">
        <v>99</v>
      </c>
      <c r="AY861" s="19" t="s">
        <v>387</v>
      </c>
      <c r="BE861" s="127">
        <f t="shared" si="329"/>
        <v>0</v>
      </c>
      <c r="BF861" s="127">
        <f t="shared" si="330"/>
        <v>0</v>
      </c>
      <c r="BG861" s="127">
        <f t="shared" si="331"/>
        <v>0</v>
      </c>
      <c r="BH861" s="127">
        <f t="shared" si="332"/>
        <v>0</v>
      </c>
      <c r="BI861" s="127">
        <f t="shared" si="333"/>
        <v>0</v>
      </c>
      <c r="BJ861" s="19" t="s">
        <v>92</v>
      </c>
      <c r="BK861" s="127">
        <f t="shared" si="334"/>
        <v>0</v>
      </c>
      <c r="BL861" s="19" t="s">
        <v>731</v>
      </c>
      <c r="BM861" s="252" t="s">
        <v>4045</v>
      </c>
    </row>
    <row r="862" spans="1:65" s="2" customFormat="1" ht="16.5" customHeight="1">
      <c r="A862" s="37"/>
      <c r="B862" s="38"/>
      <c r="C862" s="240" t="s">
        <v>4046</v>
      </c>
      <c r="D862" s="240" t="s">
        <v>393</v>
      </c>
      <c r="E862" s="241" t="s">
        <v>4047</v>
      </c>
      <c r="F862" s="242" t="s">
        <v>3316</v>
      </c>
      <c r="G862" s="243" t="s">
        <v>436</v>
      </c>
      <c r="H862" s="244">
        <v>1</v>
      </c>
      <c r="I862" s="245"/>
      <c r="J862" s="246">
        <f t="shared" si="325"/>
        <v>0</v>
      </c>
      <c r="K862" s="247"/>
      <c r="L862" s="40"/>
      <c r="M862" s="248" t="s">
        <v>1</v>
      </c>
      <c r="N862" s="249" t="s">
        <v>42</v>
      </c>
      <c r="O862" s="78"/>
      <c r="P862" s="250">
        <f t="shared" si="326"/>
        <v>0</v>
      </c>
      <c r="Q862" s="250">
        <v>0</v>
      </c>
      <c r="R862" s="250">
        <f t="shared" si="327"/>
        <v>0</v>
      </c>
      <c r="S862" s="250">
        <v>0</v>
      </c>
      <c r="T862" s="251">
        <f t="shared" si="328"/>
        <v>0</v>
      </c>
      <c r="U862" s="37"/>
      <c r="V862" s="37"/>
      <c r="W862" s="37"/>
      <c r="X862" s="37"/>
      <c r="Y862" s="37"/>
      <c r="Z862" s="37"/>
      <c r="AA862" s="37"/>
      <c r="AB862" s="37"/>
      <c r="AC862" s="37"/>
      <c r="AD862" s="37"/>
      <c r="AE862" s="37"/>
      <c r="AR862" s="252" t="s">
        <v>731</v>
      </c>
      <c r="AT862" s="252" t="s">
        <v>393</v>
      </c>
      <c r="AU862" s="252" t="s">
        <v>99</v>
      </c>
      <c r="AY862" s="19" t="s">
        <v>387</v>
      </c>
      <c r="BE862" s="127">
        <f t="shared" si="329"/>
        <v>0</v>
      </c>
      <c r="BF862" s="127">
        <f t="shared" si="330"/>
        <v>0</v>
      </c>
      <c r="BG862" s="127">
        <f t="shared" si="331"/>
        <v>0</v>
      </c>
      <c r="BH862" s="127">
        <f t="shared" si="332"/>
        <v>0</v>
      </c>
      <c r="BI862" s="127">
        <f t="shared" si="333"/>
        <v>0</v>
      </c>
      <c r="BJ862" s="19" t="s">
        <v>92</v>
      </c>
      <c r="BK862" s="127">
        <f t="shared" si="334"/>
        <v>0</v>
      </c>
      <c r="BL862" s="19" t="s">
        <v>731</v>
      </c>
      <c r="BM862" s="252" t="s">
        <v>4048</v>
      </c>
    </row>
    <row r="863" spans="1:65" s="2" customFormat="1" ht="16.5" customHeight="1">
      <c r="A863" s="37"/>
      <c r="B863" s="38"/>
      <c r="C863" s="240" t="s">
        <v>4049</v>
      </c>
      <c r="D863" s="240" t="s">
        <v>393</v>
      </c>
      <c r="E863" s="241" t="s">
        <v>4050</v>
      </c>
      <c r="F863" s="242" t="s">
        <v>3437</v>
      </c>
      <c r="G863" s="243" t="s">
        <v>436</v>
      </c>
      <c r="H863" s="244">
        <v>1</v>
      </c>
      <c r="I863" s="245"/>
      <c r="J863" s="246">
        <f t="shared" si="325"/>
        <v>0</v>
      </c>
      <c r="K863" s="247"/>
      <c r="L863" s="40"/>
      <c r="M863" s="248" t="s">
        <v>1</v>
      </c>
      <c r="N863" s="249" t="s">
        <v>42</v>
      </c>
      <c r="O863" s="78"/>
      <c r="P863" s="250">
        <f t="shared" si="326"/>
        <v>0</v>
      </c>
      <c r="Q863" s="250">
        <v>0</v>
      </c>
      <c r="R863" s="250">
        <f t="shared" si="327"/>
        <v>0</v>
      </c>
      <c r="S863" s="250">
        <v>0</v>
      </c>
      <c r="T863" s="251">
        <f t="shared" si="328"/>
        <v>0</v>
      </c>
      <c r="U863" s="37"/>
      <c r="V863" s="37"/>
      <c r="W863" s="37"/>
      <c r="X863" s="37"/>
      <c r="Y863" s="37"/>
      <c r="Z863" s="37"/>
      <c r="AA863" s="37"/>
      <c r="AB863" s="37"/>
      <c r="AC863" s="37"/>
      <c r="AD863" s="37"/>
      <c r="AE863" s="37"/>
      <c r="AR863" s="252" t="s">
        <v>731</v>
      </c>
      <c r="AT863" s="252" t="s">
        <v>393</v>
      </c>
      <c r="AU863" s="252" t="s">
        <v>99</v>
      </c>
      <c r="AY863" s="19" t="s">
        <v>387</v>
      </c>
      <c r="BE863" s="127">
        <f t="shared" si="329"/>
        <v>0</v>
      </c>
      <c r="BF863" s="127">
        <f t="shared" si="330"/>
        <v>0</v>
      </c>
      <c r="BG863" s="127">
        <f t="shared" si="331"/>
        <v>0</v>
      </c>
      <c r="BH863" s="127">
        <f t="shared" si="332"/>
        <v>0</v>
      </c>
      <c r="BI863" s="127">
        <f t="shared" si="333"/>
        <v>0</v>
      </c>
      <c r="BJ863" s="19" t="s">
        <v>92</v>
      </c>
      <c r="BK863" s="127">
        <f t="shared" si="334"/>
        <v>0</v>
      </c>
      <c r="BL863" s="19" t="s">
        <v>731</v>
      </c>
      <c r="BM863" s="252" t="s">
        <v>4051</v>
      </c>
    </row>
    <row r="864" spans="1:65" s="2" customFormat="1" ht="16.5" customHeight="1">
      <c r="A864" s="37"/>
      <c r="B864" s="38"/>
      <c r="C864" s="240" t="s">
        <v>4052</v>
      </c>
      <c r="D864" s="240" t="s">
        <v>393</v>
      </c>
      <c r="E864" s="241" t="s">
        <v>4053</v>
      </c>
      <c r="F864" s="242" t="s">
        <v>4032</v>
      </c>
      <c r="G864" s="243" t="s">
        <v>436</v>
      </c>
      <c r="H864" s="244">
        <v>8</v>
      </c>
      <c r="I864" s="245"/>
      <c r="J864" s="246">
        <f t="shared" si="325"/>
        <v>0</v>
      </c>
      <c r="K864" s="247"/>
      <c r="L864" s="40"/>
      <c r="M864" s="248" t="s">
        <v>1</v>
      </c>
      <c r="N864" s="249" t="s">
        <v>42</v>
      </c>
      <c r="O864" s="78"/>
      <c r="P864" s="250">
        <f t="shared" si="326"/>
        <v>0</v>
      </c>
      <c r="Q864" s="250">
        <v>0</v>
      </c>
      <c r="R864" s="250">
        <f t="shared" si="327"/>
        <v>0</v>
      </c>
      <c r="S864" s="250">
        <v>0</v>
      </c>
      <c r="T864" s="251">
        <f t="shared" si="328"/>
        <v>0</v>
      </c>
      <c r="U864" s="37"/>
      <c r="V864" s="37"/>
      <c r="W864" s="37"/>
      <c r="X864" s="37"/>
      <c r="Y864" s="37"/>
      <c r="Z864" s="37"/>
      <c r="AA864" s="37"/>
      <c r="AB864" s="37"/>
      <c r="AC864" s="37"/>
      <c r="AD864" s="37"/>
      <c r="AE864" s="37"/>
      <c r="AR864" s="252" t="s">
        <v>731</v>
      </c>
      <c r="AT864" s="252" t="s">
        <v>393</v>
      </c>
      <c r="AU864" s="252" t="s">
        <v>99</v>
      </c>
      <c r="AY864" s="19" t="s">
        <v>387</v>
      </c>
      <c r="BE864" s="127">
        <f t="shared" si="329"/>
        <v>0</v>
      </c>
      <c r="BF864" s="127">
        <f t="shared" si="330"/>
        <v>0</v>
      </c>
      <c r="BG864" s="127">
        <f t="shared" si="331"/>
        <v>0</v>
      </c>
      <c r="BH864" s="127">
        <f t="shared" si="332"/>
        <v>0</v>
      </c>
      <c r="BI864" s="127">
        <f t="shared" si="333"/>
        <v>0</v>
      </c>
      <c r="BJ864" s="19" t="s">
        <v>92</v>
      </c>
      <c r="BK864" s="127">
        <f t="shared" si="334"/>
        <v>0</v>
      </c>
      <c r="BL864" s="19" t="s">
        <v>731</v>
      </c>
      <c r="BM864" s="252" t="s">
        <v>4054</v>
      </c>
    </row>
    <row r="865" spans="1:65" s="12" customFormat="1" ht="20.85" customHeight="1">
      <c r="B865" s="212"/>
      <c r="C865" s="213"/>
      <c r="D865" s="214" t="s">
        <v>75</v>
      </c>
      <c r="E865" s="225" t="s">
        <v>2796</v>
      </c>
      <c r="F865" s="225" t="s">
        <v>2797</v>
      </c>
      <c r="G865" s="213"/>
      <c r="H865" s="213"/>
      <c r="I865" s="216"/>
      <c r="J865" s="226">
        <f>BK865</f>
        <v>0</v>
      </c>
      <c r="K865" s="213"/>
      <c r="L865" s="217"/>
      <c r="M865" s="218"/>
      <c r="N865" s="219"/>
      <c r="O865" s="219"/>
      <c r="P865" s="220">
        <f>SUM(P866:P870)</f>
        <v>0</v>
      </c>
      <c r="Q865" s="219"/>
      <c r="R865" s="220">
        <f>SUM(R866:R870)</f>
        <v>0</v>
      </c>
      <c r="S865" s="219"/>
      <c r="T865" s="221">
        <f>SUM(T866:T870)</f>
        <v>0</v>
      </c>
      <c r="AR865" s="222" t="s">
        <v>84</v>
      </c>
      <c r="AT865" s="223" t="s">
        <v>75</v>
      </c>
      <c r="AU865" s="223" t="s">
        <v>92</v>
      </c>
      <c r="AY865" s="222" t="s">
        <v>387</v>
      </c>
      <c r="BK865" s="224">
        <f>SUM(BK866:BK870)</f>
        <v>0</v>
      </c>
    </row>
    <row r="866" spans="1:65" s="2" customFormat="1" ht="21.75" customHeight="1">
      <c r="A866" s="37"/>
      <c r="B866" s="38"/>
      <c r="C866" s="240" t="s">
        <v>4055</v>
      </c>
      <c r="D866" s="240" t="s">
        <v>393</v>
      </c>
      <c r="E866" s="241" t="s">
        <v>4056</v>
      </c>
      <c r="F866" s="242" t="s">
        <v>4000</v>
      </c>
      <c r="G866" s="243" t="s">
        <v>396</v>
      </c>
      <c r="H866" s="244">
        <v>16.399999999999999</v>
      </c>
      <c r="I866" s="245"/>
      <c r="J866" s="246">
        <f>ROUND(I866*H866,2)</f>
        <v>0</v>
      </c>
      <c r="K866" s="247"/>
      <c r="L866" s="40"/>
      <c r="M866" s="248" t="s">
        <v>1</v>
      </c>
      <c r="N866" s="249" t="s">
        <v>42</v>
      </c>
      <c r="O866" s="78"/>
      <c r="P866" s="250">
        <f>O866*H866</f>
        <v>0</v>
      </c>
      <c r="Q866" s="250">
        <v>0</v>
      </c>
      <c r="R866" s="250">
        <f>Q866*H866</f>
        <v>0</v>
      </c>
      <c r="S866" s="250">
        <v>0</v>
      </c>
      <c r="T866" s="251">
        <f>S866*H866</f>
        <v>0</v>
      </c>
      <c r="U866" s="37"/>
      <c r="V866" s="37"/>
      <c r="W866" s="37"/>
      <c r="X866" s="37"/>
      <c r="Y866" s="37"/>
      <c r="Z866" s="37"/>
      <c r="AA866" s="37"/>
      <c r="AB866" s="37"/>
      <c r="AC866" s="37"/>
      <c r="AD866" s="37"/>
      <c r="AE866" s="37"/>
      <c r="AR866" s="252" t="s">
        <v>731</v>
      </c>
      <c r="AT866" s="252" t="s">
        <v>393</v>
      </c>
      <c r="AU866" s="252" t="s">
        <v>99</v>
      </c>
      <c r="AY866" s="19" t="s">
        <v>387</v>
      </c>
      <c r="BE866" s="127">
        <f>IF(N866="základná",J866,0)</f>
        <v>0</v>
      </c>
      <c r="BF866" s="127">
        <f>IF(N866="znížená",J866,0)</f>
        <v>0</v>
      </c>
      <c r="BG866" s="127">
        <f>IF(N866="zákl. prenesená",J866,0)</f>
        <v>0</v>
      </c>
      <c r="BH866" s="127">
        <f>IF(N866="zníž. prenesená",J866,0)</f>
        <v>0</v>
      </c>
      <c r="BI866" s="127">
        <f>IF(N866="nulová",J866,0)</f>
        <v>0</v>
      </c>
      <c r="BJ866" s="19" t="s">
        <v>92</v>
      </c>
      <c r="BK866" s="127">
        <f>ROUND(I866*H866,2)</f>
        <v>0</v>
      </c>
      <c r="BL866" s="19" t="s">
        <v>731</v>
      </c>
      <c r="BM866" s="252" t="s">
        <v>4057</v>
      </c>
    </row>
    <row r="867" spans="1:65" s="2" customFormat="1" ht="21.75" customHeight="1">
      <c r="A867" s="37"/>
      <c r="B867" s="38"/>
      <c r="C867" s="240" t="s">
        <v>4058</v>
      </c>
      <c r="D867" s="240" t="s">
        <v>393</v>
      </c>
      <c r="E867" s="241" t="s">
        <v>4059</v>
      </c>
      <c r="F867" s="242" t="s">
        <v>3685</v>
      </c>
      <c r="G867" s="243" t="s">
        <v>396</v>
      </c>
      <c r="H867" s="244">
        <v>24</v>
      </c>
      <c r="I867" s="245"/>
      <c r="J867" s="246">
        <f>ROUND(I867*H867,2)</f>
        <v>0</v>
      </c>
      <c r="K867" s="247"/>
      <c r="L867" s="40"/>
      <c r="M867" s="248" t="s">
        <v>1</v>
      </c>
      <c r="N867" s="249" t="s">
        <v>42</v>
      </c>
      <c r="O867" s="78"/>
      <c r="P867" s="250">
        <f>O867*H867</f>
        <v>0</v>
      </c>
      <c r="Q867" s="250">
        <v>0</v>
      </c>
      <c r="R867" s="250">
        <f>Q867*H867</f>
        <v>0</v>
      </c>
      <c r="S867" s="250">
        <v>0</v>
      </c>
      <c r="T867" s="251">
        <f>S867*H867</f>
        <v>0</v>
      </c>
      <c r="U867" s="37"/>
      <c r="V867" s="37"/>
      <c r="W867" s="37"/>
      <c r="X867" s="37"/>
      <c r="Y867" s="37"/>
      <c r="Z867" s="37"/>
      <c r="AA867" s="37"/>
      <c r="AB867" s="37"/>
      <c r="AC867" s="37"/>
      <c r="AD867" s="37"/>
      <c r="AE867" s="37"/>
      <c r="AR867" s="252" t="s">
        <v>731</v>
      </c>
      <c r="AT867" s="252" t="s">
        <v>393</v>
      </c>
      <c r="AU867" s="252" t="s">
        <v>99</v>
      </c>
      <c r="AY867" s="19" t="s">
        <v>387</v>
      </c>
      <c r="BE867" s="127">
        <f>IF(N867="základná",J867,0)</f>
        <v>0</v>
      </c>
      <c r="BF867" s="127">
        <f>IF(N867="znížená",J867,0)</f>
        <v>0</v>
      </c>
      <c r="BG867" s="127">
        <f>IF(N867="zákl. prenesená",J867,0)</f>
        <v>0</v>
      </c>
      <c r="BH867" s="127">
        <f>IF(N867="zníž. prenesená",J867,0)</f>
        <v>0</v>
      </c>
      <c r="BI867" s="127">
        <f>IF(N867="nulová",J867,0)</f>
        <v>0</v>
      </c>
      <c r="BJ867" s="19" t="s">
        <v>92</v>
      </c>
      <c r="BK867" s="127">
        <f>ROUND(I867*H867,2)</f>
        <v>0</v>
      </c>
      <c r="BL867" s="19" t="s">
        <v>731</v>
      </c>
      <c r="BM867" s="252" t="s">
        <v>4060</v>
      </c>
    </row>
    <row r="868" spans="1:65" s="2" customFormat="1" ht="16.5" customHeight="1">
      <c r="A868" s="37"/>
      <c r="B868" s="38"/>
      <c r="C868" s="240" t="s">
        <v>4061</v>
      </c>
      <c r="D868" s="240" t="s">
        <v>393</v>
      </c>
      <c r="E868" s="241" t="s">
        <v>4062</v>
      </c>
      <c r="F868" s="242" t="s">
        <v>3867</v>
      </c>
      <c r="G868" s="243" t="s">
        <v>396</v>
      </c>
      <c r="H868" s="244">
        <v>11.9</v>
      </c>
      <c r="I868" s="245"/>
      <c r="J868" s="246">
        <f>ROUND(I868*H868,2)</f>
        <v>0</v>
      </c>
      <c r="K868" s="247"/>
      <c r="L868" s="40"/>
      <c r="M868" s="248" t="s">
        <v>1</v>
      </c>
      <c r="N868" s="249" t="s">
        <v>42</v>
      </c>
      <c r="O868" s="78"/>
      <c r="P868" s="250">
        <f>O868*H868</f>
        <v>0</v>
      </c>
      <c r="Q868" s="250">
        <v>0</v>
      </c>
      <c r="R868" s="250">
        <f>Q868*H868</f>
        <v>0</v>
      </c>
      <c r="S868" s="250">
        <v>0</v>
      </c>
      <c r="T868" s="251">
        <f>S868*H868</f>
        <v>0</v>
      </c>
      <c r="U868" s="37"/>
      <c r="V868" s="37"/>
      <c r="W868" s="37"/>
      <c r="X868" s="37"/>
      <c r="Y868" s="37"/>
      <c r="Z868" s="37"/>
      <c r="AA868" s="37"/>
      <c r="AB868" s="37"/>
      <c r="AC868" s="37"/>
      <c r="AD868" s="37"/>
      <c r="AE868" s="37"/>
      <c r="AR868" s="252" t="s">
        <v>731</v>
      </c>
      <c r="AT868" s="252" t="s">
        <v>393</v>
      </c>
      <c r="AU868" s="252" t="s">
        <v>99</v>
      </c>
      <c r="AY868" s="19" t="s">
        <v>387</v>
      </c>
      <c r="BE868" s="127">
        <f>IF(N868="základná",J868,0)</f>
        <v>0</v>
      </c>
      <c r="BF868" s="127">
        <f>IF(N868="znížená",J868,0)</f>
        <v>0</v>
      </c>
      <c r="BG868" s="127">
        <f>IF(N868="zákl. prenesená",J868,0)</f>
        <v>0</v>
      </c>
      <c r="BH868" s="127">
        <f>IF(N868="zníž. prenesená",J868,0)</f>
        <v>0</v>
      </c>
      <c r="BI868" s="127">
        <f>IF(N868="nulová",J868,0)</f>
        <v>0</v>
      </c>
      <c r="BJ868" s="19" t="s">
        <v>92</v>
      </c>
      <c r="BK868" s="127">
        <f>ROUND(I868*H868,2)</f>
        <v>0</v>
      </c>
      <c r="BL868" s="19" t="s">
        <v>731</v>
      </c>
      <c r="BM868" s="252" t="s">
        <v>4063</v>
      </c>
    </row>
    <row r="869" spans="1:65" s="2" customFormat="1" ht="21.75" customHeight="1">
      <c r="A869" s="37"/>
      <c r="B869" s="38"/>
      <c r="C869" s="240" t="s">
        <v>4064</v>
      </c>
      <c r="D869" s="240" t="s">
        <v>393</v>
      </c>
      <c r="E869" s="241" t="s">
        <v>4065</v>
      </c>
      <c r="F869" s="242" t="s">
        <v>4010</v>
      </c>
      <c r="G869" s="243" t="s">
        <v>396</v>
      </c>
      <c r="H869" s="244">
        <v>23.6</v>
      </c>
      <c r="I869" s="245"/>
      <c r="J869" s="246">
        <f>ROUND(I869*H869,2)</f>
        <v>0</v>
      </c>
      <c r="K869" s="247"/>
      <c r="L869" s="40"/>
      <c r="M869" s="248" t="s">
        <v>1</v>
      </c>
      <c r="N869" s="249" t="s">
        <v>42</v>
      </c>
      <c r="O869" s="78"/>
      <c r="P869" s="250">
        <f>O869*H869</f>
        <v>0</v>
      </c>
      <c r="Q869" s="250">
        <v>0</v>
      </c>
      <c r="R869" s="250">
        <f>Q869*H869</f>
        <v>0</v>
      </c>
      <c r="S869" s="250">
        <v>0</v>
      </c>
      <c r="T869" s="251">
        <f>S869*H869</f>
        <v>0</v>
      </c>
      <c r="U869" s="37"/>
      <c r="V869" s="37"/>
      <c r="W869" s="37"/>
      <c r="X869" s="37"/>
      <c r="Y869" s="37"/>
      <c r="Z869" s="37"/>
      <c r="AA869" s="37"/>
      <c r="AB869" s="37"/>
      <c r="AC869" s="37"/>
      <c r="AD869" s="37"/>
      <c r="AE869" s="37"/>
      <c r="AR869" s="252" t="s">
        <v>731</v>
      </c>
      <c r="AT869" s="252" t="s">
        <v>393</v>
      </c>
      <c r="AU869" s="252" t="s">
        <v>99</v>
      </c>
      <c r="AY869" s="19" t="s">
        <v>387</v>
      </c>
      <c r="BE869" s="127">
        <f>IF(N869="základná",J869,0)</f>
        <v>0</v>
      </c>
      <c r="BF869" s="127">
        <f>IF(N869="znížená",J869,0)</f>
        <v>0</v>
      </c>
      <c r="BG869" s="127">
        <f>IF(N869="zákl. prenesená",J869,0)</f>
        <v>0</v>
      </c>
      <c r="BH869" s="127">
        <f>IF(N869="zníž. prenesená",J869,0)</f>
        <v>0</v>
      </c>
      <c r="BI869" s="127">
        <f>IF(N869="nulová",J869,0)</f>
        <v>0</v>
      </c>
      <c r="BJ869" s="19" t="s">
        <v>92</v>
      </c>
      <c r="BK869" s="127">
        <f>ROUND(I869*H869,2)</f>
        <v>0</v>
      </c>
      <c r="BL869" s="19" t="s">
        <v>731</v>
      </c>
      <c r="BM869" s="252" t="s">
        <v>4066</v>
      </c>
    </row>
    <row r="870" spans="1:65" s="2" customFormat="1" ht="21.75" customHeight="1">
      <c r="A870" s="37"/>
      <c r="B870" s="38"/>
      <c r="C870" s="240" t="s">
        <v>4067</v>
      </c>
      <c r="D870" s="240" t="s">
        <v>393</v>
      </c>
      <c r="E870" s="241" t="s">
        <v>4068</v>
      </c>
      <c r="F870" s="242" t="s">
        <v>2801</v>
      </c>
      <c r="G870" s="243" t="s">
        <v>405</v>
      </c>
      <c r="H870" s="244">
        <v>21</v>
      </c>
      <c r="I870" s="245"/>
      <c r="J870" s="246">
        <f>ROUND(I870*H870,2)</f>
        <v>0</v>
      </c>
      <c r="K870" s="247"/>
      <c r="L870" s="40"/>
      <c r="M870" s="248" t="s">
        <v>1</v>
      </c>
      <c r="N870" s="249" t="s">
        <v>42</v>
      </c>
      <c r="O870" s="78"/>
      <c r="P870" s="250">
        <f>O870*H870</f>
        <v>0</v>
      </c>
      <c r="Q870" s="250">
        <v>0</v>
      </c>
      <c r="R870" s="250">
        <f>Q870*H870</f>
        <v>0</v>
      </c>
      <c r="S870" s="250">
        <v>0</v>
      </c>
      <c r="T870" s="251">
        <f>S870*H870</f>
        <v>0</v>
      </c>
      <c r="U870" s="37"/>
      <c r="V870" s="37"/>
      <c r="W870" s="37"/>
      <c r="X870" s="37"/>
      <c r="Y870" s="37"/>
      <c r="Z870" s="37"/>
      <c r="AA870" s="37"/>
      <c r="AB870" s="37"/>
      <c r="AC870" s="37"/>
      <c r="AD870" s="37"/>
      <c r="AE870" s="37"/>
      <c r="AR870" s="252" t="s">
        <v>731</v>
      </c>
      <c r="AT870" s="252" t="s">
        <v>393</v>
      </c>
      <c r="AU870" s="252" t="s">
        <v>99</v>
      </c>
      <c r="AY870" s="19" t="s">
        <v>387</v>
      </c>
      <c r="BE870" s="127">
        <f>IF(N870="základná",J870,0)</f>
        <v>0</v>
      </c>
      <c r="BF870" s="127">
        <f>IF(N870="znížená",J870,0)</f>
        <v>0</v>
      </c>
      <c r="BG870" s="127">
        <f>IF(N870="zákl. prenesená",J870,0)</f>
        <v>0</v>
      </c>
      <c r="BH870" s="127">
        <f>IF(N870="zníž. prenesená",J870,0)</f>
        <v>0</v>
      </c>
      <c r="BI870" s="127">
        <f>IF(N870="nulová",J870,0)</f>
        <v>0</v>
      </c>
      <c r="BJ870" s="19" t="s">
        <v>92</v>
      </c>
      <c r="BK870" s="127">
        <f>ROUND(I870*H870,2)</f>
        <v>0</v>
      </c>
      <c r="BL870" s="19" t="s">
        <v>731</v>
      </c>
      <c r="BM870" s="252" t="s">
        <v>4069</v>
      </c>
    </row>
    <row r="871" spans="1:65" s="12" customFormat="1" ht="20.85" customHeight="1">
      <c r="B871" s="212"/>
      <c r="C871" s="213"/>
      <c r="D871" s="214" t="s">
        <v>75</v>
      </c>
      <c r="E871" s="225" t="s">
        <v>2803</v>
      </c>
      <c r="F871" s="225" t="s">
        <v>137</v>
      </c>
      <c r="G871" s="213"/>
      <c r="H871" s="213"/>
      <c r="I871" s="216"/>
      <c r="J871" s="226">
        <f>BK871</f>
        <v>0</v>
      </c>
      <c r="K871" s="213"/>
      <c r="L871" s="217"/>
      <c r="M871" s="218"/>
      <c r="N871" s="219"/>
      <c r="O871" s="219"/>
      <c r="P871" s="220">
        <f>SUM(P872:P876)</f>
        <v>0</v>
      </c>
      <c r="Q871" s="219"/>
      <c r="R871" s="220">
        <f>SUM(R872:R876)</f>
        <v>0</v>
      </c>
      <c r="S871" s="219"/>
      <c r="T871" s="221">
        <f>SUM(T872:T876)</f>
        <v>0</v>
      </c>
      <c r="AR871" s="222" t="s">
        <v>84</v>
      </c>
      <c r="AT871" s="223" t="s">
        <v>75</v>
      </c>
      <c r="AU871" s="223" t="s">
        <v>92</v>
      </c>
      <c r="AY871" s="222" t="s">
        <v>387</v>
      </c>
      <c r="BK871" s="224">
        <f>SUM(BK872:BK876)</f>
        <v>0</v>
      </c>
    </row>
    <row r="872" spans="1:65" s="2" customFormat="1" ht="24.15" customHeight="1">
      <c r="A872" s="37"/>
      <c r="B872" s="38"/>
      <c r="C872" s="240" t="s">
        <v>4070</v>
      </c>
      <c r="D872" s="240" t="s">
        <v>393</v>
      </c>
      <c r="E872" s="241" t="s">
        <v>4071</v>
      </c>
      <c r="F872" s="242" t="s">
        <v>2805</v>
      </c>
      <c r="G872" s="243" t="s">
        <v>2806</v>
      </c>
      <c r="H872" s="244">
        <v>2</v>
      </c>
      <c r="I872" s="245"/>
      <c r="J872" s="246">
        <f>ROUND(I872*H872,2)</f>
        <v>0</v>
      </c>
      <c r="K872" s="247"/>
      <c r="L872" s="40"/>
      <c r="M872" s="248" t="s">
        <v>1</v>
      </c>
      <c r="N872" s="249" t="s">
        <v>42</v>
      </c>
      <c r="O872" s="78"/>
      <c r="P872" s="250">
        <f>O872*H872</f>
        <v>0</v>
      </c>
      <c r="Q872" s="250">
        <v>0</v>
      </c>
      <c r="R872" s="250">
        <f>Q872*H872</f>
        <v>0</v>
      </c>
      <c r="S872" s="250">
        <v>0</v>
      </c>
      <c r="T872" s="251">
        <f>S872*H872</f>
        <v>0</v>
      </c>
      <c r="U872" s="37"/>
      <c r="V872" s="37"/>
      <c r="W872" s="37"/>
      <c r="X872" s="37"/>
      <c r="Y872" s="37"/>
      <c r="Z872" s="37"/>
      <c r="AA872" s="37"/>
      <c r="AB872" s="37"/>
      <c r="AC872" s="37"/>
      <c r="AD872" s="37"/>
      <c r="AE872" s="37"/>
      <c r="AR872" s="252" t="s">
        <v>731</v>
      </c>
      <c r="AT872" s="252" t="s">
        <v>393</v>
      </c>
      <c r="AU872" s="252" t="s">
        <v>99</v>
      </c>
      <c r="AY872" s="19" t="s">
        <v>387</v>
      </c>
      <c r="BE872" s="127">
        <f>IF(N872="základná",J872,0)</f>
        <v>0</v>
      </c>
      <c r="BF872" s="127">
        <f>IF(N872="znížená",J872,0)</f>
        <v>0</v>
      </c>
      <c r="BG872" s="127">
        <f>IF(N872="zákl. prenesená",J872,0)</f>
        <v>0</v>
      </c>
      <c r="BH872" s="127">
        <f>IF(N872="zníž. prenesená",J872,0)</f>
        <v>0</v>
      </c>
      <c r="BI872" s="127">
        <f>IF(N872="nulová",J872,0)</f>
        <v>0</v>
      </c>
      <c r="BJ872" s="19" t="s">
        <v>92</v>
      </c>
      <c r="BK872" s="127">
        <f>ROUND(I872*H872,2)</f>
        <v>0</v>
      </c>
      <c r="BL872" s="19" t="s">
        <v>731</v>
      </c>
      <c r="BM872" s="252" t="s">
        <v>4072</v>
      </c>
    </row>
    <row r="873" spans="1:65" s="2" customFormat="1" ht="16.5" customHeight="1">
      <c r="A873" s="37"/>
      <c r="B873" s="38"/>
      <c r="C873" s="240" t="s">
        <v>4073</v>
      </c>
      <c r="D873" s="240" t="s">
        <v>393</v>
      </c>
      <c r="E873" s="241" t="s">
        <v>4074</v>
      </c>
      <c r="F873" s="242" t="s">
        <v>2809</v>
      </c>
      <c r="G873" s="243" t="s">
        <v>2806</v>
      </c>
      <c r="H873" s="244">
        <v>1</v>
      </c>
      <c r="I873" s="245"/>
      <c r="J873" s="246">
        <f>ROUND(I873*H873,2)</f>
        <v>0</v>
      </c>
      <c r="K873" s="247"/>
      <c r="L873" s="40"/>
      <c r="M873" s="248" t="s">
        <v>1</v>
      </c>
      <c r="N873" s="249" t="s">
        <v>42</v>
      </c>
      <c r="O873" s="78"/>
      <c r="P873" s="250">
        <f>O873*H873</f>
        <v>0</v>
      </c>
      <c r="Q873" s="250">
        <v>0</v>
      </c>
      <c r="R873" s="250">
        <f>Q873*H873</f>
        <v>0</v>
      </c>
      <c r="S873" s="250">
        <v>0</v>
      </c>
      <c r="T873" s="251">
        <f>S873*H873</f>
        <v>0</v>
      </c>
      <c r="U873" s="37"/>
      <c r="V873" s="37"/>
      <c r="W873" s="37"/>
      <c r="X873" s="37"/>
      <c r="Y873" s="37"/>
      <c r="Z873" s="37"/>
      <c r="AA873" s="37"/>
      <c r="AB873" s="37"/>
      <c r="AC873" s="37"/>
      <c r="AD873" s="37"/>
      <c r="AE873" s="37"/>
      <c r="AR873" s="252" t="s">
        <v>731</v>
      </c>
      <c r="AT873" s="252" t="s">
        <v>393</v>
      </c>
      <c r="AU873" s="252" t="s">
        <v>99</v>
      </c>
      <c r="AY873" s="19" t="s">
        <v>387</v>
      </c>
      <c r="BE873" s="127">
        <f>IF(N873="základná",J873,0)</f>
        <v>0</v>
      </c>
      <c r="BF873" s="127">
        <f>IF(N873="znížená",J873,0)</f>
        <v>0</v>
      </c>
      <c r="BG873" s="127">
        <f>IF(N873="zákl. prenesená",J873,0)</f>
        <v>0</v>
      </c>
      <c r="BH873" s="127">
        <f>IF(N873="zníž. prenesená",J873,0)</f>
        <v>0</v>
      </c>
      <c r="BI873" s="127">
        <f>IF(N873="nulová",J873,0)</f>
        <v>0</v>
      </c>
      <c r="BJ873" s="19" t="s">
        <v>92</v>
      </c>
      <c r="BK873" s="127">
        <f>ROUND(I873*H873,2)</f>
        <v>0</v>
      </c>
      <c r="BL873" s="19" t="s">
        <v>731</v>
      </c>
      <c r="BM873" s="252" t="s">
        <v>4075</v>
      </c>
    </row>
    <row r="874" spans="1:65" s="2" customFormat="1" ht="16.5" customHeight="1">
      <c r="A874" s="37"/>
      <c r="B874" s="38"/>
      <c r="C874" s="240" t="s">
        <v>4076</v>
      </c>
      <c r="D874" s="240" t="s">
        <v>393</v>
      </c>
      <c r="E874" s="241" t="s">
        <v>4077</v>
      </c>
      <c r="F874" s="242" t="s">
        <v>2812</v>
      </c>
      <c r="G874" s="243" t="s">
        <v>2806</v>
      </c>
      <c r="H874" s="244">
        <v>1</v>
      </c>
      <c r="I874" s="245"/>
      <c r="J874" s="246">
        <f>ROUND(I874*H874,2)</f>
        <v>0</v>
      </c>
      <c r="K874" s="247"/>
      <c r="L874" s="40"/>
      <c r="M874" s="248" t="s">
        <v>1</v>
      </c>
      <c r="N874" s="249" t="s">
        <v>42</v>
      </c>
      <c r="O874" s="78"/>
      <c r="P874" s="250">
        <f>O874*H874</f>
        <v>0</v>
      </c>
      <c r="Q874" s="250">
        <v>0</v>
      </c>
      <c r="R874" s="250">
        <f>Q874*H874</f>
        <v>0</v>
      </c>
      <c r="S874" s="250">
        <v>0</v>
      </c>
      <c r="T874" s="251">
        <f>S874*H874</f>
        <v>0</v>
      </c>
      <c r="U874" s="37"/>
      <c r="V874" s="37"/>
      <c r="W874" s="37"/>
      <c r="X874" s="37"/>
      <c r="Y874" s="37"/>
      <c r="Z874" s="37"/>
      <c r="AA874" s="37"/>
      <c r="AB874" s="37"/>
      <c r="AC874" s="37"/>
      <c r="AD874" s="37"/>
      <c r="AE874" s="37"/>
      <c r="AR874" s="252" t="s">
        <v>731</v>
      </c>
      <c r="AT874" s="252" t="s">
        <v>393</v>
      </c>
      <c r="AU874" s="252" t="s">
        <v>99</v>
      </c>
      <c r="AY874" s="19" t="s">
        <v>387</v>
      </c>
      <c r="BE874" s="127">
        <f>IF(N874="základná",J874,0)</f>
        <v>0</v>
      </c>
      <c r="BF874" s="127">
        <f>IF(N874="znížená",J874,0)</f>
        <v>0</v>
      </c>
      <c r="BG874" s="127">
        <f>IF(N874="zákl. prenesená",J874,0)</f>
        <v>0</v>
      </c>
      <c r="BH874" s="127">
        <f>IF(N874="zníž. prenesená",J874,0)</f>
        <v>0</v>
      </c>
      <c r="BI874" s="127">
        <f>IF(N874="nulová",J874,0)</f>
        <v>0</v>
      </c>
      <c r="BJ874" s="19" t="s">
        <v>92</v>
      </c>
      <c r="BK874" s="127">
        <f>ROUND(I874*H874,2)</f>
        <v>0</v>
      </c>
      <c r="BL874" s="19" t="s">
        <v>731</v>
      </c>
      <c r="BM874" s="252" t="s">
        <v>4078</v>
      </c>
    </row>
    <row r="875" spans="1:65" s="2" customFormat="1" ht="16.5" customHeight="1">
      <c r="A875" s="37"/>
      <c r="B875" s="38"/>
      <c r="C875" s="240" t="s">
        <v>4079</v>
      </c>
      <c r="D875" s="240" t="s">
        <v>393</v>
      </c>
      <c r="E875" s="241" t="s">
        <v>4080</v>
      </c>
      <c r="F875" s="242" t="s">
        <v>2815</v>
      </c>
      <c r="G875" s="243" t="s">
        <v>716</v>
      </c>
      <c r="H875" s="311"/>
      <c r="I875" s="245"/>
      <c r="J875" s="246">
        <f>ROUND(I875*H875,2)</f>
        <v>0</v>
      </c>
      <c r="K875" s="247"/>
      <c r="L875" s="40"/>
      <c r="M875" s="248" t="s">
        <v>1</v>
      </c>
      <c r="N875" s="249" t="s">
        <v>42</v>
      </c>
      <c r="O875" s="78"/>
      <c r="P875" s="250">
        <f>O875*H875</f>
        <v>0</v>
      </c>
      <c r="Q875" s="250">
        <v>0</v>
      </c>
      <c r="R875" s="250">
        <f>Q875*H875</f>
        <v>0</v>
      </c>
      <c r="S875" s="250">
        <v>0</v>
      </c>
      <c r="T875" s="251">
        <f>S875*H875</f>
        <v>0</v>
      </c>
      <c r="U875" s="37"/>
      <c r="V875" s="37"/>
      <c r="W875" s="37"/>
      <c r="X875" s="37"/>
      <c r="Y875" s="37"/>
      <c r="Z875" s="37"/>
      <c r="AA875" s="37"/>
      <c r="AB875" s="37"/>
      <c r="AC875" s="37"/>
      <c r="AD875" s="37"/>
      <c r="AE875" s="37"/>
      <c r="AR875" s="252" t="s">
        <v>731</v>
      </c>
      <c r="AT875" s="252" t="s">
        <v>393</v>
      </c>
      <c r="AU875" s="252" t="s">
        <v>99</v>
      </c>
      <c r="AY875" s="19" t="s">
        <v>387</v>
      </c>
      <c r="BE875" s="127">
        <f>IF(N875="základná",J875,0)</f>
        <v>0</v>
      </c>
      <c r="BF875" s="127">
        <f>IF(N875="znížená",J875,0)</f>
        <v>0</v>
      </c>
      <c r="BG875" s="127">
        <f>IF(N875="zákl. prenesená",J875,0)</f>
        <v>0</v>
      </c>
      <c r="BH875" s="127">
        <f>IF(N875="zníž. prenesená",J875,0)</f>
        <v>0</v>
      </c>
      <c r="BI875" s="127">
        <f>IF(N875="nulová",J875,0)</f>
        <v>0</v>
      </c>
      <c r="BJ875" s="19" t="s">
        <v>92</v>
      </c>
      <c r="BK875" s="127">
        <f>ROUND(I875*H875,2)</f>
        <v>0</v>
      </c>
      <c r="BL875" s="19" t="s">
        <v>731</v>
      </c>
      <c r="BM875" s="252" t="s">
        <v>4081</v>
      </c>
    </row>
    <row r="876" spans="1:65" s="2" customFormat="1" ht="16.5" customHeight="1">
      <c r="A876" s="37"/>
      <c r="B876" s="38"/>
      <c r="C876" s="240" t="s">
        <v>4082</v>
      </c>
      <c r="D876" s="240" t="s">
        <v>393</v>
      </c>
      <c r="E876" s="241" t="s">
        <v>4083</v>
      </c>
      <c r="F876" s="242" t="s">
        <v>2818</v>
      </c>
      <c r="G876" s="243" t="s">
        <v>716</v>
      </c>
      <c r="H876" s="311"/>
      <c r="I876" s="245"/>
      <c r="J876" s="246">
        <f>ROUND(I876*H876,2)</f>
        <v>0</v>
      </c>
      <c r="K876" s="247"/>
      <c r="L876" s="40"/>
      <c r="M876" s="248" t="s">
        <v>1</v>
      </c>
      <c r="N876" s="249" t="s">
        <v>42</v>
      </c>
      <c r="O876" s="78"/>
      <c r="P876" s="250">
        <f>O876*H876</f>
        <v>0</v>
      </c>
      <c r="Q876" s="250">
        <v>0</v>
      </c>
      <c r="R876" s="250">
        <f>Q876*H876</f>
        <v>0</v>
      </c>
      <c r="S876" s="250">
        <v>0</v>
      </c>
      <c r="T876" s="251">
        <f>S876*H876</f>
        <v>0</v>
      </c>
      <c r="U876" s="37"/>
      <c r="V876" s="37"/>
      <c r="W876" s="37"/>
      <c r="X876" s="37"/>
      <c r="Y876" s="37"/>
      <c r="Z876" s="37"/>
      <c r="AA876" s="37"/>
      <c r="AB876" s="37"/>
      <c r="AC876" s="37"/>
      <c r="AD876" s="37"/>
      <c r="AE876" s="37"/>
      <c r="AR876" s="252" t="s">
        <v>731</v>
      </c>
      <c r="AT876" s="252" t="s">
        <v>393</v>
      </c>
      <c r="AU876" s="252" t="s">
        <v>99</v>
      </c>
      <c r="AY876" s="19" t="s">
        <v>387</v>
      </c>
      <c r="BE876" s="127">
        <f>IF(N876="základná",J876,0)</f>
        <v>0</v>
      </c>
      <c r="BF876" s="127">
        <f>IF(N876="znížená",J876,0)</f>
        <v>0</v>
      </c>
      <c r="BG876" s="127">
        <f>IF(N876="zákl. prenesená",J876,0)</f>
        <v>0</v>
      </c>
      <c r="BH876" s="127">
        <f>IF(N876="zníž. prenesená",J876,0)</f>
        <v>0</v>
      </c>
      <c r="BI876" s="127">
        <f>IF(N876="nulová",J876,0)</f>
        <v>0</v>
      </c>
      <c r="BJ876" s="19" t="s">
        <v>92</v>
      </c>
      <c r="BK876" s="127">
        <f>ROUND(I876*H876,2)</f>
        <v>0</v>
      </c>
      <c r="BL876" s="19" t="s">
        <v>731</v>
      </c>
      <c r="BM876" s="252" t="s">
        <v>4084</v>
      </c>
    </row>
    <row r="877" spans="1:65" s="12" customFormat="1" ht="20.85" customHeight="1">
      <c r="B877" s="212"/>
      <c r="C877" s="213"/>
      <c r="D877" s="214" t="s">
        <v>75</v>
      </c>
      <c r="E877" s="225" t="s">
        <v>367</v>
      </c>
      <c r="F877" s="225" t="s">
        <v>821</v>
      </c>
      <c r="G877" s="213"/>
      <c r="H877" s="213"/>
      <c r="I877" s="216"/>
      <c r="J877" s="226">
        <f>BK877</f>
        <v>0</v>
      </c>
      <c r="K877" s="213"/>
      <c r="L877" s="217"/>
      <c r="M877" s="218"/>
      <c r="N877" s="219"/>
      <c r="O877" s="219"/>
      <c r="P877" s="220">
        <f>P878</f>
        <v>0</v>
      </c>
      <c r="Q877" s="219"/>
      <c r="R877" s="220">
        <f>R878</f>
        <v>0</v>
      </c>
      <c r="S877" s="219"/>
      <c r="T877" s="221">
        <f>T878</f>
        <v>0</v>
      </c>
      <c r="AR877" s="222" t="s">
        <v>429</v>
      </c>
      <c r="AT877" s="223" t="s">
        <v>75</v>
      </c>
      <c r="AU877" s="223" t="s">
        <v>92</v>
      </c>
      <c r="AY877" s="222" t="s">
        <v>387</v>
      </c>
      <c r="BK877" s="224">
        <f>BK878</f>
        <v>0</v>
      </c>
    </row>
    <row r="878" spans="1:65" s="2" customFormat="1" ht="16.5" customHeight="1">
      <c r="A878" s="37"/>
      <c r="B878" s="38"/>
      <c r="C878" s="240" t="s">
        <v>4085</v>
      </c>
      <c r="D878" s="240" t="s">
        <v>393</v>
      </c>
      <c r="E878" s="241" t="s">
        <v>2820</v>
      </c>
      <c r="F878" s="242" t="s">
        <v>2821</v>
      </c>
      <c r="G878" s="243" t="s">
        <v>716</v>
      </c>
      <c r="H878" s="311"/>
      <c r="I878" s="245"/>
      <c r="J878" s="246">
        <f>ROUND(I878*H878,2)</f>
        <v>0</v>
      </c>
      <c r="K878" s="247"/>
      <c r="L878" s="40"/>
      <c r="M878" s="248" t="s">
        <v>1</v>
      </c>
      <c r="N878" s="249" t="s">
        <v>42</v>
      </c>
      <c r="O878" s="78"/>
      <c r="P878" s="250">
        <f>O878*H878</f>
        <v>0</v>
      </c>
      <c r="Q878" s="250">
        <v>0</v>
      </c>
      <c r="R878" s="250">
        <f>Q878*H878</f>
        <v>0</v>
      </c>
      <c r="S878" s="250">
        <v>0</v>
      </c>
      <c r="T878" s="251">
        <f>S878*H878</f>
        <v>0</v>
      </c>
      <c r="U878" s="37"/>
      <c r="V878" s="37"/>
      <c r="W878" s="37"/>
      <c r="X878" s="37"/>
      <c r="Y878" s="37"/>
      <c r="Z878" s="37"/>
      <c r="AA878" s="37"/>
      <c r="AB878" s="37"/>
      <c r="AC878" s="37"/>
      <c r="AD878" s="37"/>
      <c r="AE878" s="37"/>
      <c r="AR878" s="252" t="s">
        <v>825</v>
      </c>
      <c r="AT878" s="252" t="s">
        <v>393</v>
      </c>
      <c r="AU878" s="252" t="s">
        <v>99</v>
      </c>
      <c r="AY878" s="19" t="s">
        <v>387</v>
      </c>
      <c r="BE878" s="127">
        <f>IF(N878="základná",J878,0)</f>
        <v>0</v>
      </c>
      <c r="BF878" s="127">
        <f>IF(N878="znížená",J878,0)</f>
        <v>0</v>
      </c>
      <c r="BG878" s="127">
        <f>IF(N878="zákl. prenesená",J878,0)</f>
        <v>0</v>
      </c>
      <c r="BH878" s="127">
        <f>IF(N878="zníž. prenesená",J878,0)</f>
        <v>0</v>
      </c>
      <c r="BI878" s="127">
        <f>IF(N878="nulová",J878,0)</f>
        <v>0</v>
      </c>
      <c r="BJ878" s="19" t="s">
        <v>92</v>
      </c>
      <c r="BK878" s="127">
        <f>ROUND(I878*H878,2)</f>
        <v>0</v>
      </c>
      <c r="BL878" s="19" t="s">
        <v>825</v>
      </c>
      <c r="BM878" s="252" t="s">
        <v>4086</v>
      </c>
    </row>
    <row r="879" spans="1:65" s="12" customFormat="1" ht="25.95" customHeight="1">
      <c r="B879" s="212"/>
      <c r="C879" s="213"/>
      <c r="D879" s="214" t="s">
        <v>75</v>
      </c>
      <c r="E879" s="215" t="s">
        <v>4087</v>
      </c>
      <c r="F879" s="215" t="s">
        <v>4088</v>
      </c>
      <c r="G879" s="213"/>
      <c r="H879" s="213"/>
      <c r="I879" s="216"/>
      <c r="J879" s="191">
        <f>BK879</f>
        <v>0</v>
      </c>
      <c r="K879" s="213"/>
      <c r="L879" s="217"/>
      <c r="M879" s="218"/>
      <c r="N879" s="219"/>
      <c r="O879" s="219"/>
      <c r="P879" s="220">
        <f>SUM(P880:P911)</f>
        <v>0</v>
      </c>
      <c r="Q879" s="219"/>
      <c r="R879" s="220">
        <f>SUM(R880:R911)</f>
        <v>0</v>
      </c>
      <c r="S879" s="219"/>
      <c r="T879" s="221">
        <f>SUM(T880:T911)</f>
        <v>0</v>
      </c>
      <c r="AR879" s="222" t="s">
        <v>84</v>
      </c>
      <c r="AT879" s="223" t="s">
        <v>75</v>
      </c>
      <c r="AU879" s="223" t="s">
        <v>76</v>
      </c>
      <c r="AY879" s="222" t="s">
        <v>387</v>
      </c>
      <c r="BK879" s="224">
        <f>SUM(BK880:BK911)</f>
        <v>0</v>
      </c>
    </row>
    <row r="880" spans="1:65" s="2" customFormat="1" ht="16.5" customHeight="1">
      <c r="A880" s="37"/>
      <c r="B880" s="38"/>
      <c r="C880" s="297" t="s">
        <v>4089</v>
      </c>
      <c r="D880" s="297" t="s">
        <v>592</v>
      </c>
      <c r="E880" s="298" t="s">
        <v>4090</v>
      </c>
      <c r="F880" s="299" t="s">
        <v>3172</v>
      </c>
      <c r="G880" s="300" t="s">
        <v>436</v>
      </c>
      <c r="H880" s="301">
        <v>1</v>
      </c>
      <c r="I880" s="302"/>
      <c r="J880" s="303">
        <f t="shared" ref="J880:J911" si="335">ROUND(I880*H880,2)</f>
        <v>0</v>
      </c>
      <c r="K880" s="304"/>
      <c r="L880" s="305"/>
      <c r="M880" s="306" t="s">
        <v>1</v>
      </c>
      <c r="N880" s="307" t="s">
        <v>42</v>
      </c>
      <c r="O880" s="78"/>
      <c r="P880" s="250">
        <f t="shared" ref="P880:P911" si="336">O880*H880</f>
        <v>0</v>
      </c>
      <c r="Q880" s="250">
        <v>0</v>
      </c>
      <c r="R880" s="250">
        <f t="shared" ref="R880:R911" si="337">Q880*H880</f>
        <v>0</v>
      </c>
      <c r="S880" s="250">
        <v>0</v>
      </c>
      <c r="T880" s="251">
        <f t="shared" ref="T880:T911" si="338">S880*H880</f>
        <v>0</v>
      </c>
      <c r="U880" s="37"/>
      <c r="V880" s="37"/>
      <c r="W880" s="37"/>
      <c r="X880" s="37"/>
      <c r="Y880" s="37"/>
      <c r="Z880" s="37"/>
      <c r="AA880" s="37"/>
      <c r="AB880" s="37"/>
      <c r="AC880" s="37"/>
      <c r="AD880" s="37"/>
      <c r="AE880" s="37"/>
      <c r="AR880" s="252" t="s">
        <v>1391</v>
      </c>
      <c r="AT880" s="252" t="s">
        <v>592</v>
      </c>
      <c r="AU880" s="252" t="s">
        <v>84</v>
      </c>
      <c r="AY880" s="19" t="s">
        <v>387</v>
      </c>
      <c r="BE880" s="127">
        <f t="shared" ref="BE880:BE911" si="339">IF(N880="základná",J880,0)</f>
        <v>0</v>
      </c>
      <c r="BF880" s="127">
        <f t="shared" ref="BF880:BF911" si="340">IF(N880="znížená",J880,0)</f>
        <v>0</v>
      </c>
      <c r="BG880" s="127">
        <f t="shared" ref="BG880:BG911" si="341">IF(N880="zákl. prenesená",J880,0)</f>
        <v>0</v>
      </c>
      <c r="BH880" s="127">
        <f t="shared" ref="BH880:BH911" si="342">IF(N880="zníž. prenesená",J880,0)</f>
        <v>0</v>
      </c>
      <c r="BI880" s="127">
        <f t="shared" ref="BI880:BI911" si="343">IF(N880="nulová",J880,0)</f>
        <v>0</v>
      </c>
      <c r="BJ880" s="19" t="s">
        <v>92</v>
      </c>
      <c r="BK880" s="127">
        <f t="shared" ref="BK880:BK911" si="344">ROUND(I880*H880,2)</f>
        <v>0</v>
      </c>
      <c r="BL880" s="19" t="s">
        <v>731</v>
      </c>
      <c r="BM880" s="252" t="s">
        <v>4091</v>
      </c>
    </row>
    <row r="881" spans="1:65" s="2" customFormat="1" ht="16.5" customHeight="1">
      <c r="A881" s="37"/>
      <c r="B881" s="38"/>
      <c r="C881" s="297" t="s">
        <v>1761</v>
      </c>
      <c r="D881" s="297" t="s">
        <v>592</v>
      </c>
      <c r="E881" s="298" t="s">
        <v>4092</v>
      </c>
      <c r="F881" s="299" t="s">
        <v>3175</v>
      </c>
      <c r="G881" s="300" t="s">
        <v>436</v>
      </c>
      <c r="H881" s="301">
        <v>1</v>
      </c>
      <c r="I881" s="302"/>
      <c r="J881" s="303">
        <f t="shared" si="335"/>
        <v>0</v>
      </c>
      <c r="K881" s="304"/>
      <c r="L881" s="305"/>
      <c r="M881" s="306" t="s">
        <v>1</v>
      </c>
      <c r="N881" s="307" t="s">
        <v>42</v>
      </c>
      <c r="O881" s="78"/>
      <c r="P881" s="250">
        <f t="shared" si="336"/>
        <v>0</v>
      </c>
      <c r="Q881" s="250">
        <v>0</v>
      </c>
      <c r="R881" s="250">
        <f t="shared" si="337"/>
        <v>0</v>
      </c>
      <c r="S881" s="250">
        <v>0</v>
      </c>
      <c r="T881" s="251">
        <f t="shared" si="338"/>
        <v>0</v>
      </c>
      <c r="U881" s="37"/>
      <c r="V881" s="37"/>
      <c r="W881" s="37"/>
      <c r="X881" s="37"/>
      <c r="Y881" s="37"/>
      <c r="Z881" s="37"/>
      <c r="AA881" s="37"/>
      <c r="AB881" s="37"/>
      <c r="AC881" s="37"/>
      <c r="AD881" s="37"/>
      <c r="AE881" s="37"/>
      <c r="AR881" s="252" t="s">
        <v>1391</v>
      </c>
      <c r="AT881" s="252" t="s">
        <v>592</v>
      </c>
      <c r="AU881" s="252" t="s">
        <v>84</v>
      </c>
      <c r="AY881" s="19" t="s">
        <v>387</v>
      </c>
      <c r="BE881" s="127">
        <f t="shared" si="339"/>
        <v>0</v>
      </c>
      <c r="BF881" s="127">
        <f t="shared" si="340"/>
        <v>0</v>
      </c>
      <c r="BG881" s="127">
        <f t="shared" si="341"/>
        <v>0</v>
      </c>
      <c r="BH881" s="127">
        <f t="shared" si="342"/>
        <v>0</v>
      </c>
      <c r="BI881" s="127">
        <f t="shared" si="343"/>
        <v>0</v>
      </c>
      <c r="BJ881" s="19" t="s">
        <v>92</v>
      </c>
      <c r="BK881" s="127">
        <f t="shared" si="344"/>
        <v>0</v>
      </c>
      <c r="BL881" s="19" t="s">
        <v>731</v>
      </c>
      <c r="BM881" s="252" t="s">
        <v>4093</v>
      </c>
    </row>
    <row r="882" spans="1:65" s="2" customFormat="1" ht="24.15" customHeight="1">
      <c r="A882" s="37"/>
      <c r="B882" s="38"/>
      <c r="C882" s="297" t="s">
        <v>4094</v>
      </c>
      <c r="D882" s="297" t="s">
        <v>592</v>
      </c>
      <c r="E882" s="298" t="s">
        <v>4095</v>
      </c>
      <c r="F882" s="299" t="s">
        <v>3178</v>
      </c>
      <c r="G882" s="300" t="s">
        <v>436</v>
      </c>
      <c r="H882" s="301">
        <v>1</v>
      </c>
      <c r="I882" s="302"/>
      <c r="J882" s="303">
        <f t="shared" si="335"/>
        <v>0</v>
      </c>
      <c r="K882" s="304"/>
      <c r="L882" s="305"/>
      <c r="M882" s="306" t="s">
        <v>1</v>
      </c>
      <c r="N882" s="307" t="s">
        <v>42</v>
      </c>
      <c r="O882" s="78"/>
      <c r="P882" s="250">
        <f t="shared" si="336"/>
        <v>0</v>
      </c>
      <c r="Q882" s="250">
        <v>0</v>
      </c>
      <c r="R882" s="250">
        <f t="shared" si="337"/>
        <v>0</v>
      </c>
      <c r="S882" s="250">
        <v>0</v>
      </c>
      <c r="T882" s="251">
        <f t="shared" si="338"/>
        <v>0</v>
      </c>
      <c r="U882" s="37"/>
      <c r="V882" s="37"/>
      <c r="W882" s="37"/>
      <c r="X882" s="37"/>
      <c r="Y882" s="37"/>
      <c r="Z882" s="37"/>
      <c r="AA882" s="37"/>
      <c r="AB882" s="37"/>
      <c r="AC882" s="37"/>
      <c r="AD882" s="37"/>
      <c r="AE882" s="37"/>
      <c r="AR882" s="252" t="s">
        <v>1391</v>
      </c>
      <c r="AT882" s="252" t="s">
        <v>592</v>
      </c>
      <c r="AU882" s="252" t="s">
        <v>84</v>
      </c>
      <c r="AY882" s="19" t="s">
        <v>387</v>
      </c>
      <c r="BE882" s="127">
        <f t="shared" si="339"/>
        <v>0</v>
      </c>
      <c r="BF882" s="127">
        <f t="shared" si="340"/>
        <v>0</v>
      </c>
      <c r="BG882" s="127">
        <f t="shared" si="341"/>
        <v>0</v>
      </c>
      <c r="BH882" s="127">
        <f t="shared" si="342"/>
        <v>0</v>
      </c>
      <c r="BI882" s="127">
        <f t="shared" si="343"/>
        <v>0</v>
      </c>
      <c r="BJ882" s="19" t="s">
        <v>92</v>
      </c>
      <c r="BK882" s="127">
        <f t="shared" si="344"/>
        <v>0</v>
      </c>
      <c r="BL882" s="19" t="s">
        <v>731</v>
      </c>
      <c r="BM882" s="252" t="s">
        <v>4096</v>
      </c>
    </row>
    <row r="883" spans="1:65" s="2" customFormat="1" ht="16.5" customHeight="1">
      <c r="A883" s="37"/>
      <c r="B883" s="38"/>
      <c r="C883" s="297" t="s">
        <v>4097</v>
      </c>
      <c r="D883" s="297" t="s">
        <v>592</v>
      </c>
      <c r="E883" s="298" t="s">
        <v>4098</v>
      </c>
      <c r="F883" s="299" t="s">
        <v>3181</v>
      </c>
      <c r="G883" s="300" t="s">
        <v>436</v>
      </c>
      <c r="H883" s="301">
        <v>2</v>
      </c>
      <c r="I883" s="302"/>
      <c r="J883" s="303">
        <f t="shared" si="335"/>
        <v>0</v>
      </c>
      <c r="K883" s="304"/>
      <c r="L883" s="305"/>
      <c r="M883" s="306" t="s">
        <v>1</v>
      </c>
      <c r="N883" s="307" t="s">
        <v>42</v>
      </c>
      <c r="O883" s="78"/>
      <c r="P883" s="250">
        <f t="shared" si="336"/>
        <v>0</v>
      </c>
      <c r="Q883" s="250">
        <v>0</v>
      </c>
      <c r="R883" s="250">
        <f t="shared" si="337"/>
        <v>0</v>
      </c>
      <c r="S883" s="250">
        <v>0</v>
      </c>
      <c r="T883" s="251">
        <f t="shared" si="338"/>
        <v>0</v>
      </c>
      <c r="U883" s="37"/>
      <c r="V883" s="37"/>
      <c r="W883" s="37"/>
      <c r="X883" s="37"/>
      <c r="Y883" s="37"/>
      <c r="Z883" s="37"/>
      <c r="AA883" s="37"/>
      <c r="AB883" s="37"/>
      <c r="AC883" s="37"/>
      <c r="AD883" s="37"/>
      <c r="AE883" s="37"/>
      <c r="AR883" s="252" t="s">
        <v>1391</v>
      </c>
      <c r="AT883" s="252" t="s">
        <v>592</v>
      </c>
      <c r="AU883" s="252" t="s">
        <v>84</v>
      </c>
      <c r="AY883" s="19" t="s">
        <v>387</v>
      </c>
      <c r="BE883" s="127">
        <f t="shared" si="339"/>
        <v>0</v>
      </c>
      <c r="BF883" s="127">
        <f t="shared" si="340"/>
        <v>0</v>
      </c>
      <c r="BG883" s="127">
        <f t="shared" si="341"/>
        <v>0</v>
      </c>
      <c r="BH883" s="127">
        <f t="shared" si="342"/>
        <v>0</v>
      </c>
      <c r="BI883" s="127">
        <f t="shared" si="343"/>
        <v>0</v>
      </c>
      <c r="BJ883" s="19" t="s">
        <v>92</v>
      </c>
      <c r="BK883" s="127">
        <f t="shared" si="344"/>
        <v>0</v>
      </c>
      <c r="BL883" s="19" t="s">
        <v>731</v>
      </c>
      <c r="BM883" s="252" t="s">
        <v>4099</v>
      </c>
    </row>
    <row r="884" spans="1:65" s="2" customFormat="1" ht="16.5" customHeight="1">
      <c r="A884" s="37"/>
      <c r="B884" s="38"/>
      <c r="C884" s="297" t="s">
        <v>4100</v>
      </c>
      <c r="D884" s="297" t="s">
        <v>592</v>
      </c>
      <c r="E884" s="298" t="s">
        <v>4101</v>
      </c>
      <c r="F884" s="299" t="s">
        <v>2764</v>
      </c>
      <c r="G884" s="300" t="s">
        <v>436</v>
      </c>
      <c r="H884" s="301">
        <v>1</v>
      </c>
      <c r="I884" s="302"/>
      <c r="J884" s="303">
        <f t="shared" si="335"/>
        <v>0</v>
      </c>
      <c r="K884" s="304"/>
      <c r="L884" s="305"/>
      <c r="M884" s="306" t="s">
        <v>1</v>
      </c>
      <c r="N884" s="307" t="s">
        <v>42</v>
      </c>
      <c r="O884" s="78"/>
      <c r="P884" s="250">
        <f t="shared" si="336"/>
        <v>0</v>
      </c>
      <c r="Q884" s="250">
        <v>0</v>
      </c>
      <c r="R884" s="250">
        <f t="shared" si="337"/>
        <v>0</v>
      </c>
      <c r="S884" s="250">
        <v>0</v>
      </c>
      <c r="T884" s="251">
        <f t="shared" si="338"/>
        <v>0</v>
      </c>
      <c r="U884" s="37"/>
      <c r="V884" s="37"/>
      <c r="W884" s="37"/>
      <c r="X884" s="37"/>
      <c r="Y884" s="37"/>
      <c r="Z884" s="37"/>
      <c r="AA884" s="37"/>
      <c r="AB884" s="37"/>
      <c r="AC884" s="37"/>
      <c r="AD884" s="37"/>
      <c r="AE884" s="37"/>
      <c r="AR884" s="252" t="s">
        <v>1391</v>
      </c>
      <c r="AT884" s="252" t="s">
        <v>592</v>
      </c>
      <c r="AU884" s="252" t="s">
        <v>84</v>
      </c>
      <c r="AY884" s="19" t="s">
        <v>387</v>
      </c>
      <c r="BE884" s="127">
        <f t="shared" si="339"/>
        <v>0</v>
      </c>
      <c r="BF884" s="127">
        <f t="shared" si="340"/>
        <v>0</v>
      </c>
      <c r="BG884" s="127">
        <f t="shared" si="341"/>
        <v>0</v>
      </c>
      <c r="BH884" s="127">
        <f t="shared" si="342"/>
        <v>0</v>
      </c>
      <c r="BI884" s="127">
        <f t="shared" si="343"/>
        <v>0</v>
      </c>
      <c r="BJ884" s="19" t="s">
        <v>92</v>
      </c>
      <c r="BK884" s="127">
        <f t="shared" si="344"/>
        <v>0</v>
      </c>
      <c r="BL884" s="19" t="s">
        <v>731</v>
      </c>
      <c r="BM884" s="252" t="s">
        <v>4102</v>
      </c>
    </row>
    <row r="885" spans="1:65" s="2" customFormat="1" ht="16.5" customHeight="1">
      <c r="A885" s="37"/>
      <c r="B885" s="38"/>
      <c r="C885" s="297" t="s">
        <v>4103</v>
      </c>
      <c r="D885" s="297" t="s">
        <v>592</v>
      </c>
      <c r="E885" s="298" t="s">
        <v>4104</v>
      </c>
      <c r="F885" s="299" t="s">
        <v>3080</v>
      </c>
      <c r="G885" s="300" t="s">
        <v>436</v>
      </c>
      <c r="H885" s="301">
        <v>2</v>
      </c>
      <c r="I885" s="302"/>
      <c r="J885" s="303">
        <f t="shared" si="335"/>
        <v>0</v>
      </c>
      <c r="K885" s="304"/>
      <c r="L885" s="305"/>
      <c r="M885" s="306" t="s">
        <v>1</v>
      </c>
      <c r="N885" s="307" t="s">
        <v>42</v>
      </c>
      <c r="O885" s="78"/>
      <c r="P885" s="250">
        <f t="shared" si="336"/>
        <v>0</v>
      </c>
      <c r="Q885" s="250">
        <v>0</v>
      </c>
      <c r="R885" s="250">
        <f t="shared" si="337"/>
        <v>0</v>
      </c>
      <c r="S885" s="250">
        <v>0</v>
      </c>
      <c r="T885" s="251">
        <f t="shared" si="338"/>
        <v>0</v>
      </c>
      <c r="U885" s="37"/>
      <c r="V885" s="37"/>
      <c r="W885" s="37"/>
      <c r="X885" s="37"/>
      <c r="Y885" s="37"/>
      <c r="Z885" s="37"/>
      <c r="AA885" s="37"/>
      <c r="AB885" s="37"/>
      <c r="AC885" s="37"/>
      <c r="AD885" s="37"/>
      <c r="AE885" s="37"/>
      <c r="AR885" s="252" t="s">
        <v>1391</v>
      </c>
      <c r="AT885" s="252" t="s">
        <v>592</v>
      </c>
      <c r="AU885" s="252" t="s">
        <v>84</v>
      </c>
      <c r="AY885" s="19" t="s">
        <v>387</v>
      </c>
      <c r="BE885" s="127">
        <f t="shared" si="339"/>
        <v>0</v>
      </c>
      <c r="BF885" s="127">
        <f t="shared" si="340"/>
        <v>0</v>
      </c>
      <c r="BG885" s="127">
        <f t="shared" si="341"/>
        <v>0</v>
      </c>
      <c r="BH885" s="127">
        <f t="shared" si="342"/>
        <v>0</v>
      </c>
      <c r="BI885" s="127">
        <f t="shared" si="343"/>
        <v>0</v>
      </c>
      <c r="BJ885" s="19" t="s">
        <v>92</v>
      </c>
      <c r="BK885" s="127">
        <f t="shared" si="344"/>
        <v>0</v>
      </c>
      <c r="BL885" s="19" t="s">
        <v>731</v>
      </c>
      <c r="BM885" s="252" t="s">
        <v>4105</v>
      </c>
    </row>
    <row r="886" spans="1:65" s="2" customFormat="1" ht="16.5" customHeight="1">
      <c r="A886" s="37"/>
      <c r="B886" s="38"/>
      <c r="C886" s="297" t="s">
        <v>4106</v>
      </c>
      <c r="D886" s="297" t="s">
        <v>592</v>
      </c>
      <c r="E886" s="298" t="s">
        <v>4107</v>
      </c>
      <c r="F886" s="299" t="s">
        <v>2835</v>
      </c>
      <c r="G886" s="300" t="s">
        <v>436</v>
      </c>
      <c r="H886" s="301">
        <v>2</v>
      </c>
      <c r="I886" s="302"/>
      <c r="J886" s="303">
        <f t="shared" si="335"/>
        <v>0</v>
      </c>
      <c r="K886" s="304"/>
      <c r="L886" s="305"/>
      <c r="M886" s="306" t="s">
        <v>1</v>
      </c>
      <c r="N886" s="307" t="s">
        <v>42</v>
      </c>
      <c r="O886" s="78"/>
      <c r="P886" s="250">
        <f t="shared" si="336"/>
        <v>0</v>
      </c>
      <c r="Q886" s="250">
        <v>0</v>
      </c>
      <c r="R886" s="250">
        <f t="shared" si="337"/>
        <v>0</v>
      </c>
      <c r="S886" s="250">
        <v>0</v>
      </c>
      <c r="T886" s="251">
        <f t="shared" si="338"/>
        <v>0</v>
      </c>
      <c r="U886" s="37"/>
      <c r="V886" s="37"/>
      <c r="W886" s="37"/>
      <c r="X886" s="37"/>
      <c r="Y886" s="37"/>
      <c r="Z886" s="37"/>
      <c r="AA886" s="37"/>
      <c r="AB886" s="37"/>
      <c r="AC886" s="37"/>
      <c r="AD886" s="37"/>
      <c r="AE886" s="37"/>
      <c r="AR886" s="252" t="s">
        <v>1391</v>
      </c>
      <c r="AT886" s="252" t="s">
        <v>592</v>
      </c>
      <c r="AU886" s="252" t="s">
        <v>84</v>
      </c>
      <c r="AY886" s="19" t="s">
        <v>387</v>
      </c>
      <c r="BE886" s="127">
        <f t="shared" si="339"/>
        <v>0</v>
      </c>
      <c r="BF886" s="127">
        <f t="shared" si="340"/>
        <v>0</v>
      </c>
      <c r="BG886" s="127">
        <f t="shared" si="341"/>
        <v>0</v>
      </c>
      <c r="BH886" s="127">
        <f t="shared" si="342"/>
        <v>0</v>
      </c>
      <c r="BI886" s="127">
        <f t="shared" si="343"/>
        <v>0</v>
      </c>
      <c r="BJ886" s="19" t="s">
        <v>92</v>
      </c>
      <c r="BK886" s="127">
        <f t="shared" si="344"/>
        <v>0</v>
      </c>
      <c r="BL886" s="19" t="s">
        <v>731</v>
      </c>
      <c r="BM886" s="252" t="s">
        <v>4108</v>
      </c>
    </row>
    <row r="887" spans="1:65" s="2" customFormat="1" ht="16.5" customHeight="1">
      <c r="A887" s="37"/>
      <c r="B887" s="38"/>
      <c r="C887" s="297" t="s">
        <v>4109</v>
      </c>
      <c r="D887" s="297" t="s">
        <v>592</v>
      </c>
      <c r="E887" s="298" t="s">
        <v>4110</v>
      </c>
      <c r="F887" s="299" t="s">
        <v>3085</v>
      </c>
      <c r="G887" s="300" t="s">
        <v>436</v>
      </c>
      <c r="H887" s="301">
        <v>2</v>
      </c>
      <c r="I887" s="302"/>
      <c r="J887" s="303">
        <f t="shared" si="335"/>
        <v>0</v>
      </c>
      <c r="K887" s="304"/>
      <c r="L887" s="305"/>
      <c r="M887" s="306" t="s">
        <v>1</v>
      </c>
      <c r="N887" s="307" t="s">
        <v>42</v>
      </c>
      <c r="O887" s="78"/>
      <c r="P887" s="250">
        <f t="shared" si="336"/>
        <v>0</v>
      </c>
      <c r="Q887" s="250">
        <v>0</v>
      </c>
      <c r="R887" s="250">
        <f t="shared" si="337"/>
        <v>0</v>
      </c>
      <c r="S887" s="250">
        <v>0</v>
      </c>
      <c r="T887" s="251">
        <f t="shared" si="338"/>
        <v>0</v>
      </c>
      <c r="U887" s="37"/>
      <c r="V887" s="37"/>
      <c r="W887" s="37"/>
      <c r="X887" s="37"/>
      <c r="Y887" s="37"/>
      <c r="Z887" s="37"/>
      <c r="AA887" s="37"/>
      <c r="AB887" s="37"/>
      <c r="AC887" s="37"/>
      <c r="AD887" s="37"/>
      <c r="AE887" s="37"/>
      <c r="AR887" s="252" t="s">
        <v>1391</v>
      </c>
      <c r="AT887" s="252" t="s">
        <v>592</v>
      </c>
      <c r="AU887" s="252" t="s">
        <v>84</v>
      </c>
      <c r="AY887" s="19" t="s">
        <v>387</v>
      </c>
      <c r="BE887" s="127">
        <f t="shared" si="339"/>
        <v>0</v>
      </c>
      <c r="BF887" s="127">
        <f t="shared" si="340"/>
        <v>0</v>
      </c>
      <c r="BG887" s="127">
        <f t="shared" si="341"/>
        <v>0</v>
      </c>
      <c r="BH887" s="127">
        <f t="shared" si="342"/>
        <v>0</v>
      </c>
      <c r="BI887" s="127">
        <f t="shared" si="343"/>
        <v>0</v>
      </c>
      <c r="BJ887" s="19" t="s">
        <v>92</v>
      </c>
      <c r="BK887" s="127">
        <f t="shared" si="344"/>
        <v>0</v>
      </c>
      <c r="BL887" s="19" t="s">
        <v>731</v>
      </c>
      <c r="BM887" s="252" t="s">
        <v>4111</v>
      </c>
    </row>
    <row r="888" spans="1:65" s="2" customFormat="1" ht="16.5" customHeight="1">
      <c r="A888" s="37"/>
      <c r="B888" s="38"/>
      <c r="C888" s="297" t="s">
        <v>4112</v>
      </c>
      <c r="D888" s="297" t="s">
        <v>592</v>
      </c>
      <c r="E888" s="298" t="s">
        <v>4113</v>
      </c>
      <c r="F888" s="299" t="s">
        <v>2770</v>
      </c>
      <c r="G888" s="300" t="s">
        <v>436</v>
      </c>
      <c r="H888" s="301">
        <v>1</v>
      </c>
      <c r="I888" s="302"/>
      <c r="J888" s="303">
        <f t="shared" si="335"/>
        <v>0</v>
      </c>
      <c r="K888" s="304"/>
      <c r="L888" s="305"/>
      <c r="M888" s="306" t="s">
        <v>1</v>
      </c>
      <c r="N888" s="307" t="s">
        <v>42</v>
      </c>
      <c r="O888" s="78"/>
      <c r="P888" s="250">
        <f t="shared" si="336"/>
        <v>0</v>
      </c>
      <c r="Q888" s="250">
        <v>0</v>
      </c>
      <c r="R888" s="250">
        <f t="shared" si="337"/>
        <v>0</v>
      </c>
      <c r="S888" s="250">
        <v>0</v>
      </c>
      <c r="T888" s="251">
        <f t="shared" si="338"/>
        <v>0</v>
      </c>
      <c r="U888" s="37"/>
      <c r="V888" s="37"/>
      <c r="W888" s="37"/>
      <c r="X888" s="37"/>
      <c r="Y888" s="37"/>
      <c r="Z888" s="37"/>
      <c r="AA888" s="37"/>
      <c r="AB888" s="37"/>
      <c r="AC888" s="37"/>
      <c r="AD888" s="37"/>
      <c r="AE888" s="37"/>
      <c r="AR888" s="252" t="s">
        <v>1391</v>
      </c>
      <c r="AT888" s="252" t="s">
        <v>592</v>
      </c>
      <c r="AU888" s="252" t="s">
        <v>84</v>
      </c>
      <c r="AY888" s="19" t="s">
        <v>387</v>
      </c>
      <c r="BE888" s="127">
        <f t="shared" si="339"/>
        <v>0</v>
      </c>
      <c r="BF888" s="127">
        <f t="shared" si="340"/>
        <v>0</v>
      </c>
      <c r="BG888" s="127">
        <f t="shared" si="341"/>
        <v>0</v>
      </c>
      <c r="BH888" s="127">
        <f t="shared" si="342"/>
        <v>0</v>
      </c>
      <c r="BI888" s="127">
        <f t="shared" si="343"/>
        <v>0</v>
      </c>
      <c r="BJ888" s="19" t="s">
        <v>92</v>
      </c>
      <c r="BK888" s="127">
        <f t="shared" si="344"/>
        <v>0</v>
      </c>
      <c r="BL888" s="19" t="s">
        <v>731</v>
      </c>
      <c r="BM888" s="252" t="s">
        <v>4114</v>
      </c>
    </row>
    <row r="889" spans="1:65" s="2" customFormat="1" ht="16.5" customHeight="1">
      <c r="A889" s="37"/>
      <c r="B889" s="38"/>
      <c r="C889" s="297" t="s">
        <v>4115</v>
      </c>
      <c r="D889" s="297" t="s">
        <v>592</v>
      </c>
      <c r="E889" s="298" t="s">
        <v>4116</v>
      </c>
      <c r="F889" s="299" t="s">
        <v>3504</v>
      </c>
      <c r="G889" s="300" t="s">
        <v>436</v>
      </c>
      <c r="H889" s="301">
        <v>2</v>
      </c>
      <c r="I889" s="302"/>
      <c r="J889" s="303">
        <f t="shared" si="335"/>
        <v>0</v>
      </c>
      <c r="K889" s="304"/>
      <c r="L889" s="305"/>
      <c r="M889" s="306" t="s">
        <v>1</v>
      </c>
      <c r="N889" s="307" t="s">
        <v>42</v>
      </c>
      <c r="O889" s="78"/>
      <c r="P889" s="250">
        <f t="shared" si="336"/>
        <v>0</v>
      </c>
      <c r="Q889" s="250">
        <v>0</v>
      </c>
      <c r="R889" s="250">
        <f t="shared" si="337"/>
        <v>0</v>
      </c>
      <c r="S889" s="250">
        <v>0</v>
      </c>
      <c r="T889" s="251">
        <f t="shared" si="338"/>
        <v>0</v>
      </c>
      <c r="U889" s="37"/>
      <c r="V889" s="37"/>
      <c r="W889" s="37"/>
      <c r="X889" s="37"/>
      <c r="Y889" s="37"/>
      <c r="Z889" s="37"/>
      <c r="AA889" s="37"/>
      <c r="AB889" s="37"/>
      <c r="AC889" s="37"/>
      <c r="AD889" s="37"/>
      <c r="AE889" s="37"/>
      <c r="AR889" s="252" t="s">
        <v>1391</v>
      </c>
      <c r="AT889" s="252" t="s">
        <v>592</v>
      </c>
      <c r="AU889" s="252" t="s">
        <v>84</v>
      </c>
      <c r="AY889" s="19" t="s">
        <v>387</v>
      </c>
      <c r="BE889" s="127">
        <f t="shared" si="339"/>
        <v>0</v>
      </c>
      <c r="BF889" s="127">
        <f t="shared" si="340"/>
        <v>0</v>
      </c>
      <c r="BG889" s="127">
        <f t="shared" si="341"/>
        <v>0</v>
      </c>
      <c r="BH889" s="127">
        <f t="shared" si="342"/>
        <v>0</v>
      </c>
      <c r="BI889" s="127">
        <f t="shared" si="343"/>
        <v>0</v>
      </c>
      <c r="BJ889" s="19" t="s">
        <v>92</v>
      </c>
      <c r="BK889" s="127">
        <f t="shared" si="344"/>
        <v>0</v>
      </c>
      <c r="BL889" s="19" t="s">
        <v>731</v>
      </c>
      <c r="BM889" s="252" t="s">
        <v>4117</v>
      </c>
    </row>
    <row r="890" spans="1:65" s="2" customFormat="1" ht="16.5" customHeight="1">
      <c r="A890" s="37"/>
      <c r="B890" s="38"/>
      <c r="C890" s="297" t="s">
        <v>4118</v>
      </c>
      <c r="D890" s="297" t="s">
        <v>592</v>
      </c>
      <c r="E890" s="298" t="s">
        <v>4119</v>
      </c>
      <c r="F890" s="299" t="s">
        <v>3507</v>
      </c>
      <c r="G890" s="300" t="s">
        <v>436</v>
      </c>
      <c r="H890" s="301">
        <v>2</v>
      </c>
      <c r="I890" s="302"/>
      <c r="J890" s="303">
        <f t="shared" si="335"/>
        <v>0</v>
      </c>
      <c r="K890" s="304"/>
      <c r="L890" s="305"/>
      <c r="M890" s="306" t="s">
        <v>1</v>
      </c>
      <c r="N890" s="307" t="s">
        <v>42</v>
      </c>
      <c r="O890" s="78"/>
      <c r="P890" s="250">
        <f t="shared" si="336"/>
        <v>0</v>
      </c>
      <c r="Q890" s="250">
        <v>0</v>
      </c>
      <c r="R890" s="250">
        <f t="shared" si="337"/>
        <v>0</v>
      </c>
      <c r="S890" s="250">
        <v>0</v>
      </c>
      <c r="T890" s="251">
        <f t="shared" si="338"/>
        <v>0</v>
      </c>
      <c r="U890" s="37"/>
      <c r="V890" s="37"/>
      <c r="W890" s="37"/>
      <c r="X890" s="37"/>
      <c r="Y890" s="37"/>
      <c r="Z890" s="37"/>
      <c r="AA890" s="37"/>
      <c r="AB890" s="37"/>
      <c r="AC890" s="37"/>
      <c r="AD890" s="37"/>
      <c r="AE890" s="37"/>
      <c r="AR890" s="252" t="s">
        <v>1391</v>
      </c>
      <c r="AT890" s="252" t="s">
        <v>592</v>
      </c>
      <c r="AU890" s="252" t="s">
        <v>84</v>
      </c>
      <c r="AY890" s="19" t="s">
        <v>387</v>
      </c>
      <c r="BE890" s="127">
        <f t="shared" si="339"/>
        <v>0</v>
      </c>
      <c r="BF890" s="127">
        <f t="shared" si="340"/>
        <v>0</v>
      </c>
      <c r="BG890" s="127">
        <f t="shared" si="341"/>
        <v>0</v>
      </c>
      <c r="BH890" s="127">
        <f t="shared" si="342"/>
        <v>0</v>
      </c>
      <c r="BI890" s="127">
        <f t="shared" si="343"/>
        <v>0</v>
      </c>
      <c r="BJ890" s="19" t="s">
        <v>92</v>
      </c>
      <c r="BK890" s="127">
        <f t="shared" si="344"/>
        <v>0</v>
      </c>
      <c r="BL890" s="19" t="s">
        <v>731</v>
      </c>
      <c r="BM890" s="252" t="s">
        <v>4120</v>
      </c>
    </row>
    <row r="891" spans="1:65" s="2" customFormat="1" ht="16.5" customHeight="1">
      <c r="A891" s="37"/>
      <c r="B891" s="38"/>
      <c r="C891" s="297" t="s">
        <v>4121</v>
      </c>
      <c r="D891" s="297" t="s">
        <v>592</v>
      </c>
      <c r="E891" s="298" t="s">
        <v>4122</v>
      </c>
      <c r="F891" s="299" t="s">
        <v>2987</v>
      </c>
      <c r="G891" s="300" t="s">
        <v>436</v>
      </c>
      <c r="H891" s="301">
        <v>2</v>
      </c>
      <c r="I891" s="302"/>
      <c r="J891" s="303">
        <f t="shared" si="335"/>
        <v>0</v>
      </c>
      <c r="K891" s="304"/>
      <c r="L891" s="305"/>
      <c r="M891" s="306" t="s">
        <v>1</v>
      </c>
      <c r="N891" s="307" t="s">
        <v>42</v>
      </c>
      <c r="O891" s="78"/>
      <c r="P891" s="250">
        <f t="shared" si="336"/>
        <v>0</v>
      </c>
      <c r="Q891" s="250">
        <v>0</v>
      </c>
      <c r="R891" s="250">
        <f t="shared" si="337"/>
        <v>0</v>
      </c>
      <c r="S891" s="250">
        <v>0</v>
      </c>
      <c r="T891" s="251">
        <f t="shared" si="338"/>
        <v>0</v>
      </c>
      <c r="U891" s="37"/>
      <c r="V891" s="37"/>
      <c r="W891" s="37"/>
      <c r="X891" s="37"/>
      <c r="Y891" s="37"/>
      <c r="Z891" s="37"/>
      <c r="AA891" s="37"/>
      <c r="AB891" s="37"/>
      <c r="AC891" s="37"/>
      <c r="AD891" s="37"/>
      <c r="AE891" s="37"/>
      <c r="AR891" s="252" t="s">
        <v>1391</v>
      </c>
      <c r="AT891" s="252" t="s">
        <v>592</v>
      </c>
      <c r="AU891" s="252" t="s">
        <v>84</v>
      </c>
      <c r="AY891" s="19" t="s">
        <v>387</v>
      </c>
      <c r="BE891" s="127">
        <f t="shared" si="339"/>
        <v>0</v>
      </c>
      <c r="BF891" s="127">
        <f t="shared" si="340"/>
        <v>0</v>
      </c>
      <c r="BG891" s="127">
        <f t="shared" si="341"/>
        <v>0</v>
      </c>
      <c r="BH891" s="127">
        <f t="shared" si="342"/>
        <v>0</v>
      </c>
      <c r="BI891" s="127">
        <f t="shared" si="343"/>
        <v>0</v>
      </c>
      <c r="BJ891" s="19" t="s">
        <v>92</v>
      </c>
      <c r="BK891" s="127">
        <f t="shared" si="344"/>
        <v>0</v>
      </c>
      <c r="BL891" s="19" t="s">
        <v>731</v>
      </c>
      <c r="BM891" s="252" t="s">
        <v>4123</v>
      </c>
    </row>
    <row r="892" spans="1:65" s="2" customFormat="1" ht="16.5" customHeight="1">
      <c r="A892" s="37"/>
      <c r="B892" s="38"/>
      <c r="C892" s="297" t="s">
        <v>4124</v>
      </c>
      <c r="D892" s="297" t="s">
        <v>592</v>
      </c>
      <c r="E892" s="298" t="s">
        <v>4125</v>
      </c>
      <c r="F892" s="299" t="s">
        <v>3190</v>
      </c>
      <c r="G892" s="300" t="s">
        <v>436</v>
      </c>
      <c r="H892" s="301">
        <v>2</v>
      </c>
      <c r="I892" s="302"/>
      <c r="J892" s="303">
        <f t="shared" si="335"/>
        <v>0</v>
      </c>
      <c r="K892" s="304"/>
      <c r="L892" s="305"/>
      <c r="M892" s="306" t="s">
        <v>1</v>
      </c>
      <c r="N892" s="307" t="s">
        <v>42</v>
      </c>
      <c r="O892" s="78"/>
      <c r="P892" s="250">
        <f t="shared" si="336"/>
        <v>0</v>
      </c>
      <c r="Q892" s="250">
        <v>0</v>
      </c>
      <c r="R892" s="250">
        <f t="shared" si="337"/>
        <v>0</v>
      </c>
      <c r="S892" s="250">
        <v>0</v>
      </c>
      <c r="T892" s="251">
        <f t="shared" si="338"/>
        <v>0</v>
      </c>
      <c r="U892" s="37"/>
      <c r="V892" s="37"/>
      <c r="W892" s="37"/>
      <c r="X892" s="37"/>
      <c r="Y892" s="37"/>
      <c r="Z892" s="37"/>
      <c r="AA892" s="37"/>
      <c r="AB892" s="37"/>
      <c r="AC892" s="37"/>
      <c r="AD892" s="37"/>
      <c r="AE892" s="37"/>
      <c r="AR892" s="252" t="s">
        <v>1391</v>
      </c>
      <c r="AT892" s="252" t="s">
        <v>592</v>
      </c>
      <c r="AU892" s="252" t="s">
        <v>84</v>
      </c>
      <c r="AY892" s="19" t="s">
        <v>387</v>
      </c>
      <c r="BE892" s="127">
        <f t="shared" si="339"/>
        <v>0</v>
      </c>
      <c r="BF892" s="127">
        <f t="shared" si="340"/>
        <v>0</v>
      </c>
      <c r="BG892" s="127">
        <f t="shared" si="341"/>
        <v>0</v>
      </c>
      <c r="BH892" s="127">
        <f t="shared" si="342"/>
        <v>0</v>
      </c>
      <c r="BI892" s="127">
        <f t="shared" si="343"/>
        <v>0</v>
      </c>
      <c r="BJ892" s="19" t="s">
        <v>92</v>
      </c>
      <c r="BK892" s="127">
        <f t="shared" si="344"/>
        <v>0</v>
      </c>
      <c r="BL892" s="19" t="s">
        <v>731</v>
      </c>
      <c r="BM892" s="252" t="s">
        <v>4126</v>
      </c>
    </row>
    <row r="893" spans="1:65" s="2" customFormat="1" ht="16.5" customHeight="1">
      <c r="A893" s="37"/>
      <c r="B893" s="38"/>
      <c r="C893" s="297" t="s">
        <v>4127</v>
      </c>
      <c r="D893" s="297" t="s">
        <v>592</v>
      </c>
      <c r="E893" s="298" t="s">
        <v>4128</v>
      </c>
      <c r="F893" s="299" t="s">
        <v>3187</v>
      </c>
      <c r="G893" s="300" t="s">
        <v>436</v>
      </c>
      <c r="H893" s="301">
        <v>2</v>
      </c>
      <c r="I893" s="302"/>
      <c r="J893" s="303">
        <f t="shared" si="335"/>
        <v>0</v>
      </c>
      <c r="K893" s="304"/>
      <c r="L893" s="305"/>
      <c r="M893" s="306" t="s">
        <v>1</v>
      </c>
      <c r="N893" s="307" t="s">
        <v>42</v>
      </c>
      <c r="O893" s="78"/>
      <c r="P893" s="250">
        <f t="shared" si="336"/>
        <v>0</v>
      </c>
      <c r="Q893" s="250">
        <v>0</v>
      </c>
      <c r="R893" s="250">
        <f t="shared" si="337"/>
        <v>0</v>
      </c>
      <c r="S893" s="250">
        <v>0</v>
      </c>
      <c r="T893" s="251">
        <f t="shared" si="338"/>
        <v>0</v>
      </c>
      <c r="U893" s="37"/>
      <c r="V893" s="37"/>
      <c r="W893" s="37"/>
      <c r="X893" s="37"/>
      <c r="Y893" s="37"/>
      <c r="Z893" s="37"/>
      <c r="AA893" s="37"/>
      <c r="AB893" s="37"/>
      <c r="AC893" s="37"/>
      <c r="AD893" s="37"/>
      <c r="AE893" s="37"/>
      <c r="AR893" s="252" t="s">
        <v>1391</v>
      </c>
      <c r="AT893" s="252" t="s">
        <v>592</v>
      </c>
      <c r="AU893" s="252" t="s">
        <v>84</v>
      </c>
      <c r="AY893" s="19" t="s">
        <v>387</v>
      </c>
      <c r="BE893" s="127">
        <f t="shared" si="339"/>
        <v>0</v>
      </c>
      <c r="BF893" s="127">
        <f t="shared" si="340"/>
        <v>0</v>
      </c>
      <c r="BG893" s="127">
        <f t="shared" si="341"/>
        <v>0</v>
      </c>
      <c r="BH893" s="127">
        <f t="shared" si="342"/>
        <v>0</v>
      </c>
      <c r="BI893" s="127">
        <f t="shared" si="343"/>
        <v>0</v>
      </c>
      <c r="BJ893" s="19" t="s">
        <v>92</v>
      </c>
      <c r="BK893" s="127">
        <f t="shared" si="344"/>
        <v>0</v>
      </c>
      <c r="BL893" s="19" t="s">
        <v>731</v>
      </c>
      <c r="BM893" s="252" t="s">
        <v>4129</v>
      </c>
    </row>
    <row r="894" spans="1:65" s="2" customFormat="1" ht="16.5" customHeight="1">
      <c r="A894" s="37"/>
      <c r="B894" s="38"/>
      <c r="C894" s="297" t="s">
        <v>4130</v>
      </c>
      <c r="D894" s="297" t="s">
        <v>592</v>
      </c>
      <c r="E894" s="298" t="s">
        <v>4131</v>
      </c>
      <c r="F894" s="299" t="s">
        <v>3184</v>
      </c>
      <c r="G894" s="300" t="s">
        <v>436</v>
      </c>
      <c r="H894" s="301">
        <v>2</v>
      </c>
      <c r="I894" s="302"/>
      <c r="J894" s="303">
        <f t="shared" si="335"/>
        <v>0</v>
      </c>
      <c r="K894" s="304"/>
      <c r="L894" s="305"/>
      <c r="M894" s="306" t="s">
        <v>1</v>
      </c>
      <c r="N894" s="307" t="s">
        <v>42</v>
      </c>
      <c r="O894" s="78"/>
      <c r="P894" s="250">
        <f t="shared" si="336"/>
        <v>0</v>
      </c>
      <c r="Q894" s="250">
        <v>0</v>
      </c>
      <c r="R894" s="250">
        <f t="shared" si="337"/>
        <v>0</v>
      </c>
      <c r="S894" s="250">
        <v>0</v>
      </c>
      <c r="T894" s="251">
        <f t="shared" si="338"/>
        <v>0</v>
      </c>
      <c r="U894" s="37"/>
      <c r="V894" s="37"/>
      <c r="W894" s="37"/>
      <c r="X894" s="37"/>
      <c r="Y894" s="37"/>
      <c r="Z894" s="37"/>
      <c r="AA894" s="37"/>
      <c r="AB894" s="37"/>
      <c r="AC894" s="37"/>
      <c r="AD894" s="37"/>
      <c r="AE894" s="37"/>
      <c r="AR894" s="252" t="s">
        <v>1391</v>
      </c>
      <c r="AT894" s="252" t="s">
        <v>592</v>
      </c>
      <c r="AU894" s="252" t="s">
        <v>84</v>
      </c>
      <c r="AY894" s="19" t="s">
        <v>387</v>
      </c>
      <c r="BE894" s="127">
        <f t="shared" si="339"/>
        <v>0</v>
      </c>
      <c r="BF894" s="127">
        <f t="shared" si="340"/>
        <v>0</v>
      </c>
      <c r="BG894" s="127">
        <f t="shared" si="341"/>
        <v>0</v>
      </c>
      <c r="BH894" s="127">
        <f t="shared" si="342"/>
        <v>0</v>
      </c>
      <c r="BI894" s="127">
        <f t="shared" si="343"/>
        <v>0</v>
      </c>
      <c r="BJ894" s="19" t="s">
        <v>92</v>
      </c>
      <c r="BK894" s="127">
        <f t="shared" si="344"/>
        <v>0</v>
      </c>
      <c r="BL894" s="19" t="s">
        <v>731</v>
      </c>
      <c r="BM894" s="252" t="s">
        <v>4132</v>
      </c>
    </row>
    <row r="895" spans="1:65" s="2" customFormat="1" ht="16.5" customHeight="1">
      <c r="A895" s="37"/>
      <c r="B895" s="38"/>
      <c r="C895" s="297" t="s">
        <v>4133</v>
      </c>
      <c r="D895" s="297" t="s">
        <v>592</v>
      </c>
      <c r="E895" s="298" t="s">
        <v>4134</v>
      </c>
      <c r="F895" s="299" t="s">
        <v>4135</v>
      </c>
      <c r="G895" s="300" t="s">
        <v>436</v>
      </c>
      <c r="H895" s="301">
        <v>0</v>
      </c>
      <c r="I895" s="302"/>
      <c r="J895" s="303">
        <f t="shared" si="335"/>
        <v>0</v>
      </c>
      <c r="K895" s="304"/>
      <c r="L895" s="305"/>
      <c r="M895" s="306" t="s">
        <v>1</v>
      </c>
      <c r="N895" s="307" t="s">
        <v>42</v>
      </c>
      <c r="O895" s="78"/>
      <c r="P895" s="250">
        <f t="shared" si="336"/>
        <v>0</v>
      </c>
      <c r="Q895" s="250">
        <v>0</v>
      </c>
      <c r="R895" s="250">
        <f t="shared" si="337"/>
        <v>0</v>
      </c>
      <c r="S895" s="250">
        <v>0</v>
      </c>
      <c r="T895" s="251">
        <f t="shared" si="338"/>
        <v>0</v>
      </c>
      <c r="U895" s="37"/>
      <c r="V895" s="37"/>
      <c r="W895" s="37"/>
      <c r="X895" s="37"/>
      <c r="Y895" s="37"/>
      <c r="Z895" s="37"/>
      <c r="AA895" s="37"/>
      <c r="AB895" s="37"/>
      <c r="AC895" s="37"/>
      <c r="AD895" s="37"/>
      <c r="AE895" s="37"/>
      <c r="AR895" s="252" t="s">
        <v>1391</v>
      </c>
      <c r="AT895" s="252" t="s">
        <v>592</v>
      </c>
      <c r="AU895" s="252" t="s">
        <v>84</v>
      </c>
      <c r="AY895" s="19" t="s">
        <v>387</v>
      </c>
      <c r="BE895" s="127">
        <f t="shared" si="339"/>
        <v>0</v>
      </c>
      <c r="BF895" s="127">
        <f t="shared" si="340"/>
        <v>0</v>
      </c>
      <c r="BG895" s="127">
        <f t="shared" si="341"/>
        <v>0</v>
      </c>
      <c r="BH895" s="127">
        <f t="shared" si="342"/>
        <v>0</v>
      </c>
      <c r="BI895" s="127">
        <f t="shared" si="343"/>
        <v>0</v>
      </c>
      <c r="BJ895" s="19" t="s">
        <v>92</v>
      </c>
      <c r="BK895" s="127">
        <f t="shared" si="344"/>
        <v>0</v>
      </c>
      <c r="BL895" s="19" t="s">
        <v>731</v>
      </c>
      <c r="BM895" s="252" t="s">
        <v>4136</v>
      </c>
    </row>
    <row r="896" spans="1:65" s="2" customFormat="1" ht="16.5" customHeight="1">
      <c r="A896" s="37"/>
      <c r="B896" s="38"/>
      <c r="C896" s="297" t="s">
        <v>4137</v>
      </c>
      <c r="D896" s="297" t="s">
        <v>592</v>
      </c>
      <c r="E896" s="298" t="s">
        <v>4138</v>
      </c>
      <c r="F896" s="299" t="s">
        <v>3501</v>
      </c>
      <c r="G896" s="300" t="s">
        <v>436</v>
      </c>
      <c r="H896" s="301">
        <v>1</v>
      </c>
      <c r="I896" s="302"/>
      <c r="J896" s="303">
        <f t="shared" si="335"/>
        <v>0</v>
      </c>
      <c r="K896" s="304"/>
      <c r="L896" s="305"/>
      <c r="M896" s="306" t="s">
        <v>1</v>
      </c>
      <c r="N896" s="307" t="s">
        <v>42</v>
      </c>
      <c r="O896" s="78"/>
      <c r="P896" s="250">
        <f t="shared" si="336"/>
        <v>0</v>
      </c>
      <c r="Q896" s="250">
        <v>0</v>
      </c>
      <c r="R896" s="250">
        <f t="shared" si="337"/>
        <v>0</v>
      </c>
      <c r="S896" s="250">
        <v>0</v>
      </c>
      <c r="T896" s="251">
        <f t="shared" si="338"/>
        <v>0</v>
      </c>
      <c r="U896" s="37"/>
      <c r="V896" s="37"/>
      <c r="W896" s="37"/>
      <c r="X896" s="37"/>
      <c r="Y896" s="37"/>
      <c r="Z896" s="37"/>
      <c r="AA896" s="37"/>
      <c r="AB896" s="37"/>
      <c r="AC896" s="37"/>
      <c r="AD896" s="37"/>
      <c r="AE896" s="37"/>
      <c r="AR896" s="252" t="s">
        <v>1391</v>
      </c>
      <c r="AT896" s="252" t="s">
        <v>592</v>
      </c>
      <c r="AU896" s="252" t="s">
        <v>84</v>
      </c>
      <c r="AY896" s="19" t="s">
        <v>387</v>
      </c>
      <c r="BE896" s="127">
        <f t="shared" si="339"/>
        <v>0</v>
      </c>
      <c r="BF896" s="127">
        <f t="shared" si="340"/>
        <v>0</v>
      </c>
      <c r="BG896" s="127">
        <f t="shared" si="341"/>
        <v>0</v>
      </c>
      <c r="BH896" s="127">
        <f t="shared" si="342"/>
        <v>0</v>
      </c>
      <c r="BI896" s="127">
        <f t="shared" si="343"/>
        <v>0</v>
      </c>
      <c r="BJ896" s="19" t="s">
        <v>92</v>
      </c>
      <c r="BK896" s="127">
        <f t="shared" si="344"/>
        <v>0</v>
      </c>
      <c r="BL896" s="19" t="s">
        <v>731</v>
      </c>
      <c r="BM896" s="252" t="s">
        <v>4139</v>
      </c>
    </row>
    <row r="897" spans="1:65" s="2" customFormat="1" ht="16.5" customHeight="1">
      <c r="A897" s="37"/>
      <c r="B897" s="38"/>
      <c r="C897" s="297" t="s">
        <v>4140</v>
      </c>
      <c r="D897" s="297" t="s">
        <v>592</v>
      </c>
      <c r="E897" s="298" t="s">
        <v>4141</v>
      </c>
      <c r="F897" s="299" t="s">
        <v>4142</v>
      </c>
      <c r="G897" s="300" t="s">
        <v>436</v>
      </c>
      <c r="H897" s="301">
        <v>0</v>
      </c>
      <c r="I897" s="302"/>
      <c r="J897" s="303">
        <f t="shared" si="335"/>
        <v>0</v>
      </c>
      <c r="K897" s="304"/>
      <c r="L897" s="305"/>
      <c r="M897" s="306" t="s">
        <v>1</v>
      </c>
      <c r="N897" s="307" t="s">
        <v>42</v>
      </c>
      <c r="O897" s="78"/>
      <c r="P897" s="250">
        <f t="shared" si="336"/>
        <v>0</v>
      </c>
      <c r="Q897" s="250">
        <v>0</v>
      </c>
      <c r="R897" s="250">
        <f t="shared" si="337"/>
        <v>0</v>
      </c>
      <c r="S897" s="250">
        <v>0</v>
      </c>
      <c r="T897" s="251">
        <f t="shared" si="338"/>
        <v>0</v>
      </c>
      <c r="U897" s="37"/>
      <c r="V897" s="37"/>
      <c r="W897" s="37"/>
      <c r="X897" s="37"/>
      <c r="Y897" s="37"/>
      <c r="Z897" s="37"/>
      <c r="AA897" s="37"/>
      <c r="AB897" s="37"/>
      <c r="AC897" s="37"/>
      <c r="AD897" s="37"/>
      <c r="AE897" s="37"/>
      <c r="AR897" s="252" t="s">
        <v>1391</v>
      </c>
      <c r="AT897" s="252" t="s">
        <v>592</v>
      </c>
      <c r="AU897" s="252" t="s">
        <v>84</v>
      </c>
      <c r="AY897" s="19" t="s">
        <v>387</v>
      </c>
      <c r="BE897" s="127">
        <f t="shared" si="339"/>
        <v>0</v>
      </c>
      <c r="BF897" s="127">
        <f t="shared" si="340"/>
        <v>0</v>
      </c>
      <c r="BG897" s="127">
        <f t="shared" si="341"/>
        <v>0</v>
      </c>
      <c r="BH897" s="127">
        <f t="shared" si="342"/>
        <v>0</v>
      </c>
      <c r="BI897" s="127">
        <f t="shared" si="343"/>
        <v>0</v>
      </c>
      <c r="BJ897" s="19" t="s">
        <v>92</v>
      </c>
      <c r="BK897" s="127">
        <f t="shared" si="344"/>
        <v>0</v>
      </c>
      <c r="BL897" s="19" t="s">
        <v>731</v>
      </c>
      <c r="BM897" s="252" t="s">
        <v>4143</v>
      </c>
    </row>
    <row r="898" spans="1:65" s="2" customFormat="1" ht="16.5" customHeight="1">
      <c r="A898" s="37"/>
      <c r="B898" s="38"/>
      <c r="C898" s="297" t="s">
        <v>4144</v>
      </c>
      <c r="D898" s="297" t="s">
        <v>592</v>
      </c>
      <c r="E898" s="298" t="s">
        <v>4145</v>
      </c>
      <c r="F898" s="299" t="s">
        <v>3498</v>
      </c>
      <c r="G898" s="300" t="s">
        <v>436</v>
      </c>
      <c r="H898" s="301">
        <v>2</v>
      </c>
      <c r="I898" s="302"/>
      <c r="J898" s="303">
        <f t="shared" si="335"/>
        <v>0</v>
      </c>
      <c r="K898" s="304"/>
      <c r="L898" s="305"/>
      <c r="M898" s="306" t="s">
        <v>1</v>
      </c>
      <c r="N898" s="307" t="s">
        <v>42</v>
      </c>
      <c r="O898" s="78"/>
      <c r="P898" s="250">
        <f t="shared" si="336"/>
        <v>0</v>
      </c>
      <c r="Q898" s="250">
        <v>0</v>
      </c>
      <c r="R898" s="250">
        <f t="shared" si="337"/>
        <v>0</v>
      </c>
      <c r="S898" s="250">
        <v>0</v>
      </c>
      <c r="T898" s="251">
        <f t="shared" si="338"/>
        <v>0</v>
      </c>
      <c r="U898" s="37"/>
      <c r="V898" s="37"/>
      <c r="W898" s="37"/>
      <c r="X898" s="37"/>
      <c r="Y898" s="37"/>
      <c r="Z898" s="37"/>
      <c r="AA898" s="37"/>
      <c r="AB898" s="37"/>
      <c r="AC898" s="37"/>
      <c r="AD898" s="37"/>
      <c r="AE898" s="37"/>
      <c r="AR898" s="252" t="s">
        <v>1391</v>
      </c>
      <c r="AT898" s="252" t="s">
        <v>592</v>
      </c>
      <c r="AU898" s="252" t="s">
        <v>84</v>
      </c>
      <c r="AY898" s="19" t="s">
        <v>387</v>
      </c>
      <c r="BE898" s="127">
        <f t="shared" si="339"/>
        <v>0</v>
      </c>
      <c r="BF898" s="127">
        <f t="shared" si="340"/>
        <v>0</v>
      </c>
      <c r="BG898" s="127">
        <f t="shared" si="341"/>
        <v>0</v>
      </c>
      <c r="BH898" s="127">
        <f t="shared" si="342"/>
        <v>0</v>
      </c>
      <c r="BI898" s="127">
        <f t="shared" si="343"/>
        <v>0</v>
      </c>
      <c r="BJ898" s="19" t="s">
        <v>92</v>
      </c>
      <c r="BK898" s="127">
        <f t="shared" si="344"/>
        <v>0</v>
      </c>
      <c r="BL898" s="19" t="s">
        <v>731</v>
      </c>
      <c r="BM898" s="252" t="s">
        <v>4146</v>
      </c>
    </row>
    <row r="899" spans="1:65" s="2" customFormat="1" ht="16.5" customHeight="1">
      <c r="A899" s="37"/>
      <c r="B899" s="38"/>
      <c r="C899" s="297" t="s">
        <v>4147</v>
      </c>
      <c r="D899" s="297" t="s">
        <v>592</v>
      </c>
      <c r="E899" s="298" t="s">
        <v>4148</v>
      </c>
      <c r="F899" s="299" t="s">
        <v>3316</v>
      </c>
      <c r="G899" s="300" t="s">
        <v>436</v>
      </c>
      <c r="H899" s="301">
        <v>2</v>
      </c>
      <c r="I899" s="302"/>
      <c r="J899" s="303">
        <f t="shared" si="335"/>
        <v>0</v>
      </c>
      <c r="K899" s="304"/>
      <c r="L899" s="305"/>
      <c r="M899" s="306" t="s">
        <v>1</v>
      </c>
      <c r="N899" s="307" t="s">
        <v>42</v>
      </c>
      <c r="O899" s="78"/>
      <c r="P899" s="250">
        <f t="shared" si="336"/>
        <v>0</v>
      </c>
      <c r="Q899" s="250">
        <v>0</v>
      </c>
      <c r="R899" s="250">
        <f t="shared" si="337"/>
        <v>0</v>
      </c>
      <c r="S899" s="250">
        <v>0</v>
      </c>
      <c r="T899" s="251">
        <f t="shared" si="338"/>
        <v>0</v>
      </c>
      <c r="U899" s="37"/>
      <c r="V899" s="37"/>
      <c r="W899" s="37"/>
      <c r="X899" s="37"/>
      <c r="Y899" s="37"/>
      <c r="Z899" s="37"/>
      <c r="AA899" s="37"/>
      <c r="AB899" s="37"/>
      <c r="AC899" s="37"/>
      <c r="AD899" s="37"/>
      <c r="AE899" s="37"/>
      <c r="AR899" s="252" t="s">
        <v>1391</v>
      </c>
      <c r="AT899" s="252" t="s">
        <v>592</v>
      </c>
      <c r="AU899" s="252" t="s">
        <v>84</v>
      </c>
      <c r="AY899" s="19" t="s">
        <v>387</v>
      </c>
      <c r="BE899" s="127">
        <f t="shared" si="339"/>
        <v>0</v>
      </c>
      <c r="BF899" s="127">
        <f t="shared" si="340"/>
        <v>0</v>
      </c>
      <c r="BG899" s="127">
        <f t="shared" si="341"/>
        <v>0</v>
      </c>
      <c r="BH899" s="127">
        <f t="shared" si="342"/>
        <v>0</v>
      </c>
      <c r="BI899" s="127">
        <f t="shared" si="343"/>
        <v>0</v>
      </c>
      <c r="BJ899" s="19" t="s">
        <v>92</v>
      </c>
      <c r="BK899" s="127">
        <f t="shared" si="344"/>
        <v>0</v>
      </c>
      <c r="BL899" s="19" t="s">
        <v>731</v>
      </c>
      <c r="BM899" s="252" t="s">
        <v>4149</v>
      </c>
    </row>
    <row r="900" spans="1:65" s="2" customFormat="1" ht="16.5" customHeight="1">
      <c r="A900" s="37"/>
      <c r="B900" s="38"/>
      <c r="C900" s="297" t="s">
        <v>4150</v>
      </c>
      <c r="D900" s="297" t="s">
        <v>592</v>
      </c>
      <c r="E900" s="298" t="s">
        <v>4151</v>
      </c>
      <c r="F900" s="299" t="s">
        <v>3094</v>
      </c>
      <c r="G900" s="300" t="s">
        <v>436</v>
      </c>
      <c r="H900" s="301">
        <v>4</v>
      </c>
      <c r="I900" s="302"/>
      <c r="J900" s="303">
        <f t="shared" si="335"/>
        <v>0</v>
      </c>
      <c r="K900" s="304"/>
      <c r="L900" s="305"/>
      <c r="M900" s="306" t="s">
        <v>1</v>
      </c>
      <c r="N900" s="307" t="s">
        <v>42</v>
      </c>
      <c r="O900" s="78"/>
      <c r="P900" s="250">
        <f t="shared" si="336"/>
        <v>0</v>
      </c>
      <c r="Q900" s="250">
        <v>0</v>
      </c>
      <c r="R900" s="250">
        <f t="shared" si="337"/>
        <v>0</v>
      </c>
      <c r="S900" s="250">
        <v>0</v>
      </c>
      <c r="T900" s="251">
        <f t="shared" si="338"/>
        <v>0</v>
      </c>
      <c r="U900" s="37"/>
      <c r="V900" s="37"/>
      <c r="W900" s="37"/>
      <c r="X900" s="37"/>
      <c r="Y900" s="37"/>
      <c r="Z900" s="37"/>
      <c r="AA900" s="37"/>
      <c r="AB900" s="37"/>
      <c r="AC900" s="37"/>
      <c r="AD900" s="37"/>
      <c r="AE900" s="37"/>
      <c r="AR900" s="252" t="s">
        <v>1391</v>
      </c>
      <c r="AT900" s="252" t="s">
        <v>592</v>
      </c>
      <c r="AU900" s="252" t="s">
        <v>84</v>
      </c>
      <c r="AY900" s="19" t="s">
        <v>387</v>
      </c>
      <c r="BE900" s="127">
        <f t="shared" si="339"/>
        <v>0</v>
      </c>
      <c r="BF900" s="127">
        <f t="shared" si="340"/>
        <v>0</v>
      </c>
      <c r="BG900" s="127">
        <f t="shared" si="341"/>
        <v>0</v>
      </c>
      <c r="BH900" s="127">
        <f t="shared" si="342"/>
        <v>0</v>
      </c>
      <c r="BI900" s="127">
        <f t="shared" si="343"/>
        <v>0</v>
      </c>
      <c r="BJ900" s="19" t="s">
        <v>92</v>
      </c>
      <c r="BK900" s="127">
        <f t="shared" si="344"/>
        <v>0</v>
      </c>
      <c r="BL900" s="19" t="s">
        <v>731</v>
      </c>
      <c r="BM900" s="252" t="s">
        <v>4152</v>
      </c>
    </row>
    <row r="901" spans="1:65" s="2" customFormat="1" ht="16.5" customHeight="1">
      <c r="A901" s="37"/>
      <c r="B901" s="38"/>
      <c r="C901" s="297" t="s">
        <v>4153</v>
      </c>
      <c r="D901" s="297" t="s">
        <v>592</v>
      </c>
      <c r="E901" s="298" t="s">
        <v>4154</v>
      </c>
      <c r="F901" s="299" t="s">
        <v>3215</v>
      </c>
      <c r="G901" s="300" t="s">
        <v>436</v>
      </c>
      <c r="H901" s="301">
        <v>1</v>
      </c>
      <c r="I901" s="302"/>
      <c r="J901" s="303">
        <f t="shared" si="335"/>
        <v>0</v>
      </c>
      <c r="K901" s="304"/>
      <c r="L901" s="305"/>
      <c r="M901" s="306" t="s">
        <v>1</v>
      </c>
      <c r="N901" s="307" t="s">
        <v>42</v>
      </c>
      <c r="O901" s="78"/>
      <c r="P901" s="250">
        <f t="shared" si="336"/>
        <v>0</v>
      </c>
      <c r="Q901" s="250">
        <v>0</v>
      </c>
      <c r="R901" s="250">
        <f t="shared" si="337"/>
        <v>0</v>
      </c>
      <c r="S901" s="250">
        <v>0</v>
      </c>
      <c r="T901" s="251">
        <f t="shared" si="338"/>
        <v>0</v>
      </c>
      <c r="U901" s="37"/>
      <c r="V901" s="37"/>
      <c r="W901" s="37"/>
      <c r="X901" s="37"/>
      <c r="Y901" s="37"/>
      <c r="Z901" s="37"/>
      <c r="AA901" s="37"/>
      <c r="AB901" s="37"/>
      <c r="AC901" s="37"/>
      <c r="AD901" s="37"/>
      <c r="AE901" s="37"/>
      <c r="AR901" s="252" t="s">
        <v>1391</v>
      </c>
      <c r="AT901" s="252" t="s">
        <v>592</v>
      </c>
      <c r="AU901" s="252" t="s">
        <v>84</v>
      </c>
      <c r="AY901" s="19" t="s">
        <v>387</v>
      </c>
      <c r="BE901" s="127">
        <f t="shared" si="339"/>
        <v>0</v>
      </c>
      <c r="BF901" s="127">
        <f t="shared" si="340"/>
        <v>0</v>
      </c>
      <c r="BG901" s="127">
        <f t="shared" si="341"/>
        <v>0</v>
      </c>
      <c r="BH901" s="127">
        <f t="shared" si="342"/>
        <v>0</v>
      </c>
      <c r="BI901" s="127">
        <f t="shared" si="343"/>
        <v>0</v>
      </c>
      <c r="BJ901" s="19" t="s">
        <v>92</v>
      </c>
      <c r="BK901" s="127">
        <f t="shared" si="344"/>
        <v>0</v>
      </c>
      <c r="BL901" s="19" t="s">
        <v>731</v>
      </c>
      <c r="BM901" s="252" t="s">
        <v>4155</v>
      </c>
    </row>
    <row r="902" spans="1:65" s="2" customFormat="1" ht="16.5" customHeight="1">
      <c r="A902" s="37"/>
      <c r="B902" s="38"/>
      <c r="C902" s="297" t="s">
        <v>4156</v>
      </c>
      <c r="D902" s="297" t="s">
        <v>592</v>
      </c>
      <c r="E902" s="298" t="s">
        <v>4157</v>
      </c>
      <c r="F902" s="299" t="s">
        <v>4158</v>
      </c>
      <c r="G902" s="300" t="s">
        <v>436</v>
      </c>
      <c r="H902" s="301">
        <v>1</v>
      </c>
      <c r="I902" s="302"/>
      <c r="J902" s="303">
        <f t="shared" si="335"/>
        <v>0</v>
      </c>
      <c r="K902" s="304"/>
      <c r="L902" s="305"/>
      <c r="M902" s="306" t="s">
        <v>1</v>
      </c>
      <c r="N902" s="307" t="s">
        <v>42</v>
      </c>
      <c r="O902" s="78"/>
      <c r="P902" s="250">
        <f t="shared" si="336"/>
        <v>0</v>
      </c>
      <c r="Q902" s="250">
        <v>0</v>
      </c>
      <c r="R902" s="250">
        <f t="shared" si="337"/>
        <v>0</v>
      </c>
      <c r="S902" s="250">
        <v>0</v>
      </c>
      <c r="T902" s="251">
        <f t="shared" si="338"/>
        <v>0</v>
      </c>
      <c r="U902" s="37"/>
      <c r="V902" s="37"/>
      <c r="W902" s="37"/>
      <c r="X902" s="37"/>
      <c r="Y902" s="37"/>
      <c r="Z902" s="37"/>
      <c r="AA902" s="37"/>
      <c r="AB902" s="37"/>
      <c r="AC902" s="37"/>
      <c r="AD902" s="37"/>
      <c r="AE902" s="37"/>
      <c r="AR902" s="252" t="s">
        <v>1391</v>
      </c>
      <c r="AT902" s="252" t="s">
        <v>592</v>
      </c>
      <c r="AU902" s="252" t="s">
        <v>84</v>
      </c>
      <c r="AY902" s="19" t="s">
        <v>387</v>
      </c>
      <c r="BE902" s="127">
        <f t="shared" si="339"/>
        <v>0</v>
      </c>
      <c r="BF902" s="127">
        <f t="shared" si="340"/>
        <v>0</v>
      </c>
      <c r="BG902" s="127">
        <f t="shared" si="341"/>
        <v>0</v>
      </c>
      <c r="BH902" s="127">
        <f t="shared" si="342"/>
        <v>0</v>
      </c>
      <c r="BI902" s="127">
        <f t="shared" si="343"/>
        <v>0</v>
      </c>
      <c r="BJ902" s="19" t="s">
        <v>92</v>
      </c>
      <c r="BK902" s="127">
        <f t="shared" si="344"/>
        <v>0</v>
      </c>
      <c r="BL902" s="19" t="s">
        <v>731</v>
      </c>
      <c r="BM902" s="252" t="s">
        <v>4159</v>
      </c>
    </row>
    <row r="903" spans="1:65" s="2" customFormat="1" ht="16.5" customHeight="1">
      <c r="A903" s="37"/>
      <c r="B903" s="38"/>
      <c r="C903" s="297" t="s">
        <v>4160</v>
      </c>
      <c r="D903" s="297" t="s">
        <v>592</v>
      </c>
      <c r="E903" s="298" t="s">
        <v>4161</v>
      </c>
      <c r="F903" s="299" t="s">
        <v>3437</v>
      </c>
      <c r="G903" s="300" t="s">
        <v>436</v>
      </c>
      <c r="H903" s="301">
        <v>1</v>
      </c>
      <c r="I903" s="302"/>
      <c r="J903" s="303">
        <f t="shared" si="335"/>
        <v>0</v>
      </c>
      <c r="K903" s="304"/>
      <c r="L903" s="305"/>
      <c r="M903" s="306" t="s">
        <v>1</v>
      </c>
      <c r="N903" s="307" t="s">
        <v>42</v>
      </c>
      <c r="O903" s="78"/>
      <c r="P903" s="250">
        <f t="shared" si="336"/>
        <v>0</v>
      </c>
      <c r="Q903" s="250">
        <v>0</v>
      </c>
      <c r="R903" s="250">
        <f t="shared" si="337"/>
        <v>0</v>
      </c>
      <c r="S903" s="250">
        <v>0</v>
      </c>
      <c r="T903" s="251">
        <f t="shared" si="338"/>
        <v>0</v>
      </c>
      <c r="U903" s="37"/>
      <c r="V903" s="37"/>
      <c r="W903" s="37"/>
      <c r="X903" s="37"/>
      <c r="Y903" s="37"/>
      <c r="Z903" s="37"/>
      <c r="AA903" s="37"/>
      <c r="AB903" s="37"/>
      <c r="AC903" s="37"/>
      <c r="AD903" s="37"/>
      <c r="AE903" s="37"/>
      <c r="AR903" s="252" t="s">
        <v>1391</v>
      </c>
      <c r="AT903" s="252" t="s">
        <v>592</v>
      </c>
      <c r="AU903" s="252" t="s">
        <v>84</v>
      </c>
      <c r="AY903" s="19" t="s">
        <v>387</v>
      </c>
      <c r="BE903" s="127">
        <f t="shared" si="339"/>
        <v>0</v>
      </c>
      <c r="BF903" s="127">
        <f t="shared" si="340"/>
        <v>0</v>
      </c>
      <c r="BG903" s="127">
        <f t="shared" si="341"/>
        <v>0</v>
      </c>
      <c r="BH903" s="127">
        <f t="shared" si="342"/>
        <v>0</v>
      </c>
      <c r="BI903" s="127">
        <f t="shared" si="343"/>
        <v>0</v>
      </c>
      <c r="BJ903" s="19" t="s">
        <v>92</v>
      </c>
      <c r="BK903" s="127">
        <f t="shared" si="344"/>
        <v>0</v>
      </c>
      <c r="BL903" s="19" t="s">
        <v>731</v>
      </c>
      <c r="BM903" s="252" t="s">
        <v>4162</v>
      </c>
    </row>
    <row r="904" spans="1:65" s="2" customFormat="1" ht="16.5" customHeight="1">
      <c r="A904" s="37"/>
      <c r="B904" s="38"/>
      <c r="C904" s="297" t="s">
        <v>4163</v>
      </c>
      <c r="D904" s="297" t="s">
        <v>592</v>
      </c>
      <c r="E904" s="298" t="s">
        <v>4164</v>
      </c>
      <c r="F904" s="299" t="s">
        <v>4165</v>
      </c>
      <c r="G904" s="300" t="s">
        <v>436</v>
      </c>
      <c r="H904" s="301">
        <v>1</v>
      </c>
      <c r="I904" s="302"/>
      <c r="J904" s="303">
        <f t="shared" si="335"/>
        <v>0</v>
      </c>
      <c r="K904" s="304"/>
      <c r="L904" s="305"/>
      <c r="M904" s="306" t="s">
        <v>1</v>
      </c>
      <c r="N904" s="307" t="s">
        <v>42</v>
      </c>
      <c r="O904" s="78"/>
      <c r="P904" s="250">
        <f t="shared" si="336"/>
        <v>0</v>
      </c>
      <c r="Q904" s="250">
        <v>0</v>
      </c>
      <c r="R904" s="250">
        <f t="shared" si="337"/>
        <v>0</v>
      </c>
      <c r="S904" s="250">
        <v>0</v>
      </c>
      <c r="T904" s="251">
        <f t="shared" si="338"/>
        <v>0</v>
      </c>
      <c r="U904" s="37"/>
      <c r="V904" s="37"/>
      <c r="W904" s="37"/>
      <c r="X904" s="37"/>
      <c r="Y904" s="37"/>
      <c r="Z904" s="37"/>
      <c r="AA904" s="37"/>
      <c r="AB904" s="37"/>
      <c r="AC904" s="37"/>
      <c r="AD904" s="37"/>
      <c r="AE904" s="37"/>
      <c r="AR904" s="252" t="s">
        <v>1391</v>
      </c>
      <c r="AT904" s="252" t="s">
        <v>592</v>
      </c>
      <c r="AU904" s="252" t="s">
        <v>84</v>
      </c>
      <c r="AY904" s="19" t="s">
        <v>387</v>
      </c>
      <c r="BE904" s="127">
        <f t="shared" si="339"/>
        <v>0</v>
      </c>
      <c r="BF904" s="127">
        <f t="shared" si="340"/>
        <v>0</v>
      </c>
      <c r="BG904" s="127">
        <f t="shared" si="341"/>
        <v>0</v>
      </c>
      <c r="BH904" s="127">
        <f t="shared" si="342"/>
        <v>0</v>
      </c>
      <c r="BI904" s="127">
        <f t="shared" si="343"/>
        <v>0</v>
      </c>
      <c r="BJ904" s="19" t="s">
        <v>92</v>
      </c>
      <c r="BK904" s="127">
        <f t="shared" si="344"/>
        <v>0</v>
      </c>
      <c r="BL904" s="19" t="s">
        <v>731</v>
      </c>
      <c r="BM904" s="252" t="s">
        <v>4166</v>
      </c>
    </row>
    <row r="905" spans="1:65" s="2" customFormat="1" ht="16.5" customHeight="1">
      <c r="A905" s="37"/>
      <c r="B905" s="38"/>
      <c r="C905" s="297" t="s">
        <v>4167</v>
      </c>
      <c r="D905" s="297" t="s">
        <v>592</v>
      </c>
      <c r="E905" s="298" t="s">
        <v>4168</v>
      </c>
      <c r="F905" s="299" t="s">
        <v>2844</v>
      </c>
      <c r="G905" s="300" t="s">
        <v>436</v>
      </c>
      <c r="H905" s="301">
        <v>1</v>
      </c>
      <c r="I905" s="302"/>
      <c r="J905" s="303">
        <f t="shared" si="335"/>
        <v>0</v>
      </c>
      <c r="K905" s="304"/>
      <c r="L905" s="305"/>
      <c r="M905" s="306" t="s">
        <v>1</v>
      </c>
      <c r="N905" s="307" t="s">
        <v>42</v>
      </c>
      <c r="O905" s="78"/>
      <c r="P905" s="250">
        <f t="shared" si="336"/>
        <v>0</v>
      </c>
      <c r="Q905" s="250">
        <v>0</v>
      </c>
      <c r="R905" s="250">
        <f t="shared" si="337"/>
        <v>0</v>
      </c>
      <c r="S905" s="250">
        <v>0</v>
      </c>
      <c r="T905" s="251">
        <f t="shared" si="338"/>
        <v>0</v>
      </c>
      <c r="U905" s="37"/>
      <c r="V905" s="37"/>
      <c r="W905" s="37"/>
      <c r="X905" s="37"/>
      <c r="Y905" s="37"/>
      <c r="Z905" s="37"/>
      <c r="AA905" s="37"/>
      <c r="AB905" s="37"/>
      <c r="AC905" s="37"/>
      <c r="AD905" s="37"/>
      <c r="AE905" s="37"/>
      <c r="AR905" s="252" t="s">
        <v>1391</v>
      </c>
      <c r="AT905" s="252" t="s">
        <v>592</v>
      </c>
      <c r="AU905" s="252" t="s">
        <v>84</v>
      </c>
      <c r="AY905" s="19" t="s">
        <v>387</v>
      </c>
      <c r="BE905" s="127">
        <f t="shared" si="339"/>
        <v>0</v>
      </c>
      <c r="BF905" s="127">
        <f t="shared" si="340"/>
        <v>0</v>
      </c>
      <c r="BG905" s="127">
        <f t="shared" si="341"/>
        <v>0</v>
      </c>
      <c r="BH905" s="127">
        <f t="shared" si="342"/>
        <v>0</v>
      </c>
      <c r="BI905" s="127">
        <f t="shared" si="343"/>
        <v>0</v>
      </c>
      <c r="BJ905" s="19" t="s">
        <v>92</v>
      </c>
      <c r="BK905" s="127">
        <f t="shared" si="344"/>
        <v>0</v>
      </c>
      <c r="BL905" s="19" t="s">
        <v>731</v>
      </c>
      <c r="BM905" s="252" t="s">
        <v>4169</v>
      </c>
    </row>
    <row r="906" spans="1:65" s="2" customFormat="1" ht="16.5" customHeight="1">
      <c r="A906" s="37"/>
      <c r="B906" s="38"/>
      <c r="C906" s="297" t="s">
        <v>4170</v>
      </c>
      <c r="D906" s="297" t="s">
        <v>592</v>
      </c>
      <c r="E906" s="298" t="s">
        <v>4171</v>
      </c>
      <c r="F906" s="299" t="s">
        <v>4172</v>
      </c>
      <c r="G906" s="300" t="s">
        <v>436</v>
      </c>
      <c r="H906" s="301">
        <v>1</v>
      </c>
      <c r="I906" s="302"/>
      <c r="J906" s="303">
        <f t="shared" si="335"/>
        <v>0</v>
      </c>
      <c r="K906" s="304"/>
      <c r="L906" s="305"/>
      <c r="M906" s="306" t="s">
        <v>1</v>
      </c>
      <c r="N906" s="307" t="s">
        <v>42</v>
      </c>
      <c r="O906" s="78"/>
      <c r="P906" s="250">
        <f t="shared" si="336"/>
        <v>0</v>
      </c>
      <c r="Q906" s="250">
        <v>0</v>
      </c>
      <c r="R906" s="250">
        <f t="shared" si="337"/>
        <v>0</v>
      </c>
      <c r="S906" s="250">
        <v>0</v>
      </c>
      <c r="T906" s="251">
        <f t="shared" si="338"/>
        <v>0</v>
      </c>
      <c r="U906" s="37"/>
      <c r="V906" s="37"/>
      <c r="W906" s="37"/>
      <c r="X906" s="37"/>
      <c r="Y906" s="37"/>
      <c r="Z906" s="37"/>
      <c r="AA906" s="37"/>
      <c r="AB906" s="37"/>
      <c r="AC906" s="37"/>
      <c r="AD906" s="37"/>
      <c r="AE906" s="37"/>
      <c r="AR906" s="252" t="s">
        <v>1391</v>
      </c>
      <c r="AT906" s="252" t="s">
        <v>592</v>
      </c>
      <c r="AU906" s="252" t="s">
        <v>84</v>
      </c>
      <c r="AY906" s="19" t="s">
        <v>387</v>
      </c>
      <c r="BE906" s="127">
        <f t="shared" si="339"/>
        <v>0</v>
      </c>
      <c r="BF906" s="127">
        <f t="shared" si="340"/>
        <v>0</v>
      </c>
      <c r="BG906" s="127">
        <f t="shared" si="341"/>
        <v>0</v>
      </c>
      <c r="BH906" s="127">
        <f t="shared" si="342"/>
        <v>0</v>
      </c>
      <c r="BI906" s="127">
        <f t="shared" si="343"/>
        <v>0</v>
      </c>
      <c r="BJ906" s="19" t="s">
        <v>92</v>
      </c>
      <c r="BK906" s="127">
        <f t="shared" si="344"/>
        <v>0</v>
      </c>
      <c r="BL906" s="19" t="s">
        <v>731</v>
      </c>
      <c r="BM906" s="252" t="s">
        <v>4173</v>
      </c>
    </row>
    <row r="907" spans="1:65" s="2" customFormat="1" ht="16.5" customHeight="1">
      <c r="A907" s="37"/>
      <c r="B907" s="38"/>
      <c r="C907" s="297" t="s">
        <v>4174</v>
      </c>
      <c r="D907" s="297" t="s">
        <v>592</v>
      </c>
      <c r="E907" s="298" t="s">
        <v>4175</v>
      </c>
      <c r="F907" s="299" t="s">
        <v>2992</v>
      </c>
      <c r="G907" s="300" t="s">
        <v>436</v>
      </c>
      <c r="H907" s="301">
        <v>4</v>
      </c>
      <c r="I907" s="302"/>
      <c r="J907" s="303">
        <f t="shared" si="335"/>
        <v>0</v>
      </c>
      <c r="K907" s="304"/>
      <c r="L907" s="305"/>
      <c r="M907" s="306" t="s">
        <v>1</v>
      </c>
      <c r="N907" s="307" t="s">
        <v>42</v>
      </c>
      <c r="O907" s="78"/>
      <c r="P907" s="250">
        <f t="shared" si="336"/>
        <v>0</v>
      </c>
      <c r="Q907" s="250">
        <v>0</v>
      </c>
      <c r="R907" s="250">
        <f t="shared" si="337"/>
        <v>0</v>
      </c>
      <c r="S907" s="250">
        <v>0</v>
      </c>
      <c r="T907" s="251">
        <f t="shared" si="338"/>
        <v>0</v>
      </c>
      <c r="U907" s="37"/>
      <c r="V907" s="37"/>
      <c r="W907" s="37"/>
      <c r="X907" s="37"/>
      <c r="Y907" s="37"/>
      <c r="Z907" s="37"/>
      <c r="AA907" s="37"/>
      <c r="AB907" s="37"/>
      <c r="AC907" s="37"/>
      <c r="AD907" s="37"/>
      <c r="AE907" s="37"/>
      <c r="AR907" s="252" t="s">
        <v>1391</v>
      </c>
      <c r="AT907" s="252" t="s">
        <v>592</v>
      </c>
      <c r="AU907" s="252" t="s">
        <v>84</v>
      </c>
      <c r="AY907" s="19" t="s">
        <v>387</v>
      </c>
      <c r="BE907" s="127">
        <f t="shared" si="339"/>
        <v>0</v>
      </c>
      <c r="BF907" s="127">
        <f t="shared" si="340"/>
        <v>0</v>
      </c>
      <c r="BG907" s="127">
        <f t="shared" si="341"/>
        <v>0</v>
      </c>
      <c r="BH907" s="127">
        <f t="shared" si="342"/>
        <v>0</v>
      </c>
      <c r="BI907" s="127">
        <f t="shared" si="343"/>
        <v>0</v>
      </c>
      <c r="BJ907" s="19" t="s">
        <v>92</v>
      </c>
      <c r="BK907" s="127">
        <f t="shared" si="344"/>
        <v>0</v>
      </c>
      <c r="BL907" s="19" t="s">
        <v>731</v>
      </c>
      <c r="BM907" s="252" t="s">
        <v>4176</v>
      </c>
    </row>
    <row r="908" spans="1:65" s="2" customFormat="1" ht="16.5" customHeight="1">
      <c r="A908" s="37"/>
      <c r="B908" s="38"/>
      <c r="C908" s="297" t="s">
        <v>4177</v>
      </c>
      <c r="D908" s="297" t="s">
        <v>592</v>
      </c>
      <c r="E908" s="298" t="s">
        <v>4178</v>
      </c>
      <c r="F908" s="299" t="s">
        <v>2913</v>
      </c>
      <c r="G908" s="300" t="s">
        <v>436</v>
      </c>
      <c r="H908" s="301">
        <v>2</v>
      </c>
      <c r="I908" s="302"/>
      <c r="J908" s="303">
        <f t="shared" si="335"/>
        <v>0</v>
      </c>
      <c r="K908" s="304"/>
      <c r="L908" s="305"/>
      <c r="M908" s="306" t="s">
        <v>1</v>
      </c>
      <c r="N908" s="307" t="s">
        <v>42</v>
      </c>
      <c r="O908" s="78"/>
      <c r="P908" s="250">
        <f t="shared" si="336"/>
        <v>0</v>
      </c>
      <c r="Q908" s="250">
        <v>0</v>
      </c>
      <c r="R908" s="250">
        <f t="shared" si="337"/>
        <v>0</v>
      </c>
      <c r="S908" s="250">
        <v>0</v>
      </c>
      <c r="T908" s="251">
        <f t="shared" si="338"/>
        <v>0</v>
      </c>
      <c r="U908" s="37"/>
      <c r="V908" s="37"/>
      <c r="W908" s="37"/>
      <c r="X908" s="37"/>
      <c r="Y908" s="37"/>
      <c r="Z908" s="37"/>
      <c r="AA908" s="37"/>
      <c r="AB908" s="37"/>
      <c r="AC908" s="37"/>
      <c r="AD908" s="37"/>
      <c r="AE908" s="37"/>
      <c r="AR908" s="252" t="s">
        <v>1391</v>
      </c>
      <c r="AT908" s="252" t="s">
        <v>592</v>
      </c>
      <c r="AU908" s="252" t="s">
        <v>84</v>
      </c>
      <c r="AY908" s="19" t="s">
        <v>387</v>
      </c>
      <c r="BE908" s="127">
        <f t="shared" si="339"/>
        <v>0</v>
      </c>
      <c r="BF908" s="127">
        <f t="shared" si="340"/>
        <v>0</v>
      </c>
      <c r="BG908" s="127">
        <f t="shared" si="341"/>
        <v>0</v>
      </c>
      <c r="BH908" s="127">
        <f t="shared" si="342"/>
        <v>0</v>
      </c>
      <c r="BI908" s="127">
        <f t="shared" si="343"/>
        <v>0</v>
      </c>
      <c r="BJ908" s="19" t="s">
        <v>92</v>
      </c>
      <c r="BK908" s="127">
        <f t="shared" si="344"/>
        <v>0</v>
      </c>
      <c r="BL908" s="19" t="s">
        <v>731</v>
      </c>
      <c r="BM908" s="252" t="s">
        <v>4179</v>
      </c>
    </row>
    <row r="909" spans="1:65" s="2" customFormat="1" ht="16.5" customHeight="1">
      <c r="A909" s="37"/>
      <c r="B909" s="38"/>
      <c r="C909" s="297" t="s">
        <v>4180</v>
      </c>
      <c r="D909" s="297" t="s">
        <v>592</v>
      </c>
      <c r="E909" s="298" t="s">
        <v>4181</v>
      </c>
      <c r="F909" s="299" t="s">
        <v>2776</v>
      </c>
      <c r="G909" s="300" t="s">
        <v>436</v>
      </c>
      <c r="H909" s="301">
        <v>1</v>
      </c>
      <c r="I909" s="302"/>
      <c r="J909" s="303">
        <f t="shared" si="335"/>
        <v>0</v>
      </c>
      <c r="K909" s="304"/>
      <c r="L909" s="305"/>
      <c r="M909" s="306" t="s">
        <v>1</v>
      </c>
      <c r="N909" s="307" t="s">
        <v>42</v>
      </c>
      <c r="O909" s="78"/>
      <c r="P909" s="250">
        <f t="shared" si="336"/>
        <v>0</v>
      </c>
      <c r="Q909" s="250">
        <v>0</v>
      </c>
      <c r="R909" s="250">
        <f t="shared" si="337"/>
        <v>0</v>
      </c>
      <c r="S909" s="250">
        <v>0</v>
      </c>
      <c r="T909" s="251">
        <f t="shared" si="338"/>
        <v>0</v>
      </c>
      <c r="U909" s="37"/>
      <c r="V909" s="37"/>
      <c r="W909" s="37"/>
      <c r="X909" s="37"/>
      <c r="Y909" s="37"/>
      <c r="Z909" s="37"/>
      <c r="AA909" s="37"/>
      <c r="AB909" s="37"/>
      <c r="AC909" s="37"/>
      <c r="AD909" s="37"/>
      <c r="AE909" s="37"/>
      <c r="AR909" s="252" t="s">
        <v>1391</v>
      </c>
      <c r="AT909" s="252" t="s">
        <v>592</v>
      </c>
      <c r="AU909" s="252" t="s">
        <v>84</v>
      </c>
      <c r="AY909" s="19" t="s">
        <v>387</v>
      </c>
      <c r="BE909" s="127">
        <f t="shared" si="339"/>
        <v>0</v>
      </c>
      <c r="BF909" s="127">
        <f t="shared" si="340"/>
        <v>0</v>
      </c>
      <c r="BG909" s="127">
        <f t="shared" si="341"/>
        <v>0</v>
      </c>
      <c r="BH909" s="127">
        <f t="shared" si="342"/>
        <v>0</v>
      </c>
      <c r="BI909" s="127">
        <f t="shared" si="343"/>
        <v>0</v>
      </c>
      <c r="BJ909" s="19" t="s">
        <v>92</v>
      </c>
      <c r="BK909" s="127">
        <f t="shared" si="344"/>
        <v>0</v>
      </c>
      <c r="BL909" s="19" t="s">
        <v>731</v>
      </c>
      <c r="BM909" s="252" t="s">
        <v>4182</v>
      </c>
    </row>
    <row r="910" spans="1:65" s="2" customFormat="1" ht="16.5" customHeight="1">
      <c r="A910" s="37"/>
      <c r="B910" s="38"/>
      <c r="C910" s="297" t="s">
        <v>4183</v>
      </c>
      <c r="D910" s="297" t="s">
        <v>592</v>
      </c>
      <c r="E910" s="298" t="s">
        <v>4184</v>
      </c>
      <c r="F910" s="299" t="s">
        <v>3210</v>
      </c>
      <c r="G910" s="300" t="s">
        <v>436</v>
      </c>
      <c r="H910" s="301">
        <v>2</v>
      </c>
      <c r="I910" s="302"/>
      <c r="J910" s="303">
        <f t="shared" si="335"/>
        <v>0</v>
      </c>
      <c r="K910" s="304"/>
      <c r="L910" s="305"/>
      <c r="M910" s="306" t="s">
        <v>1</v>
      </c>
      <c r="N910" s="307" t="s">
        <v>42</v>
      </c>
      <c r="O910" s="78"/>
      <c r="P910" s="250">
        <f t="shared" si="336"/>
        <v>0</v>
      </c>
      <c r="Q910" s="250">
        <v>0</v>
      </c>
      <c r="R910" s="250">
        <f t="shared" si="337"/>
        <v>0</v>
      </c>
      <c r="S910" s="250">
        <v>0</v>
      </c>
      <c r="T910" s="251">
        <f t="shared" si="338"/>
        <v>0</v>
      </c>
      <c r="U910" s="37"/>
      <c r="V910" s="37"/>
      <c r="W910" s="37"/>
      <c r="X910" s="37"/>
      <c r="Y910" s="37"/>
      <c r="Z910" s="37"/>
      <c r="AA910" s="37"/>
      <c r="AB910" s="37"/>
      <c r="AC910" s="37"/>
      <c r="AD910" s="37"/>
      <c r="AE910" s="37"/>
      <c r="AR910" s="252" t="s">
        <v>1391</v>
      </c>
      <c r="AT910" s="252" t="s">
        <v>592</v>
      </c>
      <c r="AU910" s="252" t="s">
        <v>84</v>
      </c>
      <c r="AY910" s="19" t="s">
        <v>387</v>
      </c>
      <c r="BE910" s="127">
        <f t="shared" si="339"/>
        <v>0</v>
      </c>
      <c r="BF910" s="127">
        <f t="shared" si="340"/>
        <v>0</v>
      </c>
      <c r="BG910" s="127">
        <f t="shared" si="341"/>
        <v>0</v>
      </c>
      <c r="BH910" s="127">
        <f t="shared" si="342"/>
        <v>0</v>
      </c>
      <c r="BI910" s="127">
        <f t="shared" si="343"/>
        <v>0</v>
      </c>
      <c r="BJ910" s="19" t="s">
        <v>92</v>
      </c>
      <c r="BK910" s="127">
        <f t="shared" si="344"/>
        <v>0</v>
      </c>
      <c r="BL910" s="19" t="s">
        <v>731</v>
      </c>
      <c r="BM910" s="252" t="s">
        <v>4185</v>
      </c>
    </row>
    <row r="911" spans="1:65" s="2" customFormat="1" ht="16.5" customHeight="1">
      <c r="A911" s="37"/>
      <c r="B911" s="38"/>
      <c r="C911" s="297" t="s">
        <v>4186</v>
      </c>
      <c r="D911" s="297" t="s">
        <v>592</v>
      </c>
      <c r="E911" s="298" t="s">
        <v>4187</v>
      </c>
      <c r="F911" s="299" t="s">
        <v>2995</v>
      </c>
      <c r="G911" s="300" t="s">
        <v>436</v>
      </c>
      <c r="H911" s="301">
        <v>2</v>
      </c>
      <c r="I911" s="302"/>
      <c r="J911" s="303">
        <f t="shared" si="335"/>
        <v>0</v>
      </c>
      <c r="K911" s="304"/>
      <c r="L911" s="305"/>
      <c r="M911" s="306" t="s">
        <v>1</v>
      </c>
      <c r="N911" s="307" t="s">
        <v>42</v>
      </c>
      <c r="O911" s="78"/>
      <c r="P911" s="250">
        <f t="shared" si="336"/>
        <v>0</v>
      </c>
      <c r="Q911" s="250">
        <v>0</v>
      </c>
      <c r="R911" s="250">
        <f t="shared" si="337"/>
        <v>0</v>
      </c>
      <c r="S911" s="250">
        <v>0</v>
      </c>
      <c r="T911" s="251">
        <f t="shared" si="338"/>
        <v>0</v>
      </c>
      <c r="U911" s="37"/>
      <c r="V911" s="37"/>
      <c r="W911" s="37"/>
      <c r="X911" s="37"/>
      <c r="Y911" s="37"/>
      <c r="Z911" s="37"/>
      <c r="AA911" s="37"/>
      <c r="AB911" s="37"/>
      <c r="AC911" s="37"/>
      <c r="AD911" s="37"/>
      <c r="AE911" s="37"/>
      <c r="AR911" s="252" t="s">
        <v>1391</v>
      </c>
      <c r="AT911" s="252" t="s">
        <v>592</v>
      </c>
      <c r="AU911" s="252" t="s">
        <v>84</v>
      </c>
      <c r="AY911" s="19" t="s">
        <v>387</v>
      </c>
      <c r="BE911" s="127">
        <f t="shared" si="339"/>
        <v>0</v>
      </c>
      <c r="BF911" s="127">
        <f t="shared" si="340"/>
        <v>0</v>
      </c>
      <c r="BG911" s="127">
        <f t="shared" si="341"/>
        <v>0</v>
      </c>
      <c r="BH911" s="127">
        <f t="shared" si="342"/>
        <v>0</v>
      </c>
      <c r="BI911" s="127">
        <f t="shared" si="343"/>
        <v>0</v>
      </c>
      <c r="BJ911" s="19" t="s">
        <v>92</v>
      </c>
      <c r="BK911" s="127">
        <f t="shared" si="344"/>
        <v>0</v>
      </c>
      <c r="BL911" s="19" t="s">
        <v>731</v>
      </c>
      <c r="BM911" s="252" t="s">
        <v>4188</v>
      </c>
    </row>
    <row r="912" spans="1:65" s="2" customFormat="1" ht="49.95" customHeight="1">
      <c r="A912" s="37"/>
      <c r="B912" s="38"/>
      <c r="C912" s="39"/>
      <c r="D912" s="39"/>
      <c r="E912" s="215" t="s">
        <v>1777</v>
      </c>
      <c r="F912" s="215" t="s">
        <v>1778</v>
      </c>
      <c r="G912" s="39"/>
      <c r="H912" s="39"/>
      <c r="I912" s="39"/>
      <c r="J912" s="191">
        <f t="shared" ref="J912:J917" si="345">BK912</f>
        <v>0</v>
      </c>
      <c r="K912" s="39"/>
      <c r="L912" s="40"/>
      <c r="M912" s="309"/>
      <c r="N912" s="310"/>
      <c r="O912" s="78"/>
      <c r="P912" s="78"/>
      <c r="Q912" s="78"/>
      <c r="R912" s="78"/>
      <c r="S912" s="78"/>
      <c r="T912" s="79"/>
      <c r="U912" s="37"/>
      <c r="V912" s="37"/>
      <c r="W912" s="37"/>
      <c r="X912" s="37"/>
      <c r="Y912" s="37"/>
      <c r="Z912" s="37"/>
      <c r="AA912" s="37"/>
      <c r="AB912" s="37"/>
      <c r="AC912" s="37"/>
      <c r="AD912" s="37"/>
      <c r="AE912" s="37"/>
      <c r="AT912" s="19" t="s">
        <v>75</v>
      </c>
      <c r="AU912" s="19" t="s">
        <v>76</v>
      </c>
      <c r="AY912" s="19" t="s">
        <v>1779</v>
      </c>
      <c r="BK912" s="127">
        <f>SUM(BK913:BK917)</f>
        <v>0</v>
      </c>
    </row>
    <row r="913" spans="1:63" s="2" customFormat="1" ht="16.350000000000001" customHeight="1">
      <c r="A913" s="37"/>
      <c r="B913" s="38"/>
      <c r="C913" s="312" t="s">
        <v>1</v>
      </c>
      <c r="D913" s="312" t="s">
        <v>393</v>
      </c>
      <c r="E913" s="313" t="s">
        <v>1</v>
      </c>
      <c r="F913" s="314" t="s">
        <v>1</v>
      </c>
      <c r="G913" s="315" t="s">
        <v>1</v>
      </c>
      <c r="H913" s="316"/>
      <c r="I913" s="317"/>
      <c r="J913" s="318">
        <f t="shared" si="345"/>
        <v>0</v>
      </c>
      <c r="K913" s="247"/>
      <c r="L913" s="40"/>
      <c r="M913" s="319" t="s">
        <v>1</v>
      </c>
      <c r="N913" s="320" t="s">
        <v>42</v>
      </c>
      <c r="O913" s="78"/>
      <c r="P913" s="78"/>
      <c r="Q913" s="78"/>
      <c r="R913" s="78"/>
      <c r="S913" s="78"/>
      <c r="T913" s="79"/>
      <c r="U913" s="37"/>
      <c r="V913" s="37"/>
      <c r="W913" s="37"/>
      <c r="X913" s="37"/>
      <c r="Y913" s="37"/>
      <c r="Z913" s="37"/>
      <c r="AA913" s="37"/>
      <c r="AB913" s="37"/>
      <c r="AC913" s="37"/>
      <c r="AD913" s="37"/>
      <c r="AE913" s="37"/>
      <c r="AT913" s="19" t="s">
        <v>1779</v>
      </c>
      <c r="AU913" s="19" t="s">
        <v>84</v>
      </c>
      <c r="AY913" s="19" t="s">
        <v>1779</v>
      </c>
      <c r="BE913" s="127">
        <f>IF(N913="základná",J913,0)</f>
        <v>0</v>
      </c>
      <c r="BF913" s="127">
        <f>IF(N913="znížená",J913,0)</f>
        <v>0</v>
      </c>
      <c r="BG913" s="127">
        <f>IF(N913="zákl. prenesená",J913,0)</f>
        <v>0</v>
      </c>
      <c r="BH913" s="127">
        <f>IF(N913="zníž. prenesená",J913,0)</f>
        <v>0</v>
      </c>
      <c r="BI913" s="127">
        <f>IF(N913="nulová",J913,0)</f>
        <v>0</v>
      </c>
      <c r="BJ913" s="19" t="s">
        <v>92</v>
      </c>
      <c r="BK913" s="127">
        <f>I913*H913</f>
        <v>0</v>
      </c>
    </row>
    <row r="914" spans="1:63" s="2" customFormat="1" ht="16.350000000000001" customHeight="1">
      <c r="A914" s="37"/>
      <c r="B914" s="38"/>
      <c r="C914" s="312" t="s">
        <v>1</v>
      </c>
      <c r="D914" s="312" t="s">
        <v>393</v>
      </c>
      <c r="E914" s="313" t="s">
        <v>1</v>
      </c>
      <c r="F914" s="314" t="s">
        <v>1</v>
      </c>
      <c r="G914" s="315" t="s">
        <v>1</v>
      </c>
      <c r="H914" s="316"/>
      <c r="I914" s="317"/>
      <c r="J914" s="318">
        <f t="shared" si="345"/>
        <v>0</v>
      </c>
      <c r="K914" s="247"/>
      <c r="L914" s="40"/>
      <c r="M914" s="319" t="s">
        <v>1</v>
      </c>
      <c r="N914" s="320" t="s">
        <v>42</v>
      </c>
      <c r="O914" s="78"/>
      <c r="P914" s="78"/>
      <c r="Q914" s="78"/>
      <c r="R914" s="78"/>
      <c r="S914" s="78"/>
      <c r="T914" s="79"/>
      <c r="U914" s="37"/>
      <c r="V914" s="37"/>
      <c r="W914" s="37"/>
      <c r="X914" s="37"/>
      <c r="Y914" s="37"/>
      <c r="Z914" s="37"/>
      <c r="AA914" s="37"/>
      <c r="AB914" s="37"/>
      <c r="AC914" s="37"/>
      <c r="AD914" s="37"/>
      <c r="AE914" s="37"/>
      <c r="AT914" s="19" t="s">
        <v>1779</v>
      </c>
      <c r="AU914" s="19" t="s">
        <v>84</v>
      </c>
      <c r="AY914" s="19" t="s">
        <v>1779</v>
      </c>
      <c r="BE914" s="127">
        <f>IF(N914="základná",J914,0)</f>
        <v>0</v>
      </c>
      <c r="BF914" s="127">
        <f>IF(N914="znížená",J914,0)</f>
        <v>0</v>
      </c>
      <c r="BG914" s="127">
        <f>IF(N914="zákl. prenesená",J914,0)</f>
        <v>0</v>
      </c>
      <c r="BH914" s="127">
        <f>IF(N914="zníž. prenesená",J914,0)</f>
        <v>0</v>
      </c>
      <c r="BI914" s="127">
        <f>IF(N914="nulová",J914,0)</f>
        <v>0</v>
      </c>
      <c r="BJ914" s="19" t="s">
        <v>92</v>
      </c>
      <c r="BK914" s="127">
        <f>I914*H914</f>
        <v>0</v>
      </c>
    </row>
    <row r="915" spans="1:63" s="2" customFormat="1" ht="16.350000000000001" customHeight="1">
      <c r="A915" s="37"/>
      <c r="B915" s="38"/>
      <c r="C915" s="312" t="s">
        <v>1</v>
      </c>
      <c r="D915" s="312" t="s">
        <v>393</v>
      </c>
      <c r="E915" s="313" t="s">
        <v>1</v>
      </c>
      <c r="F915" s="314" t="s">
        <v>1</v>
      </c>
      <c r="G915" s="315" t="s">
        <v>1</v>
      </c>
      <c r="H915" s="316"/>
      <c r="I915" s="317"/>
      <c r="J915" s="318">
        <f t="shared" si="345"/>
        <v>0</v>
      </c>
      <c r="K915" s="247"/>
      <c r="L915" s="40"/>
      <c r="M915" s="319" t="s">
        <v>1</v>
      </c>
      <c r="N915" s="320" t="s">
        <v>42</v>
      </c>
      <c r="O915" s="78"/>
      <c r="P915" s="78"/>
      <c r="Q915" s="78"/>
      <c r="R915" s="78"/>
      <c r="S915" s="78"/>
      <c r="T915" s="79"/>
      <c r="U915" s="37"/>
      <c r="V915" s="37"/>
      <c r="W915" s="37"/>
      <c r="X915" s="37"/>
      <c r="Y915" s="37"/>
      <c r="Z915" s="37"/>
      <c r="AA915" s="37"/>
      <c r="AB915" s="37"/>
      <c r="AC915" s="37"/>
      <c r="AD915" s="37"/>
      <c r="AE915" s="37"/>
      <c r="AT915" s="19" t="s">
        <v>1779</v>
      </c>
      <c r="AU915" s="19" t="s">
        <v>84</v>
      </c>
      <c r="AY915" s="19" t="s">
        <v>1779</v>
      </c>
      <c r="BE915" s="127">
        <f>IF(N915="základná",J915,0)</f>
        <v>0</v>
      </c>
      <c r="BF915" s="127">
        <f>IF(N915="znížená",J915,0)</f>
        <v>0</v>
      </c>
      <c r="BG915" s="127">
        <f>IF(N915="zákl. prenesená",J915,0)</f>
        <v>0</v>
      </c>
      <c r="BH915" s="127">
        <f>IF(N915="zníž. prenesená",J915,0)</f>
        <v>0</v>
      </c>
      <c r="BI915" s="127">
        <f>IF(N915="nulová",J915,0)</f>
        <v>0</v>
      </c>
      <c r="BJ915" s="19" t="s">
        <v>92</v>
      </c>
      <c r="BK915" s="127">
        <f>I915*H915</f>
        <v>0</v>
      </c>
    </row>
    <row r="916" spans="1:63" s="2" customFormat="1" ht="16.350000000000001" customHeight="1">
      <c r="A916" s="37"/>
      <c r="B916" s="38"/>
      <c r="C916" s="312" t="s">
        <v>1</v>
      </c>
      <c r="D916" s="312" t="s">
        <v>393</v>
      </c>
      <c r="E916" s="313" t="s">
        <v>1</v>
      </c>
      <c r="F916" s="314" t="s">
        <v>1</v>
      </c>
      <c r="G916" s="315" t="s">
        <v>1</v>
      </c>
      <c r="H916" s="316"/>
      <c r="I916" s="317"/>
      <c r="J916" s="318">
        <f t="shared" si="345"/>
        <v>0</v>
      </c>
      <c r="K916" s="247"/>
      <c r="L916" s="40"/>
      <c r="M916" s="319" t="s">
        <v>1</v>
      </c>
      <c r="N916" s="320" t="s">
        <v>42</v>
      </c>
      <c r="O916" s="78"/>
      <c r="P916" s="78"/>
      <c r="Q916" s="78"/>
      <c r="R916" s="78"/>
      <c r="S916" s="78"/>
      <c r="T916" s="79"/>
      <c r="U916" s="37"/>
      <c r="V916" s="37"/>
      <c r="W916" s="37"/>
      <c r="X916" s="37"/>
      <c r="Y916" s="37"/>
      <c r="Z916" s="37"/>
      <c r="AA916" s="37"/>
      <c r="AB916" s="37"/>
      <c r="AC916" s="37"/>
      <c r="AD916" s="37"/>
      <c r="AE916" s="37"/>
      <c r="AT916" s="19" t="s">
        <v>1779</v>
      </c>
      <c r="AU916" s="19" t="s">
        <v>84</v>
      </c>
      <c r="AY916" s="19" t="s">
        <v>1779</v>
      </c>
      <c r="BE916" s="127">
        <f>IF(N916="základná",J916,0)</f>
        <v>0</v>
      </c>
      <c r="BF916" s="127">
        <f>IF(N916="znížená",J916,0)</f>
        <v>0</v>
      </c>
      <c r="BG916" s="127">
        <f>IF(N916="zákl. prenesená",J916,0)</f>
        <v>0</v>
      </c>
      <c r="BH916" s="127">
        <f>IF(N916="zníž. prenesená",J916,0)</f>
        <v>0</v>
      </c>
      <c r="BI916" s="127">
        <f>IF(N916="nulová",J916,0)</f>
        <v>0</v>
      </c>
      <c r="BJ916" s="19" t="s">
        <v>92</v>
      </c>
      <c r="BK916" s="127">
        <f>I916*H916</f>
        <v>0</v>
      </c>
    </row>
    <row r="917" spans="1:63" s="2" customFormat="1" ht="16.350000000000001" customHeight="1">
      <c r="A917" s="37"/>
      <c r="B917" s="38"/>
      <c r="C917" s="312" t="s">
        <v>1</v>
      </c>
      <c r="D917" s="312" t="s">
        <v>393</v>
      </c>
      <c r="E917" s="313" t="s">
        <v>1</v>
      </c>
      <c r="F917" s="314" t="s">
        <v>1</v>
      </c>
      <c r="G917" s="315" t="s">
        <v>1</v>
      </c>
      <c r="H917" s="316"/>
      <c r="I917" s="317"/>
      <c r="J917" s="318">
        <f t="shared" si="345"/>
        <v>0</v>
      </c>
      <c r="K917" s="247"/>
      <c r="L917" s="40"/>
      <c r="M917" s="319" t="s">
        <v>1</v>
      </c>
      <c r="N917" s="320" t="s">
        <v>42</v>
      </c>
      <c r="O917" s="321"/>
      <c r="P917" s="321"/>
      <c r="Q917" s="321"/>
      <c r="R917" s="321"/>
      <c r="S917" s="321"/>
      <c r="T917" s="322"/>
      <c r="U917" s="37"/>
      <c r="V917" s="37"/>
      <c r="W917" s="37"/>
      <c r="X917" s="37"/>
      <c r="Y917" s="37"/>
      <c r="Z917" s="37"/>
      <c r="AA917" s="37"/>
      <c r="AB917" s="37"/>
      <c r="AC917" s="37"/>
      <c r="AD917" s="37"/>
      <c r="AE917" s="37"/>
      <c r="AT917" s="19" t="s">
        <v>1779</v>
      </c>
      <c r="AU917" s="19" t="s">
        <v>84</v>
      </c>
      <c r="AY917" s="19" t="s">
        <v>1779</v>
      </c>
      <c r="BE917" s="127">
        <f>IF(N917="základná",J917,0)</f>
        <v>0</v>
      </c>
      <c r="BF917" s="127">
        <f>IF(N917="znížená",J917,0)</f>
        <v>0</v>
      </c>
      <c r="BG917" s="127">
        <f>IF(N917="zákl. prenesená",J917,0)</f>
        <v>0</v>
      </c>
      <c r="BH917" s="127">
        <f>IF(N917="zníž. prenesená",J917,0)</f>
        <v>0</v>
      </c>
      <c r="BI917" s="127">
        <f>IF(N917="nulová",J917,0)</f>
        <v>0</v>
      </c>
      <c r="BJ917" s="19" t="s">
        <v>92</v>
      </c>
      <c r="BK917" s="127">
        <f>I917*H917</f>
        <v>0</v>
      </c>
    </row>
    <row r="918" spans="1:63" s="2" customFormat="1" ht="6.9" customHeight="1">
      <c r="A918" s="37"/>
      <c r="B918" s="61"/>
      <c r="C918" s="62"/>
      <c r="D918" s="62"/>
      <c r="E918" s="62"/>
      <c r="F918" s="62"/>
      <c r="G918" s="62"/>
      <c r="H918" s="62"/>
      <c r="I918" s="62"/>
      <c r="J918" s="62"/>
      <c r="K918" s="62"/>
      <c r="L918" s="40"/>
      <c r="M918" s="37"/>
      <c r="O918" s="37"/>
      <c r="P918" s="37"/>
      <c r="Q918" s="37"/>
      <c r="R918" s="37"/>
      <c r="S918" s="37"/>
      <c r="T918" s="37"/>
      <c r="U918" s="37"/>
      <c r="V918" s="37"/>
      <c r="W918" s="37"/>
      <c r="X918" s="37"/>
      <c r="Y918" s="37"/>
      <c r="Z918" s="37"/>
      <c r="AA918" s="37"/>
      <c r="AB918" s="37"/>
      <c r="AC918" s="37"/>
      <c r="AD918" s="37"/>
      <c r="AE918" s="37"/>
    </row>
  </sheetData>
  <sheetProtection algorithmName="SHA-512" hashValue="soABq5KLlSJFrd86f4o7Tkfc3wVYRMYXNLnkug/IF0xnme4akB337qANkCqxixd2R1hQ+MlimYTc8F0axlsIgw==" saltValue="xvlt9ZVtyw6Sthojk8dpkWlm3uTsgEHPYlNuzQ0TRFH0AzyAoKv9psnDVkmtndInKEU4d/BgCp1WYh/z8JOfJg==" spinCount="100000" sheet="1" objects="1" scenarios="1" formatColumns="0" formatRows="0" autoFilter="0"/>
  <autoFilter ref="C247:K917" xr:uid="{00000000-0009-0000-0000-00000A000000}"/>
  <mergeCells count="14">
    <mergeCell ref="D226:F226"/>
    <mergeCell ref="E238:H238"/>
    <mergeCell ref="E240:H240"/>
    <mergeCell ref="L2:V2"/>
    <mergeCell ref="E87:H87"/>
    <mergeCell ref="D222:F222"/>
    <mergeCell ref="D223:F223"/>
    <mergeCell ref="D224:F224"/>
    <mergeCell ref="D225:F225"/>
    <mergeCell ref="E7:H7"/>
    <mergeCell ref="E9:H9"/>
    <mergeCell ref="E18:H18"/>
    <mergeCell ref="E27:H27"/>
    <mergeCell ref="E85:H85"/>
  </mergeCells>
  <dataValidations count="2">
    <dataValidation type="list" allowBlank="1" showInputMessage="1" showErrorMessage="1" error="Povolené sú hodnoty K, M." sqref="D913:D918" xr:uid="{00000000-0002-0000-0A00-000000000000}">
      <formula1>"K, M"</formula1>
    </dataValidation>
    <dataValidation type="list" allowBlank="1" showInputMessage="1" showErrorMessage="1" error="Povolené sú hodnoty základná, znížená, nulová." sqref="N913:N918" xr:uid="{00000000-0002-0000-0A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10"/>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124</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s="2" customFormat="1" ht="12" customHeight="1">
      <c r="A8" s="37"/>
      <c r="B8" s="40"/>
      <c r="C8" s="37"/>
      <c r="D8" s="139" t="s">
        <v>160</v>
      </c>
      <c r="E8" s="37"/>
      <c r="F8" s="37"/>
      <c r="G8" s="37"/>
      <c r="H8" s="37"/>
      <c r="I8" s="37"/>
      <c r="J8" s="37"/>
      <c r="K8" s="37"/>
      <c r="L8" s="58"/>
      <c r="S8" s="37"/>
      <c r="T8" s="37"/>
      <c r="U8" s="37"/>
      <c r="V8" s="37"/>
      <c r="W8" s="37"/>
      <c r="X8" s="37"/>
      <c r="Y8" s="37"/>
      <c r="Z8" s="37"/>
      <c r="AA8" s="37"/>
      <c r="AB8" s="37"/>
      <c r="AC8" s="37"/>
      <c r="AD8" s="37"/>
      <c r="AE8" s="37"/>
    </row>
    <row r="9" spans="1:46" s="2" customFormat="1" ht="16.5" customHeight="1">
      <c r="A9" s="37"/>
      <c r="B9" s="40"/>
      <c r="C9" s="37"/>
      <c r="D9" s="37"/>
      <c r="E9" s="393" t="s">
        <v>4189</v>
      </c>
      <c r="F9" s="394"/>
      <c r="G9" s="394"/>
      <c r="H9" s="394"/>
      <c r="I9" s="37"/>
      <c r="J9" s="37"/>
      <c r="K9" s="37"/>
      <c r="L9" s="58"/>
      <c r="S9" s="37"/>
      <c r="T9" s="37"/>
      <c r="U9" s="37"/>
      <c r="V9" s="37"/>
      <c r="W9" s="37"/>
      <c r="X9" s="37"/>
      <c r="Y9" s="37"/>
      <c r="Z9" s="37"/>
      <c r="AA9" s="37"/>
      <c r="AB9" s="37"/>
      <c r="AC9" s="37"/>
      <c r="AD9" s="37"/>
      <c r="AE9" s="37"/>
    </row>
    <row r="10" spans="1:46" s="2" customFormat="1" ht="10.199999999999999">
      <c r="A10" s="37"/>
      <c r="B10" s="40"/>
      <c r="C10" s="37"/>
      <c r="D10" s="37"/>
      <c r="E10" s="37"/>
      <c r="F10" s="37"/>
      <c r="G10" s="37"/>
      <c r="H10" s="37"/>
      <c r="I10" s="37"/>
      <c r="J10" s="37"/>
      <c r="K10" s="37"/>
      <c r="L10" s="58"/>
      <c r="S10" s="37"/>
      <c r="T10" s="37"/>
      <c r="U10" s="37"/>
      <c r="V10" s="37"/>
      <c r="W10" s="37"/>
      <c r="X10" s="37"/>
      <c r="Y10" s="37"/>
      <c r="Z10" s="37"/>
      <c r="AA10" s="37"/>
      <c r="AB10" s="37"/>
      <c r="AC10" s="37"/>
      <c r="AD10" s="37"/>
      <c r="AE10" s="37"/>
    </row>
    <row r="11" spans="1:46" s="2" customFormat="1" ht="12" customHeight="1">
      <c r="A11" s="37"/>
      <c r="B11" s="40"/>
      <c r="C11" s="37"/>
      <c r="D11" s="139" t="s">
        <v>17</v>
      </c>
      <c r="E11" s="37"/>
      <c r="F11" s="117" t="s">
        <v>1</v>
      </c>
      <c r="G11" s="37"/>
      <c r="H11" s="37"/>
      <c r="I11" s="139" t="s">
        <v>18</v>
      </c>
      <c r="J11" s="117" t="s">
        <v>1</v>
      </c>
      <c r="K11" s="37"/>
      <c r="L11" s="58"/>
      <c r="S11" s="37"/>
      <c r="T11" s="37"/>
      <c r="U11" s="37"/>
      <c r="V11" s="37"/>
      <c r="W11" s="37"/>
      <c r="X11" s="37"/>
      <c r="Y11" s="37"/>
      <c r="Z11" s="37"/>
      <c r="AA11" s="37"/>
      <c r="AB11" s="37"/>
      <c r="AC11" s="37"/>
      <c r="AD11" s="37"/>
      <c r="AE11" s="37"/>
    </row>
    <row r="12" spans="1:46" s="2" customFormat="1" ht="12" customHeight="1">
      <c r="A12" s="37"/>
      <c r="B12" s="40"/>
      <c r="C12" s="37"/>
      <c r="D12" s="139" t="s">
        <v>19</v>
      </c>
      <c r="E12" s="37"/>
      <c r="F12" s="117" t="s">
        <v>4190</v>
      </c>
      <c r="G12" s="37"/>
      <c r="H12" s="37"/>
      <c r="I12" s="139" t="s">
        <v>21</v>
      </c>
      <c r="J12" s="140" t="str">
        <f>'Rekapitulácia stavby'!AN8</f>
        <v>9. 5. 2022</v>
      </c>
      <c r="K12" s="37"/>
      <c r="L12" s="58"/>
      <c r="S12" s="37"/>
      <c r="T12" s="37"/>
      <c r="U12" s="37"/>
      <c r="V12" s="37"/>
      <c r="W12" s="37"/>
      <c r="X12" s="37"/>
      <c r="Y12" s="37"/>
      <c r="Z12" s="37"/>
      <c r="AA12" s="37"/>
      <c r="AB12" s="37"/>
      <c r="AC12" s="37"/>
      <c r="AD12" s="37"/>
      <c r="AE12" s="37"/>
    </row>
    <row r="13" spans="1:46" s="2" customFormat="1" ht="10.8" customHeight="1">
      <c r="A13" s="37"/>
      <c r="B13" s="40"/>
      <c r="C13" s="37"/>
      <c r="D13" s="37"/>
      <c r="E13" s="37"/>
      <c r="F13" s="37"/>
      <c r="G13" s="37"/>
      <c r="H13" s="37"/>
      <c r="I13" s="37"/>
      <c r="J13" s="37"/>
      <c r="K13" s="37"/>
      <c r="L13" s="58"/>
      <c r="S13" s="37"/>
      <c r="T13" s="37"/>
      <c r="U13" s="37"/>
      <c r="V13" s="37"/>
      <c r="W13" s="37"/>
      <c r="X13" s="37"/>
      <c r="Y13" s="37"/>
      <c r="Z13" s="37"/>
      <c r="AA13" s="37"/>
      <c r="AB13" s="37"/>
      <c r="AC13" s="37"/>
      <c r="AD13" s="37"/>
      <c r="AE13" s="37"/>
    </row>
    <row r="14" spans="1:46" s="2" customFormat="1" ht="12" customHeight="1">
      <c r="A14" s="37"/>
      <c r="B14" s="40"/>
      <c r="C14" s="37"/>
      <c r="D14" s="139" t="s">
        <v>23</v>
      </c>
      <c r="E14" s="37"/>
      <c r="F14" s="37"/>
      <c r="G14" s="37"/>
      <c r="H14" s="37"/>
      <c r="I14" s="139" t="s">
        <v>24</v>
      </c>
      <c r="J14" s="117" t="str">
        <f>IF('Rekapitulácia stavby'!AN10="","",'Rekapitulácia stavby'!AN10)</f>
        <v/>
      </c>
      <c r="K14" s="37"/>
      <c r="L14" s="58"/>
      <c r="S14" s="37"/>
      <c r="T14" s="37"/>
      <c r="U14" s="37"/>
      <c r="V14" s="37"/>
      <c r="W14" s="37"/>
      <c r="X14" s="37"/>
      <c r="Y14" s="37"/>
      <c r="Z14" s="37"/>
      <c r="AA14" s="37"/>
      <c r="AB14" s="37"/>
      <c r="AC14" s="37"/>
      <c r="AD14" s="37"/>
      <c r="AE14" s="37"/>
    </row>
    <row r="15" spans="1:46" s="2" customFormat="1" ht="18" customHeight="1">
      <c r="A15" s="37"/>
      <c r="B15" s="40"/>
      <c r="C15" s="37"/>
      <c r="D15" s="37"/>
      <c r="E15" s="117" t="str">
        <f>IF('Rekapitulácia stavby'!E11="","",'Rekapitulácia stavby'!E11)</f>
        <v>A BKPŠ, SPOL. S.R.O.</v>
      </c>
      <c r="F15" s="37"/>
      <c r="G15" s="37"/>
      <c r="H15" s="37"/>
      <c r="I15" s="139" t="s">
        <v>26</v>
      </c>
      <c r="J15" s="117" t="str">
        <f>IF('Rekapitulácia stavby'!AN11="","",'Rekapitulácia stavby'!AN11)</f>
        <v/>
      </c>
      <c r="K15" s="37"/>
      <c r="L15" s="58"/>
      <c r="S15" s="37"/>
      <c r="T15" s="37"/>
      <c r="U15" s="37"/>
      <c r="V15" s="37"/>
      <c r="W15" s="37"/>
      <c r="X15" s="37"/>
      <c r="Y15" s="37"/>
      <c r="Z15" s="37"/>
      <c r="AA15" s="37"/>
      <c r="AB15" s="37"/>
      <c r="AC15" s="37"/>
      <c r="AD15" s="37"/>
      <c r="AE15" s="37"/>
    </row>
    <row r="16" spans="1:46" s="2" customFormat="1" ht="6.9" customHeight="1">
      <c r="A16" s="37"/>
      <c r="B16" s="40"/>
      <c r="C16" s="37"/>
      <c r="D16" s="37"/>
      <c r="E16" s="37"/>
      <c r="F16" s="37"/>
      <c r="G16" s="37"/>
      <c r="H16" s="37"/>
      <c r="I16" s="37"/>
      <c r="J16" s="37"/>
      <c r="K16" s="37"/>
      <c r="L16" s="58"/>
      <c r="S16" s="37"/>
      <c r="T16" s="37"/>
      <c r="U16" s="37"/>
      <c r="V16" s="37"/>
      <c r="W16" s="37"/>
      <c r="X16" s="37"/>
      <c r="Y16" s="37"/>
      <c r="Z16" s="37"/>
      <c r="AA16" s="37"/>
      <c r="AB16" s="37"/>
      <c r="AC16" s="37"/>
      <c r="AD16" s="37"/>
      <c r="AE16" s="37"/>
    </row>
    <row r="17" spans="1:31" s="2" customFormat="1" ht="12" customHeight="1">
      <c r="A17" s="37"/>
      <c r="B17" s="40"/>
      <c r="C17" s="37"/>
      <c r="D17" s="139" t="s">
        <v>27</v>
      </c>
      <c r="E17" s="37"/>
      <c r="F17" s="37"/>
      <c r="G17" s="37"/>
      <c r="H17" s="37"/>
      <c r="I17" s="139" t="s">
        <v>24</v>
      </c>
      <c r="J17" s="32" t="str">
        <f>'Rekapitulácia stavby'!AN13</f>
        <v>Vyplň údaj</v>
      </c>
      <c r="K17" s="37"/>
      <c r="L17" s="58"/>
      <c r="S17" s="37"/>
      <c r="T17" s="37"/>
      <c r="U17" s="37"/>
      <c r="V17" s="37"/>
      <c r="W17" s="37"/>
      <c r="X17" s="37"/>
      <c r="Y17" s="37"/>
      <c r="Z17" s="37"/>
      <c r="AA17" s="37"/>
      <c r="AB17" s="37"/>
      <c r="AC17" s="37"/>
      <c r="AD17" s="37"/>
      <c r="AE17" s="37"/>
    </row>
    <row r="18" spans="1:31" s="2" customFormat="1" ht="18" customHeight="1">
      <c r="A18" s="37"/>
      <c r="B18" s="40"/>
      <c r="C18" s="37"/>
      <c r="D18" s="37"/>
      <c r="E18" s="395" t="str">
        <f>'Rekapitulácia stavby'!E14</f>
        <v>Vyplň údaj</v>
      </c>
      <c r="F18" s="396"/>
      <c r="G18" s="396"/>
      <c r="H18" s="396"/>
      <c r="I18" s="139" t="s">
        <v>26</v>
      </c>
      <c r="J18" s="32" t="str">
        <f>'Rekapitulácia stavby'!AN14</f>
        <v>Vyplň údaj</v>
      </c>
      <c r="K18" s="37"/>
      <c r="L18" s="58"/>
      <c r="S18" s="37"/>
      <c r="T18" s="37"/>
      <c r="U18" s="37"/>
      <c r="V18" s="37"/>
      <c r="W18" s="37"/>
      <c r="X18" s="37"/>
      <c r="Y18" s="37"/>
      <c r="Z18" s="37"/>
      <c r="AA18" s="37"/>
      <c r="AB18" s="37"/>
      <c r="AC18" s="37"/>
      <c r="AD18" s="37"/>
      <c r="AE18" s="37"/>
    </row>
    <row r="19" spans="1:31" s="2" customFormat="1" ht="6.9" customHeight="1">
      <c r="A19" s="37"/>
      <c r="B19" s="40"/>
      <c r="C19" s="37"/>
      <c r="D19" s="37"/>
      <c r="E19" s="37"/>
      <c r="F19" s="37"/>
      <c r="G19" s="37"/>
      <c r="H19" s="37"/>
      <c r="I19" s="37"/>
      <c r="J19" s="37"/>
      <c r="K19" s="37"/>
      <c r="L19" s="58"/>
      <c r="S19" s="37"/>
      <c r="T19" s="37"/>
      <c r="U19" s="37"/>
      <c r="V19" s="37"/>
      <c r="W19" s="37"/>
      <c r="X19" s="37"/>
      <c r="Y19" s="37"/>
      <c r="Z19" s="37"/>
      <c r="AA19" s="37"/>
      <c r="AB19" s="37"/>
      <c r="AC19" s="37"/>
      <c r="AD19" s="37"/>
      <c r="AE19" s="37"/>
    </row>
    <row r="20" spans="1:31" s="2" customFormat="1" ht="12" customHeight="1">
      <c r="A20" s="37"/>
      <c r="B20" s="40"/>
      <c r="C20" s="37"/>
      <c r="D20" s="139" t="s">
        <v>29</v>
      </c>
      <c r="E20" s="37"/>
      <c r="F20" s="37"/>
      <c r="G20" s="37"/>
      <c r="H20" s="37"/>
      <c r="I20" s="139" t="s">
        <v>24</v>
      </c>
      <c r="J20" s="117" t="str">
        <f>IF('Rekapitulácia stavby'!AN16="","",'Rekapitulácia stavby'!AN16)</f>
        <v/>
      </c>
      <c r="K20" s="37"/>
      <c r="L20" s="58"/>
      <c r="S20" s="37"/>
      <c r="T20" s="37"/>
      <c r="U20" s="37"/>
      <c r="V20" s="37"/>
      <c r="W20" s="37"/>
      <c r="X20" s="37"/>
      <c r="Y20" s="37"/>
      <c r="Z20" s="37"/>
      <c r="AA20" s="37"/>
      <c r="AB20" s="37"/>
      <c r="AC20" s="37"/>
      <c r="AD20" s="37"/>
      <c r="AE20" s="37"/>
    </row>
    <row r="21" spans="1:31" s="2" customFormat="1" ht="18" customHeight="1">
      <c r="A21" s="37"/>
      <c r="B21" s="40"/>
      <c r="C21" s="37"/>
      <c r="D21" s="37"/>
      <c r="E21" s="117" t="str">
        <f>IF('Rekapitulácia stavby'!E17="","",'Rekapitulácia stavby'!E17)</f>
        <v>A BKPŠ, SPOL. S.R.O.</v>
      </c>
      <c r="F21" s="37"/>
      <c r="G21" s="37"/>
      <c r="H21" s="37"/>
      <c r="I21" s="139" t="s">
        <v>26</v>
      </c>
      <c r="J21" s="117" t="str">
        <f>IF('Rekapitulácia stavby'!AN17="","",'Rekapitulácia stavby'!AN17)</f>
        <v/>
      </c>
      <c r="K21" s="37"/>
      <c r="L21" s="58"/>
      <c r="S21" s="37"/>
      <c r="T21" s="37"/>
      <c r="U21" s="37"/>
      <c r="V21" s="37"/>
      <c r="W21" s="37"/>
      <c r="X21" s="37"/>
      <c r="Y21" s="37"/>
      <c r="Z21" s="37"/>
      <c r="AA21" s="37"/>
      <c r="AB21" s="37"/>
      <c r="AC21" s="37"/>
      <c r="AD21" s="37"/>
      <c r="AE21" s="37"/>
    </row>
    <row r="22" spans="1:31" s="2" customFormat="1" ht="6.9" customHeight="1">
      <c r="A22" s="37"/>
      <c r="B22" s="40"/>
      <c r="C22" s="37"/>
      <c r="D22" s="37"/>
      <c r="E22" s="37"/>
      <c r="F22" s="37"/>
      <c r="G22" s="37"/>
      <c r="H22" s="37"/>
      <c r="I22" s="37"/>
      <c r="J22" s="37"/>
      <c r="K22" s="37"/>
      <c r="L22" s="58"/>
      <c r="S22" s="37"/>
      <c r="T22" s="37"/>
      <c r="U22" s="37"/>
      <c r="V22" s="37"/>
      <c r="W22" s="37"/>
      <c r="X22" s="37"/>
      <c r="Y22" s="37"/>
      <c r="Z22" s="37"/>
      <c r="AA22" s="37"/>
      <c r="AB22" s="37"/>
      <c r="AC22" s="37"/>
      <c r="AD22" s="37"/>
      <c r="AE22" s="37"/>
    </row>
    <row r="23" spans="1:31" s="2" customFormat="1" ht="12" customHeight="1">
      <c r="A23" s="37"/>
      <c r="B23" s="40"/>
      <c r="C23" s="37"/>
      <c r="D23" s="139" t="s">
        <v>31</v>
      </c>
      <c r="E23" s="37"/>
      <c r="F23" s="37"/>
      <c r="G23" s="37"/>
      <c r="H23" s="37"/>
      <c r="I23" s="139" t="s">
        <v>24</v>
      </c>
      <c r="J23" s="117" t="str">
        <f>IF('Rekapitulácia stavby'!AN19="","",'Rekapitulácia stavby'!AN19)</f>
        <v/>
      </c>
      <c r="K23" s="37"/>
      <c r="L23" s="58"/>
      <c r="S23" s="37"/>
      <c r="T23" s="37"/>
      <c r="U23" s="37"/>
      <c r="V23" s="37"/>
      <c r="W23" s="37"/>
      <c r="X23" s="37"/>
      <c r="Y23" s="37"/>
      <c r="Z23" s="37"/>
      <c r="AA23" s="37"/>
      <c r="AB23" s="37"/>
      <c r="AC23" s="37"/>
      <c r="AD23" s="37"/>
      <c r="AE23" s="37"/>
    </row>
    <row r="24" spans="1:31" s="2" customFormat="1" ht="18" customHeight="1">
      <c r="A24" s="37"/>
      <c r="B24" s="40"/>
      <c r="C24" s="37"/>
      <c r="D24" s="37"/>
      <c r="E24" s="117" t="str">
        <f>IF('Rekapitulácia stavby'!E20="","",'Rekapitulácia stavby'!E20)</f>
        <v>ROZING s.r.o.</v>
      </c>
      <c r="F24" s="37"/>
      <c r="G24" s="37"/>
      <c r="H24" s="37"/>
      <c r="I24" s="139" t="s">
        <v>26</v>
      </c>
      <c r="J24" s="117" t="str">
        <f>IF('Rekapitulácia stavby'!AN20="","",'Rekapitulácia stavby'!AN20)</f>
        <v/>
      </c>
      <c r="K24" s="37"/>
      <c r="L24" s="58"/>
      <c r="S24" s="37"/>
      <c r="T24" s="37"/>
      <c r="U24" s="37"/>
      <c r="V24" s="37"/>
      <c r="W24" s="37"/>
      <c r="X24" s="37"/>
      <c r="Y24" s="37"/>
      <c r="Z24" s="37"/>
      <c r="AA24" s="37"/>
      <c r="AB24" s="37"/>
      <c r="AC24" s="37"/>
      <c r="AD24" s="37"/>
      <c r="AE24" s="37"/>
    </row>
    <row r="25" spans="1:31" s="2" customFormat="1" ht="6.9" customHeight="1">
      <c r="A25" s="37"/>
      <c r="B25" s="40"/>
      <c r="C25" s="37"/>
      <c r="D25" s="37"/>
      <c r="E25" s="37"/>
      <c r="F25" s="37"/>
      <c r="G25" s="37"/>
      <c r="H25" s="37"/>
      <c r="I25" s="37"/>
      <c r="J25" s="37"/>
      <c r="K25" s="37"/>
      <c r="L25" s="58"/>
      <c r="S25" s="37"/>
      <c r="T25" s="37"/>
      <c r="U25" s="37"/>
      <c r="V25" s="37"/>
      <c r="W25" s="37"/>
      <c r="X25" s="37"/>
      <c r="Y25" s="37"/>
      <c r="Z25" s="37"/>
      <c r="AA25" s="37"/>
      <c r="AB25" s="37"/>
      <c r="AC25" s="37"/>
      <c r="AD25" s="37"/>
      <c r="AE25" s="37"/>
    </row>
    <row r="26" spans="1:31" s="2" customFormat="1" ht="12" customHeight="1">
      <c r="A26" s="37"/>
      <c r="B26" s="40"/>
      <c r="C26" s="37"/>
      <c r="D26" s="139" t="s">
        <v>33</v>
      </c>
      <c r="E26" s="37"/>
      <c r="F26" s="37"/>
      <c r="G26" s="37"/>
      <c r="H26" s="37"/>
      <c r="I26" s="37"/>
      <c r="J26" s="37"/>
      <c r="K26" s="37"/>
      <c r="L26" s="58"/>
      <c r="S26" s="37"/>
      <c r="T26" s="37"/>
      <c r="U26" s="37"/>
      <c r="V26" s="37"/>
      <c r="W26" s="37"/>
      <c r="X26" s="37"/>
      <c r="Y26" s="37"/>
      <c r="Z26" s="37"/>
      <c r="AA26" s="37"/>
      <c r="AB26" s="37"/>
      <c r="AC26" s="37"/>
      <c r="AD26" s="37"/>
      <c r="AE26" s="37"/>
    </row>
    <row r="27" spans="1:31" s="8" customFormat="1" ht="16.5" customHeight="1">
      <c r="A27" s="141"/>
      <c r="B27" s="142"/>
      <c r="C27" s="141"/>
      <c r="D27" s="141"/>
      <c r="E27" s="397" t="s">
        <v>1</v>
      </c>
      <c r="F27" s="397"/>
      <c r="G27" s="397"/>
      <c r="H27" s="397"/>
      <c r="I27" s="141"/>
      <c r="J27" s="141"/>
      <c r="K27" s="141"/>
      <c r="L27" s="143"/>
      <c r="S27" s="141"/>
      <c r="T27" s="141"/>
      <c r="U27" s="141"/>
      <c r="V27" s="141"/>
      <c r="W27" s="141"/>
      <c r="X27" s="141"/>
      <c r="Y27" s="141"/>
      <c r="Z27" s="141"/>
      <c r="AA27" s="141"/>
      <c r="AB27" s="141"/>
      <c r="AC27" s="141"/>
      <c r="AD27" s="141"/>
      <c r="AE27" s="141"/>
    </row>
    <row r="28" spans="1:31" s="2" customFormat="1" ht="6.9" customHeight="1">
      <c r="A28" s="37"/>
      <c r="B28" s="40"/>
      <c r="C28" s="37"/>
      <c r="D28" s="37"/>
      <c r="E28" s="37"/>
      <c r="F28" s="37"/>
      <c r="G28" s="37"/>
      <c r="H28" s="37"/>
      <c r="I28" s="37"/>
      <c r="J28" s="37"/>
      <c r="K28" s="37"/>
      <c r="L28" s="58"/>
      <c r="S28" s="37"/>
      <c r="T28" s="37"/>
      <c r="U28" s="37"/>
      <c r="V28" s="37"/>
      <c r="W28" s="37"/>
      <c r="X28" s="37"/>
      <c r="Y28" s="37"/>
      <c r="Z28" s="37"/>
      <c r="AA28" s="37"/>
      <c r="AB28" s="37"/>
      <c r="AC28" s="37"/>
      <c r="AD28" s="37"/>
      <c r="AE28" s="37"/>
    </row>
    <row r="29" spans="1:31" s="2" customFormat="1" ht="6.9" customHeight="1">
      <c r="A29" s="37"/>
      <c r="B29" s="40"/>
      <c r="C29" s="37"/>
      <c r="D29" s="145"/>
      <c r="E29" s="145"/>
      <c r="F29" s="145"/>
      <c r="G29" s="145"/>
      <c r="H29" s="145"/>
      <c r="I29" s="145"/>
      <c r="J29" s="145"/>
      <c r="K29" s="145"/>
      <c r="L29" s="58"/>
      <c r="S29" s="37"/>
      <c r="T29" s="37"/>
      <c r="U29" s="37"/>
      <c r="V29" s="37"/>
      <c r="W29" s="37"/>
      <c r="X29" s="37"/>
      <c r="Y29" s="37"/>
      <c r="Z29" s="37"/>
      <c r="AA29" s="37"/>
      <c r="AB29" s="37"/>
      <c r="AC29" s="37"/>
      <c r="AD29" s="37"/>
      <c r="AE29" s="37"/>
    </row>
    <row r="30" spans="1:31" s="2" customFormat="1" ht="14.4" customHeight="1">
      <c r="A30" s="37"/>
      <c r="B30" s="40"/>
      <c r="C30" s="37"/>
      <c r="D30" s="117" t="s">
        <v>212</v>
      </c>
      <c r="E30" s="37"/>
      <c r="F30" s="37"/>
      <c r="G30" s="37"/>
      <c r="H30" s="37"/>
      <c r="I30" s="37"/>
      <c r="J30" s="146">
        <f>J96</f>
        <v>0</v>
      </c>
      <c r="K30" s="37"/>
      <c r="L30" s="58"/>
      <c r="S30" s="37"/>
      <c r="T30" s="37"/>
      <c r="U30" s="37"/>
      <c r="V30" s="37"/>
      <c r="W30" s="37"/>
      <c r="X30" s="37"/>
      <c r="Y30" s="37"/>
      <c r="Z30" s="37"/>
      <c r="AA30" s="37"/>
      <c r="AB30" s="37"/>
      <c r="AC30" s="37"/>
      <c r="AD30" s="37"/>
      <c r="AE30" s="37"/>
    </row>
    <row r="31" spans="1:31" s="2" customFormat="1" ht="14.4" customHeight="1">
      <c r="A31" s="37"/>
      <c r="B31" s="40"/>
      <c r="C31" s="37"/>
      <c r="D31" s="147" t="s">
        <v>137</v>
      </c>
      <c r="E31" s="37"/>
      <c r="F31" s="37"/>
      <c r="G31" s="37"/>
      <c r="H31" s="37"/>
      <c r="I31" s="37"/>
      <c r="J31" s="146">
        <f>J110</f>
        <v>0</v>
      </c>
      <c r="K31" s="37"/>
      <c r="L31" s="58"/>
      <c r="S31" s="37"/>
      <c r="T31" s="37"/>
      <c r="U31" s="37"/>
      <c r="V31" s="37"/>
      <c r="W31" s="37"/>
      <c r="X31" s="37"/>
      <c r="Y31" s="37"/>
      <c r="Z31" s="37"/>
      <c r="AA31" s="37"/>
      <c r="AB31" s="37"/>
      <c r="AC31" s="37"/>
      <c r="AD31" s="37"/>
      <c r="AE31" s="37"/>
    </row>
    <row r="32" spans="1:31" s="2" customFormat="1" ht="25.35" customHeight="1">
      <c r="A32" s="37"/>
      <c r="B32" s="40"/>
      <c r="C32" s="37"/>
      <c r="D32" s="148" t="s">
        <v>36</v>
      </c>
      <c r="E32" s="37"/>
      <c r="F32" s="37"/>
      <c r="G32" s="37"/>
      <c r="H32" s="37"/>
      <c r="I32" s="37"/>
      <c r="J32" s="149">
        <f>ROUND(J30 + J31, 2)</f>
        <v>0</v>
      </c>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37"/>
      <c r="E34" s="37"/>
      <c r="F34" s="150" t="s">
        <v>38</v>
      </c>
      <c r="G34" s="37"/>
      <c r="H34" s="37"/>
      <c r="I34" s="150" t="s">
        <v>37</v>
      </c>
      <c r="J34" s="150" t="s">
        <v>39</v>
      </c>
      <c r="K34" s="37"/>
      <c r="L34" s="58"/>
      <c r="S34" s="37"/>
      <c r="T34" s="37"/>
      <c r="U34" s="37"/>
      <c r="V34" s="37"/>
      <c r="W34" s="37"/>
      <c r="X34" s="37"/>
      <c r="Y34" s="37"/>
      <c r="Z34" s="37"/>
      <c r="AA34" s="37"/>
      <c r="AB34" s="37"/>
      <c r="AC34" s="37"/>
      <c r="AD34" s="37"/>
      <c r="AE34" s="37"/>
    </row>
    <row r="35" spans="1:31" s="2" customFormat="1" ht="14.4" customHeight="1">
      <c r="A35" s="37"/>
      <c r="B35" s="40"/>
      <c r="C35" s="37"/>
      <c r="D35" s="151" t="s">
        <v>40</v>
      </c>
      <c r="E35" s="152" t="s">
        <v>41</v>
      </c>
      <c r="F35" s="153">
        <f>ROUND((ROUND((SUM(BE110:BE117) + SUM(BE137:BE203)),  2) + SUM(BE205:BE209)), 2)</f>
        <v>0</v>
      </c>
      <c r="G35" s="154"/>
      <c r="H35" s="154"/>
      <c r="I35" s="155">
        <v>0.2</v>
      </c>
      <c r="J35" s="153">
        <f>ROUND((ROUND(((SUM(BE110:BE117) + SUM(BE137:BE203))*I35),  2) + (SUM(BE205:BE209)*I35)), 2)</f>
        <v>0</v>
      </c>
      <c r="K35" s="37"/>
      <c r="L35" s="58"/>
      <c r="S35" s="37"/>
      <c r="T35" s="37"/>
      <c r="U35" s="37"/>
      <c r="V35" s="37"/>
      <c r="W35" s="37"/>
      <c r="X35" s="37"/>
      <c r="Y35" s="37"/>
      <c r="Z35" s="37"/>
      <c r="AA35" s="37"/>
      <c r="AB35" s="37"/>
      <c r="AC35" s="37"/>
      <c r="AD35" s="37"/>
      <c r="AE35" s="37"/>
    </row>
    <row r="36" spans="1:31" s="2" customFormat="1" ht="14.4" customHeight="1">
      <c r="A36" s="37"/>
      <c r="B36" s="40"/>
      <c r="C36" s="37"/>
      <c r="D36" s="37"/>
      <c r="E36" s="152" t="s">
        <v>42</v>
      </c>
      <c r="F36" s="153">
        <f>ROUND((ROUND((SUM(BF110:BF117) + SUM(BF137:BF203)),  2) + SUM(BF205:BF209)), 2)</f>
        <v>0</v>
      </c>
      <c r="G36" s="154"/>
      <c r="H36" s="154"/>
      <c r="I36" s="155">
        <v>0.2</v>
      </c>
      <c r="J36" s="153">
        <f>ROUND((ROUND(((SUM(BF110:BF117) + SUM(BF137:BF203))*I36),  2) + (SUM(BF205:BF209)*I36)), 2)</f>
        <v>0</v>
      </c>
      <c r="K36" s="37"/>
      <c r="L36" s="58"/>
      <c r="S36" s="37"/>
      <c r="T36" s="37"/>
      <c r="U36" s="37"/>
      <c r="V36" s="37"/>
      <c r="W36" s="37"/>
      <c r="X36" s="37"/>
      <c r="Y36" s="37"/>
      <c r="Z36" s="37"/>
      <c r="AA36" s="37"/>
      <c r="AB36" s="37"/>
      <c r="AC36" s="37"/>
      <c r="AD36" s="37"/>
      <c r="AE36" s="37"/>
    </row>
    <row r="37" spans="1:31" s="2" customFormat="1" ht="14.4" hidden="1" customHeight="1">
      <c r="A37" s="37"/>
      <c r="B37" s="40"/>
      <c r="C37" s="37"/>
      <c r="D37" s="37"/>
      <c r="E37" s="139" t="s">
        <v>43</v>
      </c>
      <c r="F37" s="156">
        <f>ROUND((ROUND((SUM(BG110:BG117) + SUM(BG137:BG203)),  2) + SUM(BG205:BG209)), 2)</f>
        <v>0</v>
      </c>
      <c r="G37" s="37"/>
      <c r="H37" s="37"/>
      <c r="I37" s="157">
        <v>0.2</v>
      </c>
      <c r="J37" s="156">
        <f>0</f>
        <v>0</v>
      </c>
      <c r="K37" s="37"/>
      <c r="L37" s="58"/>
      <c r="S37" s="37"/>
      <c r="T37" s="37"/>
      <c r="U37" s="37"/>
      <c r="V37" s="37"/>
      <c r="W37" s="37"/>
      <c r="X37" s="37"/>
      <c r="Y37" s="37"/>
      <c r="Z37" s="37"/>
      <c r="AA37" s="37"/>
      <c r="AB37" s="37"/>
      <c r="AC37" s="37"/>
      <c r="AD37" s="37"/>
      <c r="AE37" s="37"/>
    </row>
    <row r="38" spans="1:31" s="2" customFormat="1" ht="14.4" hidden="1" customHeight="1">
      <c r="A38" s="37"/>
      <c r="B38" s="40"/>
      <c r="C38" s="37"/>
      <c r="D38" s="37"/>
      <c r="E38" s="139" t="s">
        <v>44</v>
      </c>
      <c r="F38" s="156">
        <f>ROUND((ROUND((SUM(BH110:BH117) + SUM(BH137:BH203)),  2) + SUM(BH205:BH209)), 2)</f>
        <v>0</v>
      </c>
      <c r="G38" s="37"/>
      <c r="H38" s="37"/>
      <c r="I38" s="157">
        <v>0.2</v>
      </c>
      <c r="J38" s="156">
        <f>0</f>
        <v>0</v>
      </c>
      <c r="K38" s="37"/>
      <c r="L38" s="58"/>
      <c r="S38" s="37"/>
      <c r="T38" s="37"/>
      <c r="U38" s="37"/>
      <c r="V38" s="37"/>
      <c r="W38" s="37"/>
      <c r="X38" s="37"/>
      <c r="Y38" s="37"/>
      <c r="Z38" s="37"/>
      <c r="AA38" s="37"/>
      <c r="AB38" s="37"/>
      <c r="AC38" s="37"/>
      <c r="AD38" s="37"/>
      <c r="AE38" s="37"/>
    </row>
    <row r="39" spans="1:31" s="2" customFormat="1" ht="14.4" hidden="1" customHeight="1">
      <c r="A39" s="37"/>
      <c r="B39" s="40"/>
      <c r="C39" s="37"/>
      <c r="D39" s="37"/>
      <c r="E39" s="152" t="s">
        <v>45</v>
      </c>
      <c r="F39" s="153">
        <f>ROUND((ROUND((SUM(BI110:BI117) + SUM(BI137:BI203)),  2) + SUM(BI205:BI209)), 2)</f>
        <v>0</v>
      </c>
      <c r="G39" s="154"/>
      <c r="H39" s="154"/>
      <c r="I39" s="155">
        <v>0</v>
      </c>
      <c r="J39" s="153">
        <f>0</f>
        <v>0</v>
      </c>
      <c r="K39" s="37"/>
      <c r="L39" s="58"/>
      <c r="S39" s="37"/>
      <c r="T39" s="37"/>
      <c r="U39" s="37"/>
      <c r="V39" s="37"/>
      <c r="W39" s="37"/>
      <c r="X39" s="37"/>
      <c r="Y39" s="37"/>
      <c r="Z39" s="37"/>
      <c r="AA39" s="37"/>
      <c r="AB39" s="37"/>
      <c r="AC39" s="37"/>
      <c r="AD39" s="37"/>
      <c r="AE39" s="37"/>
    </row>
    <row r="40" spans="1:31" s="2" customFormat="1" ht="6.9" customHeight="1">
      <c r="A40" s="37"/>
      <c r="B40" s="40"/>
      <c r="C40" s="37"/>
      <c r="D40" s="37"/>
      <c r="E40" s="37"/>
      <c r="F40" s="37"/>
      <c r="G40" s="37"/>
      <c r="H40" s="37"/>
      <c r="I40" s="37"/>
      <c r="J40" s="37"/>
      <c r="K40" s="37"/>
      <c r="L40" s="58"/>
      <c r="S40" s="37"/>
      <c r="T40" s="37"/>
      <c r="U40" s="37"/>
      <c r="V40" s="37"/>
      <c r="W40" s="37"/>
      <c r="X40" s="37"/>
      <c r="Y40" s="37"/>
      <c r="Z40" s="37"/>
      <c r="AA40" s="37"/>
      <c r="AB40" s="37"/>
      <c r="AC40" s="37"/>
      <c r="AD40" s="37"/>
      <c r="AE40" s="37"/>
    </row>
    <row r="41" spans="1:31" s="2" customFormat="1" ht="25.35" customHeight="1">
      <c r="A41" s="37"/>
      <c r="B41" s="40"/>
      <c r="C41" s="158"/>
      <c r="D41" s="159" t="s">
        <v>46</v>
      </c>
      <c r="E41" s="160"/>
      <c r="F41" s="160"/>
      <c r="G41" s="161" t="s">
        <v>47</v>
      </c>
      <c r="H41" s="162" t="s">
        <v>48</v>
      </c>
      <c r="I41" s="160"/>
      <c r="J41" s="163">
        <f>SUM(J32:J39)</f>
        <v>0</v>
      </c>
      <c r="K41" s="164"/>
      <c r="L41" s="58"/>
      <c r="S41" s="37"/>
      <c r="T41" s="37"/>
      <c r="U41" s="37"/>
      <c r="V41" s="37"/>
      <c r="W41" s="37"/>
      <c r="X41" s="37"/>
      <c r="Y41" s="37"/>
      <c r="Z41" s="37"/>
      <c r="AA41" s="37"/>
      <c r="AB41" s="37"/>
      <c r="AC41" s="37"/>
      <c r="AD41" s="37"/>
      <c r="AE41" s="37"/>
    </row>
    <row r="42" spans="1:31" s="2" customFormat="1" ht="14.4"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row>
    <row r="43" spans="1:31" s="1" customFormat="1" ht="14.4" customHeight="1">
      <c r="B43" s="22"/>
      <c r="L43" s="22"/>
    </row>
    <row r="44" spans="1:31" s="1" customFormat="1" ht="14.4" customHeight="1">
      <c r="B44" s="22"/>
      <c r="L44" s="22"/>
    </row>
    <row r="45" spans="1:31" s="1" customFormat="1" ht="14.4" customHeight="1">
      <c r="B45" s="22"/>
      <c r="L45" s="22"/>
    </row>
    <row r="46" spans="1:31" s="1" customFormat="1" ht="14.4" customHeight="1">
      <c r="B46" s="22"/>
      <c r="L46" s="22"/>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47"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47"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47"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47"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47"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47" s="2" customFormat="1" ht="12" customHeight="1">
      <c r="A86" s="37"/>
      <c r="B86" s="38"/>
      <c r="C86" s="31" t="s">
        <v>160</v>
      </c>
      <c r="D86" s="39"/>
      <c r="E86" s="39"/>
      <c r="F86" s="39"/>
      <c r="G86" s="39"/>
      <c r="H86" s="39"/>
      <c r="I86" s="39"/>
      <c r="J86" s="39"/>
      <c r="K86" s="39"/>
      <c r="L86" s="58"/>
      <c r="S86" s="37"/>
      <c r="T86" s="37"/>
      <c r="U86" s="37"/>
      <c r="V86" s="37"/>
      <c r="W86" s="37"/>
      <c r="X86" s="37"/>
      <c r="Y86" s="37"/>
      <c r="Z86" s="37"/>
      <c r="AA86" s="37"/>
      <c r="AB86" s="37"/>
      <c r="AC86" s="37"/>
      <c r="AD86" s="37"/>
      <c r="AE86" s="37"/>
    </row>
    <row r="87" spans="1:47" s="2" customFormat="1" ht="16.5" customHeight="1">
      <c r="A87" s="37"/>
      <c r="B87" s="38"/>
      <c r="C87" s="39"/>
      <c r="D87" s="39"/>
      <c r="E87" s="337" t="str">
        <f>E9</f>
        <v>08 - Rozvody pre nabíjacie stanice pre elektromobily</v>
      </c>
      <c r="F87" s="400"/>
      <c r="G87" s="400"/>
      <c r="H87" s="400"/>
      <c r="I87" s="39"/>
      <c r="J87" s="39"/>
      <c r="K87" s="39"/>
      <c r="L87" s="58"/>
      <c r="S87" s="37"/>
      <c r="T87" s="37"/>
      <c r="U87" s="37"/>
      <c r="V87" s="37"/>
      <c r="W87" s="37"/>
      <c r="X87" s="37"/>
      <c r="Y87" s="37"/>
      <c r="Z87" s="37"/>
      <c r="AA87" s="37"/>
      <c r="AB87" s="37"/>
      <c r="AC87" s="37"/>
      <c r="AD87" s="37"/>
      <c r="AE87" s="37"/>
    </row>
    <row r="88" spans="1:47" s="2" customFormat="1" ht="6.9" customHeight="1">
      <c r="A88" s="37"/>
      <c r="B88" s="38"/>
      <c r="C88" s="39"/>
      <c r="D88" s="39"/>
      <c r="E88" s="39"/>
      <c r="F88" s="39"/>
      <c r="G88" s="39"/>
      <c r="H88" s="39"/>
      <c r="I88" s="39"/>
      <c r="J88" s="39"/>
      <c r="K88" s="39"/>
      <c r="L88" s="58"/>
      <c r="S88" s="37"/>
      <c r="T88" s="37"/>
      <c r="U88" s="37"/>
      <c r="V88" s="37"/>
      <c r="W88" s="37"/>
      <c r="X88" s="37"/>
      <c r="Y88" s="37"/>
      <c r="Z88" s="37"/>
      <c r="AA88" s="37"/>
      <c r="AB88" s="37"/>
      <c r="AC88" s="37"/>
      <c r="AD88" s="37"/>
      <c r="AE88" s="37"/>
    </row>
    <row r="89" spans="1:47" s="2" customFormat="1" ht="12" customHeight="1">
      <c r="A89" s="37"/>
      <c r="B89" s="38"/>
      <c r="C89" s="31" t="s">
        <v>19</v>
      </c>
      <c r="D89" s="39"/>
      <c r="E89" s="39"/>
      <c r="F89" s="29" t="str">
        <f>F12</f>
        <v>BRATISLAVA UL. IMRICHA KARVAŠA</v>
      </c>
      <c r="G89" s="39"/>
      <c r="H89" s="39"/>
      <c r="I89" s="31" t="s">
        <v>21</v>
      </c>
      <c r="J89" s="73" t="str">
        <f>IF(J12="","",J12)</f>
        <v>9. 5. 2022</v>
      </c>
      <c r="K89" s="39"/>
      <c r="L89" s="58"/>
      <c r="S89" s="37"/>
      <c r="T89" s="37"/>
      <c r="U89" s="37"/>
      <c r="V89" s="37"/>
      <c r="W89" s="37"/>
      <c r="X89" s="37"/>
      <c r="Y89" s="37"/>
      <c r="Z89" s="37"/>
      <c r="AA89" s="37"/>
      <c r="AB89" s="37"/>
      <c r="AC89" s="37"/>
      <c r="AD89" s="37"/>
      <c r="AE89" s="37"/>
    </row>
    <row r="90" spans="1:47"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47" s="2" customFormat="1" ht="25.65" customHeight="1">
      <c r="A91" s="37"/>
      <c r="B91" s="38"/>
      <c r="C91" s="31" t="s">
        <v>23</v>
      </c>
      <c r="D91" s="39"/>
      <c r="E91" s="39"/>
      <c r="F91" s="29" t="str">
        <f>E15</f>
        <v>A BKPŠ, SPOL. S.R.O.</v>
      </c>
      <c r="G91" s="39"/>
      <c r="H91" s="39"/>
      <c r="I91" s="31" t="s">
        <v>29</v>
      </c>
      <c r="J91" s="34" t="str">
        <f>E21</f>
        <v>A BKPŠ, SPOL. S.R.O.</v>
      </c>
      <c r="K91" s="39"/>
      <c r="L91" s="58"/>
      <c r="S91" s="37"/>
      <c r="T91" s="37"/>
      <c r="U91" s="37"/>
      <c r="V91" s="37"/>
      <c r="W91" s="37"/>
      <c r="X91" s="37"/>
      <c r="Y91" s="37"/>
      <c r="Z91" s="37"/>
      <c r="AA91" s="37"/>
      <c r="AB91" s="37"/>
      <c r="AC91" s="37"/>
      <c r="AD91" s="37"/>
      <c r="AE91" s="37"/>
    </row>
    <row r="92" spans="1:47" s="2" customFormat="1" ht="15.15" customHeight="1">
      <c r="A92" s="37"/>
      <c r="B92" s="38"/>
      <c r="C92" s="31" t="s">
        <v>27</v>
      </c>
      <c r="D92" s="39"/>
      <c r="E92" s="39"/>
      <c r="F92" s="29" t="str">
        <f>IF(E18="","",E18)</f>
        <v>Vyplň údaj</v>
      </c>
      <c r="G92" s="39"/>
      <c r="H92" s="39"/>
      <c r="I92" s="31" t="s">
        <v>31</v>
      </c>
      <c r="J92" s="34" t="str">
        <f>E24</f>
        <v>ROZING s.r.o.</v>
      </c>
      <c r="K92" s="39"/>
      <c r="L92" s="58"/>
      <c r="S92" s="37"/>
      <c r="T92" s="37"/>
      <c r="U92" s="37"/>
      <c r="V92" s="37"/>
      <c r="W92" s="37"/>
      <c r="X92" s="37"/>
      <c r="Y92" s="37"/>
      <c r="Z92" s="37"/>
      <c r="AA92" s="37"/>
      <c r="AB92" s="37"/>
      <c r="AC92" s="37"/>
      <c r="AD92" s="37"/>
      <c r="AE92" s="37"/>
    </row>
    <row r="93" spans="1:47" s="2" customFormat="1" ht="10.35" customHeight="1">
      <c r="A93" s="37"/>
      <c r="B93" s="38"/>
      <c r="C93" s="39"/>
      <c r="D93" s="39"/>
      <c r="E93" s="39"/>
      <c r="F93" s="39"/>
      <c r="G93" s="39"/>
      <c r="H93" s="39"/>
      <c r="I93" s="39"/>
      <c r="J93" s="39"/>
      <c r="K93" s="39"/>
      <c r="L93" s="58"/>
      <c r="S93" s="37"/>
      <c r="T93" s="37"/>
      <c r="U93" s="37"/>
      <c r="V93" s="37"/>
      <c r="W93" s="37"/>
      <c r="X93" s="37"/>
      <c r="Y93" s="37"/>
      <c r="Z93" s="37"/>
      <c r="AA93" s="37"/>
      <c r="AB93" s="37"/>
      <c r="AC93" s="37"/>
      <c r="AD93" s="37"/>
      <c r="AE93" s="37"/>
    </row>
    <row r="94" spans="1:47" s="2" customFormat="1" ht="29.25" customHeight="1">
      <c r="A94" s="37"/>
      <c r="B94" s="38"/>
      <c r="C94" s="176" t="s">
        <v>335</v>
      </c>
      <c r="D94" s="132"/>
      <c r="E94" s="132"/>
      <c r="F94" s="132"/>
      <c r="G94" s="132"/>
      <c r="H94" s="132"/>
      <c r="I94" s="132"/>
      <c r="J94" s="177" t="s">
        <v>336</v>
      </c>
      <c r="K94" s="132"/>
      <c r="L94" s="58"/>
      <c r="S94" s="37"/>
      <c r="T94" s="37"/>
      <c r="U94" s="37"/>
      <c r="V94" s="37"/>
      <c r="W94" s="37"/>
      <c r="X94" s="37"/>
      <c r="Y94" s="37"/>
      <c r="Z94" s="37"/>
      <c r="AA94" s="37"/>
      <c r="AB94" s="37"/>
      <c r="AC94" s="37"/>
      <c r="AD94" s="37"/>
      <c r="AE94" s="37"/>
    </row>
    <row r="95" spans="1:47"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47" s="2" customFormat="1" ht="22.8" customHeight="1">
      <c r="A96" s="37"/>
      <c r="B96" s="38"/>
      <c r="C96" s="178" t="s">
        <v>337</v>
      </c>
      <c r="D96" s="39"/>
      <c r="E96" s="39"/>
      <c r="F96" s="39"/>
      <c r="G96" s="39"/>
      <c r="H96" s="39"/>
      <c r="I96" s="39"/>
      <c r="J96" s="91">
        <f>J137</f>
        <v>0</v>
      </c>
      <c r="K96" s="39"/>
      <c r="L96" s="58"/>
      <c r="S96" s="37"/>
      <c r="T96" s="37"/>
      <c r="U96" s="37"/>
      <c r="V96" s="37"/>
      <c r="W96" s="37"/>
      <c r="X96" s="37"/>
      <c r="Y96" s="37"/>
      <c r="Z96" s="37"/>
      <c r="AA96" s="37"/>
      <c r="AB96" s="37"/>
      <c r="AC96" s="37"/>
      <c r="AD96" s="37"/>
      <c r="AE96" s="37"/>
      <c r="AU96" s="19" t="s">
        <v>338</v>
      </c>
    </row>
    <row r="97" spans="1:65" s="9" customFormat="1" ht="24.9" customHeight="1">
      <c r="B97" s="179"/>
      <c r="C97" s="180"/>
      <c r="D97" s="181" t="s">
        <v>4191</v>
      </c>
      <c r="E97" s="182"/>
      <c r="F97" s="182"/>
      <c r="G97" s="182"/>
      <c r="H97" s="182"/>
      <c r="I97" s="182"/>
      <c r="J97" s="183">
        <f>J138</f>
        <v>0</v>
      </c>
      <c r="K97" s="180"/>
      <c r="L97" s="184"/>
    </row>
    <row r="98" spans="1:65" s="10" customFormat="1" ht="19.95" customHeight="1">
      <c r="B98" s="185"/>
      <c r="C98" s="111"/>
      <c r="D98" s="186" t="s">
        <v>4192</v>
      </c>
      <c r="E98" s="187"/>
      <c r="F98" s="187"/>
      <c r="G98" s="187"/>
      <c r="H98" s="187"/>
      <c r="I98" s="187"/>
      <c r="J98" s="188">
        <f>J139</f>
        <v>0</v>
      </c>
      <c r="K98" s="111"/>
      <c r="L98" s="189"/>
    </row>
    <row r="99" spans="1:65" s="9" customFormat="1" ht="24.9" customHeight="1">
      <c r="B99" s="179"/>
      <c r="C99" s="180"/>
      <c r="D99" s="181" t="s">
        <v>2061</v>
      </c>
      <c r="E99" s="182"/>
      <c r="F99" s="182"/>
      <c r="G99" s="182"/>
      <c r="H99" s="182"/>
      <c r="I99" s="182"/>
      <c r="J99" s="183">
        <f>J141</f>
        <v>0</v>
      </c>
      <c r="K99" s="180"/>
      <c r="L99" s="184"/>
    </row>
    <row r="100" spans="1:65" s="10" customFormat="1" ht="19.95" customHeight="1">
      <c r="B100" s="185"/>
      <c r="C100" s="111"/>
      <c r="D100" s="186" t="s">
        <v>4193</v>
      </c>
      <c r="E100" s="187"/>
      <c r="F100" s="187"/>
      <c r="G100" s="187"/>
      <c r="H100" s="187"/>
      <c r="I100" s="187"/>
      <c r="J100" s="188">
        <f>J142</f>
        <v>0</v>
      </c>
      <c r="K100" s="111"/>
      <c r="L100" s="189"/>
    </row>
    <row r="101" spans="1:65" s="10" customFormat="1" ht="19.95" customHeight="1">
      <c r="B101" s="185"/>
      <c r="C101" s="111"/>
      <c r="D101" s="186" t="s">
        <v>2063</v>
      </c>
      <c r="E101" s="187"/>
      <c r="F101" s="187"/>
      <c r="G101" s="187"/>
      <c r="H101" s="187"/>
      <c r="I101" s="187"/>
      <c r="J101" s="188">
        <f>J144</f>
        <v>0</v>
      </c>
      <c r="K101" s="111"/>
      <c r="L101" s="189"/>
    </row>
    <row r="102" spans="1:65" s="9" customFormat="1" ht="24.9" customHeight="1">
      <c r="B102" s="179"/>
      <c r="C102" s="180"/>
      <c r="D102" s="181" t="s">
        <v>2066</v>
      </c>
      <c r="E102" s="182"/>
      <c r="F102" s="182"/>
      <c r="G102" s="182"/>
      <c r="H102" s="182"/>
      <c r="I102" s="182"/>
      <c r="J102" s="183">
        <f>J147</f>
        <v>0</v>
      </c>
      <c r="K102" s="180"/>
      <c r="L102" s="184"/>
    </row>
    <row r="103" spans="1:65" s="10" customFormat="1" ht="19.95" customHeight="1">
      <c r="B103" s="185"/>
      <c r="C103" s="111"/>
      <c r="D103" s="186" t="s">
        <v>2067</v>
      </c>
      <c r="E103" s="187"/>
      <c r="F103" s="187"/>
      <c r="G103" s="187"/>
      <c r="H103" s="187"/>
      <c r="I103" s="187"/>
      <c r="J103" s="188">
        <f>J148</f>
        <v>0</v>
      </c>
      <c r="K103" s="111"/>
      <c r="L103" s="189"/>
    </row>
    <row r="104" spans="1:65" s="10" customFormat="1" ht="19.95" customHeight="1">
      <c r="B104" s="185"/>
      <c r="C104" s="111"/>
      <c r="D104" s="186" t="s">
        <v>2068</v>
      </c>
      <c r="E104" s="187"/>
      <c r="F104" s="187"/>
      <c r="G104" s="187"/>
      <c r="H104" s="187"/>
      <c r="I104" s="187"/>
      <c r="J104" s="188">
        <f>J184</f>
        <v>0</v>
      </c>
      <c r="K104" s="111"/>
      <c r="L104" s="189"/>
    </row>
    <row r="105" spans="1:65" s="10" customFormat="1" ht="19.95" customHeight="1">
      <c r="B105" s="185"/>
      <c r="C105" s="111"/>
      <c r="D105" s="186" t="s">
        <v>4194</v>
      </c>
      <c r="E105" s="187"/>
      <c r="F105" s="187"/>
      <c r="G105" s="187"/>
      <c r="H105" s="187"/>
      <c r="I105" s="187"/>
      <c r="J105" s="188">
        <f>J200</f>
        <v>0</v>
      </c>
      <c r="K105" s="111"/>
      <c r="L105" s="189"/>
    </row>
    <row r="106" spans="1:65" s="9" customFormat="1" ht="24.9" customHeight="1">
      <c r="B106" s="179"/>
      <c r="C106" s="180"/>
      <c r="D106" s="181" t="s">
        <v>4195</v>
      </c>
      <c r="E106" s="182"/>
      <c r="F106" s="182"/>
      <c r="G106" s="182"/>
      <c r="H106" s="182"/>
      <c r="I106" s="182"/>
      <c r="J106" s="183">
        <f>J202</f>
        <v>0</v>
      </c>
      <c r="K106" s="180"/>
      <c r="L106" s="184"/>
    </row>
    <row r="107" spans="1:65" s="9" customFormat="1" ht="21.75" customHeight="1">
      <c r="B107" s="179"/>
      <c r="C107" s="180"/>
      <c r="D107" s="190" t="s">
        <v>364</v>
      </c>
      <c r="E107" s="180"/>
      <c r="F107" s="180"/>
      <c r="G107" s="180"/>
      <c r="H107" s="180"/>
      <c r="I107" s="180"/>
      <c r="J107" s="191">
        <f>J204</f>
        <v>0</v>
      </c>
      <c r="K107" s="180"/>
      <c r="L107" s="184"/>
    </row>
    <row r="108" spans="1:65" s="2" customFormat="1" ht="21.75" customHeight="1">
      <c r="A108" s="37"/>
      <c r="B108" s="38"/>
      <c r="C108" s="39"/>
      <c r="D108" s="39"/>
      <c r="E108" s="39"/>
      <c r="F108" s="39"/>
      <c r="G108" s="39"/>
      <c r="H108" s="39"/>
      <c r="I108" s="39"/>
      <c r="J108" s="39"/>
      <c r="K108" s="39"/>
      <c r="L108" s="58"/>
      <c r="S108" s="37"/>
      <c r="T108" s="37"/>
      <c r="U108" s="37"/>
      <c r="V108" s="37"/>
      <c r="W108" s="37"/>
      <c r="X108" s="37"/>
      <c r="Y108" s="37"/>
      <c r="Z108" s="37"/>
      <c r="AA108" s="37"/>
      <c r="AB108" s="37"/>
      <c r="AC108" s="37"/>
      <c r="AD108" s="37"/>
      <c r="AE108" s="37"/>
    </row>
    <row r="109" spans="1:65" s="2" customFormat="1" ht="6.9" customHeight="1">
      <c r="A109" s="37"/>
      <c r="B109" s="38"/>
      <c r="C109" s="39"/>
      <c r="D109" s="39"/>
      <c r="E109" s="39"/>
      <c r="F109" s="39"/>
      <c r="G109" s="39"/>
      <c r="H109" s="39"/>
      <c r="I109" s="39"/>
      <c r="J109" s="39"/>
      <c r="K109" s="39"/>
      <c r="L109" s="58"/>
      <c r="S109" s="37"/>
      <c r="T109" s="37"/>
      <c r="U109" s="37"/>
      <c r="V109" s="37"/>
      <c r="W109" s="37"/>
      <c r="X109" s="37"/>
      <c r="Y109" s="37"/>
      <c r="Z109" s="37"/>
      <c r="AA109" s="37"/>
      <c r="AB109" s="37"/>
      <c r="AC109" s="37"/>
      <c r="AD109" s="37"/>
      <c r="AE109" s="37"/>
    </row>
    <row r="110" spans="1:65" s="2" customFormat="1" ht="29.25" customHeight="1">
      <c r="A110" s="37"/>
      <c r="B110" s="38"/>
      <c r="C110" s="178" t="s">
        <v>365</v>
      </c>
      <c r="D110" s="39"/>
      <c r="E110" s="39"/>
      <c r="F110" s="39"/>
      <c r="G110" s="39"/>
      <c r="H110" s="39"/>
      <c r="I110" s="39"/>
      <c r="J110" s="192">
        <f>ROUND(J111 + J112 + J113 + J114 + J115 + J116,2)</f>
        <v>0</v>
      </c>
      <c r="K110" s="39"/>
      <c r="L110" s="58"/>
      <c r="N110" s="193" t="s">
        <v>40</v>
      </c>
      <c r="S110" s="37"/>
      <c r="T110" s="37"/>
      <c r="U110" s="37"/>
      <c r="V110" s="37"/>
      <c r="W110" s="37"/>
      <c r="X110" s="37"/>
      <c r="Y110" s="37"/>
      <c r="Z110" s="37"/>
      <c r="AA110" s="37"/>
      <c r="AB110" s="37"/>
      <c r="AC110" s="37"/>
      <c r="AD110" s="37"/>
      <c r="AE110" s="37"/>
    </row>
    <row r="111" spans="1:65" s="2" customFormat="1" ht="18" customHeight="1">
      <c r="A111" s="37"/>
      <c r="B111" s="38"/>
      <c r="C111" s="39"/>
      <c r="D111" s="389" t="s">
        <v>366</v>
      </c>
      <c r="E111" s="387"/>
      <c r="F111" s="387"/>
      <c r="G111" s="39"/>
      <c r="H111" s="39"/>
      <c r="I111" s="39"/>
      <c r="J111" s="124">
        <v>0</v>
      </c>
      <c r="K111" s="39"/>
      <c r="L111" s="194"/>
      <c r="M111" s="195"/>
      <c r="N111" s="196" t="s">
        <v>42</v>
      </c>
      <c r="O111" s="195"/>
      <c r="P111" s="195"/>
      <c r="Q111" s="195"/>
      <c r="R111" s="195"/>
      <c r="S111" s="197"/>
      <c r="T111" s="197"/>
      <c r="U111" s="197"/>
      <c r="V111" s="197"/>
      <c r="W111" s="197"/>
      <c r="X111" s="197"/>
      <c r="Y111" s="197"/>
      <c r="Z111" s="197"/>
      <c r="AA111" s="197"/>
      <c r="AB111" s="197"/>
      <c r="AC111" s="197"/>
      <c r="AD111" s="197"/>
      <c r="AE111" s="197"/>
      <c r="AF111" s="195"/>
      <c r="AG111" s="195"/>
      <c r="AH111" s="195"/>
      <c r="AI111" s="195"/>
      <c r="AJ111" s="195"/>
      <c r="AK111" s="195"/>
      <c r="AL111" s="195"/>
      <c r="AM111" s="195"/>
      <c r="AN111" s="195"/>
      <c r="AO111" s="195"/>
      <c r="AP111" s="195"/>
      <c r="AQ111" s="195"/>
      <c r="AR111" s="195"/>
      <c r="AS111" s="195"/>
      <c r="AT111" s="195"/>
      <c r="AU111" s="195"/>
      <c r="AV111" s="195"/>
      <c r="AW111" s="195"/>
      <c r="AX111" s="195"/>
      <c r="AY111" s="198" t="s">
        <v>367</v>
      </c>
      <c r="AZ111" s="195"/>
      <c r="BA111" s="195"/>
      <c r="BB111" s="195"/>
      <c r="BC111" s="195"/>
      <c r="BD111" s="195"/>
      <c r="BE111" s="199">
        <f t="shared" ref="BE111:BE116" si="0">IF(N111="základná",J111,0)</f>
        <v>0</v>
      </c>
      <c r="BF111" s="199">
        <f t="shared" ref="BF111:BF116" si="1">IF(N111="znížená",J111,0)</f>
        <v>0</v>
      </c>
      <c r="BG111" s="199">
        <f t="shared" ref="BG111:BG116" si="2">IF(N111="zákl. prenesená",J111,0)</f>
        <v>0</v>
      </c>
      <c r="BH111" s="199">
        <f t="shared" ref="BH111:BH116" si="3">IF(N111="zníž. prenesená",J111,0)</f>
        <v>0</v>
      </c>
      <c r="BI111" s="199">
        <f t="shared" ref="BI111:BI116" si="4">IF(N111="nulová",J111,0)</f>
        <v>0</v>
      </c>
      <c r="BJ111" s="198" t="s">
        <v>92</v>
      </c>
      <c r="BK111" s="195"/>
      <c r="BL111" s="195"/>
      <c r="BM111" s="195"/>
    </row>
    <row r="112" spans="1:65" s="2" customFormat="1" ht="18" customHeight="1">
      <c r="A112" s="37"/>
      <c r="B112" s="38"/>
      <c r="C112" s="39"/>
      <c r="D112" s="389" t="s">
        <v>2072</v>
      </c>
      <c r="E112" s="387"/>
      <c r="F112" s="387"/>
      <c r="G112" s="39"/>
      <c r="H112" s="39"/>
      <c r="I112" s="39"/>
      <c r="J112" s="124">
        <v>0</v>
      </c>
      <c r="K112" s="39"/>
      <c r="L112" s="194"/>
      <c r="M112" s="195"/>
      <c r="N112" s="196" t="s">
        <v>42</v>
      </c>
      <c r="O112" s="195"/>
      <c r="P112" s="195"/>
      <c r="Q112" s="195"/>
      <c r="R112" s="195"/>
      <c r="S112" s="197"/>
      <c r="T112" s="197"/>
      <c r="U112" s="197"/>
      <c r="V112" s="197"/>
      <c r="W112" s="197"/>
      <c r="X112" s="197"/>
      <c r="Y112" s="197"/>
      <c r="Z112" s="197"/>
      <c r="AA112" s="197"/>
      <c r="AB112" s="197"/>
      <c r="AC112" s="197"/>
      <c r="AD112" s="197"/>
      <c r="AE112" s="197"/>
      <c r="AF112" s="195"/>
      <c r="AG112" s="195"/>
      <c r="AH112" s="195"/>
      <c r="AI112" s="195"/>
      <c r="AJ112" s="195"/>
      <c r="AK112" s="195"/>
      <c r="AL112" s="195"/>
      <c r="AM112" s="195"/>
      <c r="AN112" s="195"/>
      <c r="AO112" s="195"/>
      <c r="AP112" s="195"/>
      <c r="AQ112" s="195"/>
      <c r="AR112" s="195"/>
      <c r="AS112" s="195"/>
      <c r="AT112" s="195"/>
      <c r="AU112" s="195"/>
      <c r="AV112" s="195"/>
      <c r="AW112" s="195"/>
      <c r="AX112" s="195"/>
      <c r="AY112" s="198" t="s">
        <v>367</v>
      </c>
      <c r="AZ112" s="195"/>
      <c r="BA112" s="195"/>
      <c r="BB112" s="195"/>
      <c r="BC112" s="195"/>
      <c r="BD112" s="195"/>
      <c r="BE112" s="199">
        <f t="shared" si="0"/>
        <v>0</v>
      </c>
      <c r="BF112" s="199">
        <f t="shared" si="1"/>
        <v>0</v>
      </c>
      <c r="BG112" s="199">
        <f t="shared" si="2"/>
        <v>0</v>
      </c>
      <c r="BH112" s="199">
        <f t="shared" si="3"/>
        <v>0</v>
      </c>
      <c r="BI112" s="199">
        <f t="shared" si="4"/>
        <v>0</v>
      </c>
      <c r="BJ112" s="198" t="s">
        <v>92</v>
      </c>
      <c r="BK112" s="195"/>
      <c r="BL112" s="195"/>
      <c r="BM112" s="195"/>
    </row>
    <row r="113" spans="1:65" s="2" customFormat="1" ht="18" customHeight="1">
      <c r="A113" s="37"/>
      <c r="B113" s="38"/>
      <c r="C113" s="39"/>
      <c r="D113" s="389" t="s">
        <v>368</v>
      </c>
      <c r="E113" s="387"/>
      <c r="F113" s="387"/>
      <c r="G113" s="39"/>
      <c r="H113" s="39"/>
      <c r="I113" s="39"/>
      <c r="J113" s="124">
        <v>0</v>
      </c>
      <c r="K113" s="39"/>
      <c r="L113" s="194"/>
      <c r="M113" s="195"/>
      <c r="N113" s="196" t="s">
        <v>42</v>
      </c>
      <c r="O113" s="195"/>
      <c r="P113" s="195"/>
      <c r="Q113" s="195"/>
      <c r="R113" s="195"/>
      <c r="S113" s="197"/>
      <c r="T113" s="197"/>
      <c r="U113" s="197"/>
      <c r="V113" s="197"/>
      <c r="W113" s="197"/>
      <c r="X113" s="197"/>
      <c r="Y113" s="197"/>
      <c r="Z113" s="197"/>
      <c r="AA113" s="197"/>
      <c r="AB113" s="197"/>
      <c r="AC113" s="197"/>
      <c r="AD113" s="197"/>
      <c r="AE113" s="197"/>
      <c r="AF113" s="195"/>
      <c r="AG113" s="195"/>
      <c r="AH113" s="195"/>
      <c r="AI113" s="195"/>
      <c r="AJ113" s="195"/>
      <c r="AK113" s="195"/>
      <c r="AL113" s="195"/>
      <c r="AM113" s="195"/>
      <c r="AN113" s="195"/>
      <c r="AO113" s="195"/>
      <c r="AP113" s="195"/>
      <c r="AQ113" s="195"/>
      <c r="AR113" s="195"/>
      <c r="AS113" s="195"/>
      <c r="AT113" s="195"/>
      <c r="AU113" s="195"/>
      <c r="AV113" s="195"/>
      <c r="AW113" s="195"/>
      <c r="AX113" s="195"/>
      <c r="AY113" s="198" t="s">
        <v>367</v>
      </c>
      <c r="AZ113" s="195"/>
      <c r="BA113" s="195"/>
      <c r="BB113" s="195"/>
      <c r="BC113" s="195"/>
      <c r="BD113" s="195"/>
      <c r="BE113" s="199">
        <f t="shared" si="0"/>
        <v>0</v>
      </c>
      <c r="BF113" s="199">
        <f t="shared" si="1"/>
        <v>0</v>
      </c>
      <c r="BG113" s="199">
        <f t="shared" si="2"/>
        <v>0</v>
      </c>
      <c r="BH113" s="199">
        <f t="shared" si="3"/>
        <v>0</v>
      </c>
      <c r="BI113" s="199">
        <f t="shared" si="4"/>
        <v>0</v>
      </c>
      <c r="BJ113" s="198" t="s">
        <v>92</v>
      </c>
      <c r="BK113" s="195"/>
      <c r="BL113" s="195"/>
      <c r="BM113" s="195"/>
    </row>
    <row r="114" spans="1:65" s="2" customFormat="1" ht="18" customHeight="1">
      <c r="A114" s="37"/>
      <c r="B114" s="38"/>
      <c r="C114" s="39"/>
      <c r="D114" s="389" t="s">
        <v>369</v>
      </c>
      <c r="E114" s="387"/>
      <c r="F114" s="387"/>
      <c r="G114" s="39"/>
      <c r="H114" s="39"/>
      <c r="I114" s="39"/>
      <c r="J114" s="124">
        <v>0</v>
      </c>
      <c r="K114" s="39"/>
      <c r="L114" s="194"/>
      <c r="M114" s="195"/>
      <c r="N114" s="196" t="s">
        <v>42</v>
      </c>
      <c r="O114" s="195"/>
      <c r="P114" s="195"/>
      <c r="Q114" s="195"/>
      <c r="R114" s="195"/>
      <c r="S114" s="197"/>
      <c r="T114" s="197"/>
      <c r="U114" s="197"/>
      <c r="V114" s="197"/>
      <c r="W114" s="197"/>
      <c r="X114" s="197"/>
      <c r="Y114" s="197"/>
      <c r="Z114" s="197"/>
      <c r="AA114" s="197"/>
      <c r="AB114" s="197"/>
      <c r="AC114" s="197"/>
      <c r="AD114" s="197"/>
      <c r="AE114" s="197"/>
      <c r="AF114" s="195"/>
      <c r="AG114" s="195"/>
      <c r="AH114" s="195"/>
      <c r="AI114" s="195"/>
      <c r="AJ114" s="195"/>
      <c r="AK114" s="195"/>
      <c r="AL114" s="195"/>
      <c r="AM114" s="195"/>
      <c r="AN114" s="195"/>
      <c r="AO114" s="195"/>
      <c r="AP114" s="195"/>
      <c r="AQ114" s="195"/>
      <c r="AR114" s="195"/>
      <c r="AS114" s="195"/>
      <c r="AT114" s="195"/>
      <c r="AU114" s="195"/>
      <c r="AV114" s="195"/>
      <c r="AW114" s="195"/>
      <c r="AX114" s="195"/>
      <c r="AY114" s="198" t="s">
        <v>367</v>
      </c>
      <c r="AZ114" s="195"/>
      <c r="BA114" s="195"/>
      <c r="BB114" s="195"/>
      <c r="BC114" s="195"/>
      <c r="BD114" s="195"/>
      <c r="BE114" s="199">
        <f t="shared" si="0"/>
        <v>0</v>
      </c>
      <c r="BF114" s="199">
        <f t="shared" si="1"/>
        <v>0</v>
      </c>
      <c r="BG114" s="199">
        <f t="shared" si="2"/>
        <v>0</v>
      </c>
      <c r="BH114" s="199">
        <f t="shared" si="3"/>
        <v>0</v>
      </c>
      <c r="BI114" s="199">
        <f t="shared" si="4"/>
        <v>0</v>
      </c>
      <c r="BJ114" s="198" t="s">
        <v>92</v>
      </c>
      <c r="BK114" s="195"/>
      <c r="BL114" s="195"/>
      <c r="BM114" s="195"/>
    </row>
    <row r="115" spans="1:65" s="2" customFormat="1" ht="18" customHeight="1">
      <c r="A115" s="37"/>
      <c r="B115" s="38"/>
      <c r="C115" s="39"/>
      <c r="D115" s="389" t="s">
        <v>370</v>
      </c>
      <c r="E115" s="387"/>
      <c r="F115" s="387"/>
      <c r="G115" s="39"/>
      <c r="H115" s="39"/>
      <c r="I115" s="39"/>
      <c r="J115" s="124">
        <v>0</v>
      </c>
      <c r="K115" s="39"/>
      <c r="L115" s="194"/>
      <c r="M115" s="195"/>
      <c r="N115" s="196" t="s">
        <v>42</v>
      </c>
      <c r="O115" s="195"/>
      <c r="P115" s="195"/>
      <c r="Q115" s="195"/>
      <c r="R115" s="195"/>
      <c r="S115" s="197"/>
      <c r="T115" s="197"/>
      <c r="U115" s="197"/>
      <c r="V115" s="197"/>
      <c r="W115" s="197"/>
      <c r="X115" s="197"/>
      <c r="Y115" s="197"/>
      <c r="Z115" s="197"/>
      <c r="AA115" s="197"/>
      <c r="AB115" s="197"/>
      <c r="AC115" s="197"/>
      <c r="AD115" s="197"/>
      <c r="AE115" s="197"/>
      <c r="AF115" s="195"/>
      <c r="AG115" s="195"/>
      <c r="AH115" s="195"/>
      <c r="AI115" s="195"/>
      <c r="AJ115" s="195"/>
      <c r="AK115" s="195"/>
      <c r="AL115" s="195"/>
      <c r="AM115" s="195"/>
      <c r="AN115" s="195"/>
      <c r="AO115" s="195"/>
      <c r="AP115" s="195"/>
      <c r="AQ115" s="195"/>
      <c r="AR115" s="195"/>
      <c r="AS115" s="195"/>
      <c r="AT115" s="195"/>
      <c r="AU115" s="195"/>
      <c r="AV115" s="195"/>
      <c r="AW115" s="195"/>
      <c r="AX115" s="195"/>
      <c r="AY115" s="198" t="s">
        <v>367</v>
      </c>
      <c r="AZ115" s="195"/>
      <c r="BA115" s="195"/>
      <c r="BB115" s="195"/>
      <c r="BC115" s="195"/>
      <c r="BD115" s="195"/>
      <c r="BE115" s="199">
        <f t="shared" si="0"/>
        <v>0</v>
      </c>
      <c r="BF115" s="199">
        <f t="shared" si="1"/>
        <v>0</v>
      </c>
      <c r="BG115" s="199">
        <f t="shared" si="2"/>
        <v>0</v>
      </c>
      <c r="BH115" s="199">
        <f t="shared" si="3"/>
        <v>0</v>
      </c>
      <c r="BI115" s="199">
        <f t="shared" si="4"/>
        <v>0</v>
      </c>
      <c r="BJ115" s="198" t="s">
        <v>92</v>
      </c>
      <c r="BK115" s="195"/>
      <c r="BL115" s="195"/>
      <c r="BM115" s="195"/>
    </row>
    <row r="116" spans="1:65" s="2" customFormat="1" ht="18" customHeight="1">
      <c r="A116" s="37"/>
      <c r="B116" s="38"/>
      <c r="C116" s="39"/>
      <c r="D116" s="123" t="s">
        <v>371</v>
      </c>
      <c r="E116" s="39"/>
      <c r="F116" s="39"/>
      <c r="G116" s="39"/>
      <c r="H116" s="39"/>
      <c r="I116" s="39"/>
      <c r="J116" s="124">
        <f>ROUND(J30*T116,2)</f>
        <v>0</v>
      </c>
      <c r="K116" s="39"/>
      <c r="L116" s="194"/>
      <c r="M116" s="195"/>
      <c r="N116" s="196" t="s">
        <v>42</v>
      </c>
      <c r="O116" s="195"/>
      <c r="P116" s="195"/>
      <c r="Q116" s="195"/>
      <c r="R116" s="195"/>
      <c r="S116" s="197"/>
      <c r="T116" s="197"/>
      <c r="U116" s="197"/>
      <c r="V116" s="197"/>
      <c r="W116" s="197"/>
      <c r="X116" s="197"/>
      <c r="Y116" s="197"/>
      <c r="Z116" s="197"/>
      <c r="AA116" s="197"/>
      <c r="AB116" s="197"/>
      <c r="AC116" s="197"/>
      <c r="AD116" s="197"/>
      <c r="AE116" s="197"/>
      <c r="AF116" s="195"/>
      <c r="AG116" s="195"/>
      <c r="AH116" s="195"/>
      <c r="AI116" s="195"/>
      <c r="AJ116" s="195"/>
      <c r="AK116" s="195"/>
      <c r="AL116" s="195"/>
      <c r="AM116" s="195"/>
      <c r="AN116" s="195"/>
      <c r="AO116" s="195"/>
      <c r="AP116" s="195"/>
      <c r="AQ116" s="195"/>
      <c r="AR116" s="195"/>
      <c r="AS116" s="195"/>
      <c r="AT116" s="195"/>
      <c r="AU116" s="195"/>
      <c r="AV116" s="195"/>
      <c r="AW116" s="195"/>
      <c r="AX116" s="195"/>
      <c r="AY116" s="198" t="s">
        <v>372</v>
      </c>
      <c r="AZ116" s="195"/>
      <c r="BA116" s="195"/>
      <c r="BB116" s="195"/>
      <c r="BC116" s="195"/>
      <c r="BD116" s="195"/>
      <c r="BE116" s="199">
        <f t="shared" si="0"/>
        <v>0</v>
      </c>
      <c r="BF116" s="199">
        <f t="shared" si="1"/>
        <v>0</v>
      </c>
      <c r="BG116" s="199">
        <f t="shared" si="2"/>
        <v>0</v>
      </c>
      <c r="BH116" s="199">
        <f t="shared" si="3"/>
        <v>0</v>
      </c>
      <c r="BI116" s="199">
        <f t="shared" si="4"/>
        <v>0</v>
      </c>
      <c r="BJ116" s="198" t="s">
        <v>92</v>
      </c>
      <c r="BK116" s="195"/>
      <c r="BL116" s="195"/>
      <c r="BM116" s="195"/>
    </row>
    <row r="117" spans="1:65" s="2" customFormat="1" ht="10.199999999999999">
      <c r="A117" s="37"/>
      <c r="B117" s="38"/>
      <c r="C117" s="39"/>
      <c r="D117" s="39"/>
      <c r="E117" s="39"/>
      <c r="F117" s="39"/>
      <c r="G117" s="39"/>
      <c r="H117" s="39"/>
      <c r="I117" s="39"/>
      <c r="J117" s="39"/>
      <c r="K117" s="39"/>
      <c r="L117" s="58"/>
      <c r="S117" s="37"/>
      <c r="T117" s="37"/>
      <c r="U117" s="37"/>
      <c r="V117" s="37"/>
      <c r="W117" s="37"/>
      <c r="X117" s="37"/>
      <c r="Y117" s="37"/>
      <c r="Z117" s="37"/>
      <c r="AA117" s="37"/>
      <c r="AB117" s="37"/>
      <c r="AC117" s="37"/>
      <c r="AD117" s="37"/>
      <c r="AE117" s="37"/>
    </row>
    <row r="118" spans="1:65" s="2" customFormat="1" ht="29.25" customHeight="1">
      <c r="A118" s="37"/>
      <c r="B118" s="38"/>
      <c r="C118" s="131" t="s">
        <v>142</v>
      </c>
      <c r="D118" s="132"/>
      <c r="E118" s="132"/>
      <c r="F118" s="132"/>
      <c r="G118" s="132"/>
      <c r="H118" s="132"/>
      <c r="I118" s="132"/>
      <c r="J118" s="133">
        <f>ROUND(J96+J110,2)</f>
        <v>0</v>
      </c>
      <c r="K118" s="132"/>
      <c r="L118" s="58"/>
      <c r="S118" s="37"/>
      <c r="T118" s="37"/>
      <c r="U118" s="37"/>
      <c r="V118" s="37"/>
      <c r="W118" s="37"/>
      <c r="X118" s="37"/>
      <c r="Y118" s="37"/>
      <c r="Z118" s="37"/>
      <c r="AA118" s="37"/>
      <c r="AB118" s="37"/>
      <c r="AC118" s="37"/>
      <c r="AD118" s="37"/>
      <c r="AE118" s="37"/>
    </row>
    <row r="119" spans="1:65" s="2" customFormat="1" ht="6.9" customHeight="1">
      <c r="A119" s="37"/>
      <c r="B119" s="61"/>
      <c r="C119" s="62"/>
      <c r="D119" s="62"/>
      <c r="E119" s="62"/>
      <c r="F119" s="62"/>
      <c r="G119" s="62"/>
      <c r="H119" s="62"/>
      <c r="I119" s="62"/>
      <c r="J119" s="62"/>
      <c r="K119" s="62"/>
      <c r="L119" s="58"/>
      <c r="S119" s="37"/>
      <c r="T119" s="37"/>
      <c r="U119" s="37"/>
      <c r="V119" s="37"/>
      <c r="W119" s="37"/>
      <c r="X119" s="37"/>
      <c r="Y119" s="37"/>
      <c r="Z119" s="37"/>
      <c r="AA119" s="37"/>
      <c r="AB119" s="37"/>
      <c r="AC119" s="37"/>
      <c r="AD119" s="37"/>
      <c r="AE119" s="37"/>
    </row>
    <row r="123" spans="1:65" s="2" customFormat="1" ht="6.9" customHeight="1">
      <c r="A123" s="37"/>
      <c r="B123" s="63"/>
      <c r="C123" s="64"/>
      <c r="D123" s="64"/>
      <c r="E123" s="64"/>
      <c r="F123" s="64"/>
      <c r="G123" s="64"/>
      <c r="H123" s="64"/>
      <c r="I123" s="64"/>
      <c r="J123" s="64"/>
      <c r="K123" s="64"/>
      <c r="L123" s="58"/>
      <c r="S123" s="37"/>
      <c r="T123" s="37"/>
      <c r="U123" s="37"/>
      <c r="V123" s="37"/>
      <c r="W123" s="37"/>
      <c r="X123" s="37"/>
      <c r="Y123" s="37"/>
      <c r="Z123" s="37"/>
      <c r="AA123" s="37"/>
      <c r="AB123" s="37"/>
      <c r="AC123" s="37"/>
      <c r="AD123" s="37"/>
      <c r="AE123" s="37"/>
    </row>
    <row r="124" spans="1:65" s="2" customFormat="1" ht="24.9" customHeight="1">
      <c r="A124" s="37"/>
      <c r="B124" s="38"/>
      <c r="C124" s="25" t="s">
        <v>373</v>
      </c>
      <c r="D124" s="39"/>
      <c r="E124" s="39"/>
      <c r="F124" s="39"/>
      <c r="G124" s="39"/>
      <c r="H124" s="39"/>
      <c r="I124" s="39"/>
      <c r="J124" s="39"/>
      <c r="K124" s="39"/>
      <c r="L124" s="58"/>
      <c r="S124" s="37"/>
      <c r="T124" s="37"/>
      <c r="U124" s="37"/>
      <c r="V124" s="37"/>
      <c r="W124" s="37"/>
      <c r="X124" s="37"/>
      <c r="Y124" s="37"/>
      <c r="Z124" s="37"/>
      <c r="AA124" s="37"/>
      <c r="AB124" s="37"/>
      <c r="AC124" s="37"/>
      <c r="AD124" s="37"/>
      <c r="AE124" s="37"/>
    </row>
    <row r="125" spans="1:65" s="2" customFormat="1" ht="6.9" customHeight="1">
      <c r="A125" s="37"/>
      <c r="B125" s="38"/>
      <c r="C125" s="39"/>
      <c r="D125" s="39"/>
      <c r="E125" s="39"/>
      <c r="F125" s="39"/>
      <c r="G125" s="39"/>
      <c r="H125" s="39"/>
      <c r="I125" s="39"/>
      <c r="J125" s="39"/>
      <c r="K125" s="39"/>
      <c r="L125" s="58"/>
      <c r="S125" s="37"/>
      <c r="T125" s="37"/>
      <c r="U125" s="37"/>
      <c r="V125" s="37"/>
      <c r="W125" s="37"/>
      <c r="X125" s="37"/>
      <c r="Y125" s="37"/>
      <c r="Z125" s="37"/>
      <c r="AA125" s="37"/>
      <c r="AB125" s="37"/>
      <c r="AC125" s="37"/>
      <c r="AD125" s="37"/>
      <c r="AE125" s="37"/>
    </row>
    <row r="126" spans="1:65" s="2" customFormat="1" ht="12" customHeight="1">
      <c r="A126" s="37"/>
      <c r="B126" s="38"/>
      <c r="C126" s="31" t="s">
        <v>15</v>
      </c>
      <c r="D126" s="39"/>
      <c r="E126" s="39"/>
      <c r="F126" s="39"/>
      <c r="G126" s="39"/>
      <c r="H126" s="39"/>
      <c r="I126" s="39"/>
      <c r="J126" s="39"/>
      <c r="K126" s="39"/>
      <c r="L126" s="58"/>
      <c r="S126" s="37"/>
      <c r="T126" s="37"/>
      <c r="U126" s="37"/>
      <c r="V126" s="37"/>
      <c r="W126" s="37"/>
      <c r="X126" s="37"/>
      <c r="Y126" s="37"/>
      <c r="Z126" s="37"/>
      <c r="AA126" s="37"/>
      <c r="AB126" s="37"/>
      <c r="AC126" s="37"/>
      <c r="AD126" s="37"/>
      <c r="AE126" s="37"/>
    </row>
    <row r="127" spans="1:65" s="2" customFormat="1" ht="39.75" customHeight="1">
      <c r="A127" s="37"/>
      <c r="B127" s="38"/>
      <c r="C127" s="39"/>
      <c r="D127" s="39"/>
      <c r="E127" s="398" t="str">
        <f>E7</f>
        <v>OPRAVA POŠKODENÝCH PODLÁH A PRIESTOROV GARÁŽÍ NA 3.PP, 2.PP, 1.PP, MEZANÍNU, HOSPODÁRSKEHO A BANK. DVORA V OBJEKTE NBS</v>
      </c>
      <c r="F127" s="399"/>
      <c r="G127" s="399"/>
      <c r="H127" s="399"/>
      <c r="I127" s="39"/>
      <c r="J127" s="39"/>
      <c r="K127" s="39"/>
      <c r="L127" s="58"/>
      <c r="S127" s="37"/>
      <c r="T127" s="37"/>
      <c r="U127" s="37"/>
      <c r="V127" s="37"/>
      <c r="W127" s="37"/>
      <c r="X127" s="37"/>
      <c r="Y127" s="37"/>
      <c r="Z127" s="37"/>
      <c r="AA127" s="37"/>
      <c r="AB127" s="37"/>
      <c r="AC127" s="37"/>
      <c r="AD127" s="37"/>
      <c r="AE127" s="37"/>
    </row>
    <row r="128" spans="1:65" s="2" customFormat="1" ht="12" customHeight="1">
      <c r="A128" s="37"/>
      <c r="B128" s="38"/>
      <c r="C128" s="31" t="s">
        <v>160</v>
      </c>
      <c r="D128" s="39"/>
      <c r="E128" s="39"/>
      <c r="F128" s="39"/>
      <c r="G128" s="39"/>
      <c r="H128" s="39"/>
      <c r="I128" s="39"/>
      <c r="J128" s="39"/>
      <c r="K128" s="39"/>
      <c r="L128" s="58"/>
      <c r="S128" s="37"/>
      <c r="T128" s="37"/>
      <c r="U128" s="37"/>
      <c r="V128" s="37"/>
      <c r="W128" s="37"/>
      <c r="X128" s="37"/>
      <c r="Y128" s="37"/>
      <c r="Z128" s="37"/>
      <c r="AA128" s="37"/>
      <c r="AB128" s="37"/>
      <c r="AC128" s="37"/>
      <c r="AD128" s="37"/>
      <c r="AE128" s="37"/>
    </row>
    <row r="129" spans="1:65" s="2" customFormat="1" ht="16.5" customHeight="1">
      <c r="A129" s="37"/>
      <c r="B129" s="38"/>
      <c r="C129" s="39"/>
      <c r="D129" s="39"/>
      <c r="E129" s="337" t="str">
        <f>E9</f>
        <v>08 - Rozvody pre nabíjacie stanice pre elektromobily</v>
      </c>
      <c r="F129" s="400"/>
      <c r="G129" s="400"/>
      <c r="H129" s="400"/>
      <c r="I129" s="39"/>
      <c r="J129" s="39"/>
      <c r="K129" s="39"/>
      <c r="L129" s="58"/>
      <c r="S129" s="37"/>
      <c r="T129" s="37"/>
      <c r="U129" s="37"/>
      <c r="V129" s="37"/>
      <c r="W129" s="37"/>
      <c r="X129" s="37"/>
      <c r="Y129" s="37"/>
      <c r="Z129" s="37"/>
      <c r="AA129" s="37"/>
      <c r="AB129" s="37"/>
      <c r="AC129" s="37"/>
      <c r="AD129" s="37"/>
      <c r="AE129" s="37"/>
    </row>
    <row r="130" spans="1:65" s="2" customFormat="1" ht="6.9" customHeight="1">
      <c r="A130" s="37"/>
      <c r="B130" s="38"/>
      <c r="C130" s="39"/>
      <c r="D130" s="39"/>
      <c r="E130" s="39"/>
      <c r="F130" s="39"/>
      <c r="G130" s="39"/>
      <c r="H130" s="39"/>
      <c r="I130" s="39"/>
      <c r="J130" s="39"/>
      <c r="K130" s="39"/>
      <c r="L130" s="58"/>
      <c r="S130" s="37"/>
      <c r="T130" s="37"/>
      <c r="U130" s="37"/>
      <c r="V130" s="37"/>
      <c r="W130" s="37"/>
      <c r="X130" s="37"/>
      <c r="Y130" s="37"/>
      <c r="Z130" s="37"/>
      <c r="AA130" s="37"/>
      <c r="AB130" s="37"/>
      <c r="AC130" s="37"/>
      <c r="AD130" s="37"/>
      <c r="AE130" s="37"/>
    </row>
    <row r="131" spans="1:65" s="2" customFormat="1" ht="12" customHeight="1">
      <c r="A131" s="37"/>
      <c r="B131" s="38"/>
      <c r="C131" s="31" t="s">
        <v>19</v>
      </c>
      <c r="D131" s="39"/>
      <c r="E131" s="39"/>
      <c r="F131" s="29" t="str">
        <f>F12</f>
        <v>BRATISLAVA UL. IMRICHA KARVAŠA</v>
      </c>
      <c r="G131" s="39"/>
      <c r="H131" s="39"/>
      <c r="I131" s="31" t="s">
        <v>21</v>
      </c>
      <c r="J131" s="73" t="str">
        <f>IF(J12="","",J12)</f>
        <v>9. 5. 2022</v>
      </c>
      <c r="K131" s="39"/>
      <c r="L131" s="58"/>
      <c r="S131" s="37"/>
      <c r="T131" s="37"/>
      <c r="U131" s="37"/>
      <c r="V131" s="37"/>
      <c r="W131" s="37"/>
      <c r="X131" s="37"/>
      <c r="Y131" s="37"/>
      <c r="Z131" s="37"/>
      <c r="AA131" s="37"/>
      <c r="AB131" s="37"/>
      <c r="AC131" s="37"/>
      <c r="AD131" s="37"/>
      <c r="AE131" s="37"/>
    </row>
    <row r="132" spans="1:65" s="2" customFormat="1" ht="6.9" customHeight="1">
      <c r="A132" s="37"/>
      <c r="B132" s="38"/>
      <c r="C132" s="39"/>
      <c r="D132" s="39"/>
      <c r="E132" s="39"/>
      <c r="F132" s="39"/>
      <c r="G132" s="39"/>
      <c r="H132" s="39"/>
      <c r="I132" s="39"/>
      <c r="J132" s="39"/>
      <c r="K132" s="39"/>
      <c r="L132" s="58"/>
      <c r="S132" s="37"/>
      <c r="T132" s="37"/>
      <c r="U132" s="37"/>
      <c r="V132" s="37"/>
      <c r="W132" s="37"/>
      <c r="X132" s="37"/>
      <c r="Y132" s="37"/>
      <c r="Z132" s="37"/>
      <c r="AA132" s="37"/>
      <c r="AB132" s="37"/>
      <c r="AC132" s="37"/>
      <c r="AD132" s="37"/>
      <c r="AE132" s="37"/>
    </row>
    <row r="133" spans="1:65" s="2" customFormat="1" ht="25.65" customHeight="1">
      <c r="A133" s="37"/>
      <c r="B133" s="38"/>
      <c r="C133" s="31" t="s">
        <v>23</v>
      </c>
      <c r="D133" s="39"/>
      <c r="E133" s="39"/>
      <c r="F133" s="29" t="str">
        <f>E15</f>
        <v>A BKPŠ, SPOL. S.R.O.</v>
      </c>
      <c r="G133" s="39"/>
      <c r="H133" s="39"/>
      <c r="I133" s="31" t="s">
        <v>29</v>
      </c>
      <c r="J133" s="34" t="str">
        <f>E21</f>
        <v>A BKPŠ, SPOL. S.R.O.</v>
      </c>
      <c r="K133" s="39"/>
      <c r="L133" s="58"/>
      <c r="S133" s="37"/>
      <c r="T133" s="37"/>
      <c r="U133" s="37"/>
      <c r="V133" s="37"/>
      <c r="W133" s="37"/>
      <c r="X133" s="37"/>
      <c r="Y133" s="37"/>
      <c r="Z133" s="37"/>
      <c r="AA133" s="37"/>
      <c r="AB133" s="37"/>
      <c r="AC133" s="37"/>
      <c r="AD133" s="37"/>
      <c r="AE133" s="37"/>
    </row>
    <row r="134" spans="1:65" s="2" customFormat="1" ht="15.15" customHeight="1">
      <c r="A134" s="37"/>
      <c r="B134" s="38"/>
      <c r="C134" s="31" t="s">
        <v>27</v>
      </c>
      <c r="D134" s="39"/>
      <c r="E134" s="39"/>
      <c r="F134" s="29" t="str">
        <f>IF(E18="","",E18)</f>
        <v>Vyplň údaj</v>
      </c>
      <c r="G134" s="39"/>
      <c r="H134" s="39"/>
      <c r="I134" s="31" t="s">
        <v>31</v>
      </c>
      <c r="J134" s="34" t="str">
        <f>E24</f>
        <v>ROZING s.r.o.</v>
      </c>
      <c r="K134" s="39"/>
      <c r="L134" s="58"/>
      <c r="S134" s="37"/>
      <c r="T134" s="37"/>
      <c r="U134" s="37"/>
      <c r="V134" s="37"/>
      <c r="W134" s="37"/>
      <c r="X134" s="37"/>
      <c r="Y134" s="37"/>
      <c r="Z134" s="37"/>
      <c r="AA134" s="37"/>
      <c r="AB134" s="37"/>
      <c r="AC134" s="37"/>
      <c r="AD134" s="37"/>
      <c r="AE134" s="37"/>
    </row>
    <row r="135" spans="1:65" s="2" customFormat="1" ht="10.35" customHeight="1">
      <c r="A135" s="37"/>
      <c r="B135" s="38"/>
      <c r="C135" s="39"/>
      <c r="D135" s="39"/>
      <c r="E135" s="39"/>
      <c r="F135" s="39"/>
      <c r="G135" s="39"/>
      <c r="H135" s="39"/>
      <c r="I135" s="39"/>
      <c r="J135" s="39"/>
      <c r="K135" s="39"/>
      <c r="L135" s="58"/>
      <c r="S135" s="37"/>
      <c r="T135" s="37"/>
      <c r="U135" s="37"/>
      <c r="V135" s="37"/>
      <c r="W135" s="37"/>
      <c r="X135" s="37"/>
      <c r="Y135" s="37"/>
      <c r="Z135" s="37"/>
      <c r="AA135" s="37"/>
      <c r="AB135" s="37"/>
      <c r="AC135" s="37"/>
      <c r="AD135" s="37"/>
      <c r="AE135" s="37"/>
    </row>
    <row r="136" spans="1:65" s="11" customFormat="1" ht="29.25" customHeight="1">
      <c r="A136" s="200"/>
      <c r="B136" s="201"/>
      <c r="C136" s="202" t="s">
        <v>374</v>
      </c>
      <c r="D136" s="203" t="s">
        <v>61</v>
      </c>
      <c r="E136" s="203" t="s">
        <v>57</v>
      </c>
      <c r="F136" s="203" t="s">
        <v>58</v>
      </c>
      <c r="G136" s="203" t="s">
        <v>375</v>
      </c>
      <c r="H136" s="203" t="s">
        <v>376</v>
      </c>
      <c r="I136" s="203" t="s">
        <v>377</v>
      </c>
      <c r="J136" s="204" t="s">
        <v>336</v>
      </c>
      <c r="K136" s="205" t="s">
        <v>378</v>
      </c>
      <c r="L136" s="206"/>
      <c r="M136" s="82" t="s">
        <v>1</v>
      </c>
      <c r="N136" s="83" t="s">
        <v>40</v>
      </c>
      <c r="O136" s="83" t="s">
        <v>379</v>
      </c>
      <c r="P136" s="83" t="s">
        <v>380</v>
      </c>
      <c r="Q136" s="83" t="s">
        <v>381</v>
      </c>
      <c r="R136" s="83" t="s">
        <v>382</v>
      </c>
      <c r="S136" s="83" t="s">
        <v>383</v>
      </c>
      <c r="T136" s="84" t="s">
        <v>384</v>
      </c>
      <c r="U136" s="200"/>
      <c r="V136" s="200"/>
      <c r="W136" s="200"/>
      <c r="X136" s="200"/>
      <c r="Y136" s="200"/>
      <c r="Z136" s="200"/>
      <c r="AA136" s="200"/>
      <c r="AB136" s="200"/>
      <c r="AC136" s="200"/>
      <c r="AD136" s="200"/>
      <c r="AE136" s="200"/>
    </row>
    <row r="137" spans="1:65" s="2" customFormat="1" ht="22.8" customHeight="1">
      <c r="A137" s="37"/>
      <c r="B137" s="38"/>
      <c r="C137" s="89" t="s">
        <v>212</v>
      </c>
      <c r="D137" s="39"/>
      <c r="E137" s="39"/>
      <c r="F137" s="39"/>
      <c r="G137" s="39"/>
      <c r="H137" s="39"/>
      <c r="I137" s="39"/>
      <c r="J137" s="207">
        <f>BK137</f>
        <v>0</v>
      </c>
      <c r="K137" s="39"/>
      <c r="L137" s="40"/>
      <c r="M137" s="85"/>
      <c r="N137" s="208"/>
      <c r="O137" s="86"/>
      <c r="P137" s="209">
        <f>P138+P141+P147+P202+P204</f>
        <v>0</v>
      </c>
      <c r="Q137" s="86"/>
      <c r="R137" s="209">
        <f>R138+R141+R147+R202+R204</f>
        <v>2.3592900000000001</v>
      </c>
      <c r="S137" s="86"/>
      <c r="T137" s="210">
        <f>T138+T141+T147+T202+T204</f>
        <v>0.26</v>
      </c>
      <c r="U137" s="37"/>
      <c r="V137" s="37"/>
      <c r="W137" s="37"/>
      <c r="X137" s="37"/>
      <c r="Y137" s="37"/>
      <c r="Z137" s="37"/>
      <c r="AA137" s="37"/>
      <c r="AB137" s="37"/>
      <c r="AC137" s="37"/>
      <c r="AD137" s="37"/>
      <c r="AE137" s="37"/>
      <c r="AT137" s="19" t="s">
        <v>75</v>
      </c>
      <c r="AU137" s="19" t="s">
        <v>338</v>
      </c>
      <c r="BK137" s="211">
        <f>BK138+BK141+BK147+BK202+BK204</f>
        <v>0</v>
      </c>
    </row>
    <row r="138" spans="1:65" s="12" customFormat="1" ht="25.95" customHeight="1">
      <c r="B138" s="212"/>
      <c r="C138" s="213"/>
      <c r="D138" s="214" t="s">
        <v>75</v>
      </c>
      <c r="E138" s="215" t="s">
        <v>866</v>
      </c>
      <c r="F138" s="215" t="s">
        <v>4196</v>
      </c>
      <c r="G138" s="213"/>
      <c r="H138" s="213"/>
      <c r="I138" s="216"/>
      <c r="J138" s="191">
        <f>BK138</f>
        <v>0</v>
      </c>
      <c r="K138" s="213"/>
      <c r="L138" s="217"/>
      <c r="M138" s="218"/>
      <c r="N138" s="219"/>
      <c r="O138" s="219"/>
      <c r="P138" s="220">
        <f>P139</f>
        <v>0</v>
      </c>
      <c r="Q138" s="219"/>
      <c r="R138" s="220">
        <f>R139</f>
        <v>4.4999999999999997E-3</v>
      </c>
      <c r="S138" s="219"/>
      <c r="T138" s="221">
        <f>T139</f>
        <v>0</v>
      </c>
      <c r="AR138" s="222" t="s">
        <v>84</v>
      </c>
      <c r="AT138" s="223" t="s">
        <v>75</v>
      </c>
      <c r="AU138" s="223" t="s">
        <v>76</v>
      </c>
      <c r="AY138" s="222" t="s">
        <v>387</v>
      </c>
      <c r="BK138" s="224">
        <f>BK139</f>
        <v>0</v>
      </c>
    </row>
    <row r="139" spans="1:65" s="12" customFormat="1" ht="22.8" customHeight="1">
      <c r="B139" s="212"/>
      <c r="C139" s="213"/>
      <c r="D139" s="214" t="s">
        <v>75</v>
      </c>
      <c r="E139" s="225" t="s">
        <v>4197</v>
      </c>
      <c r="F139" s="225" t="s">
        <v>4198</v>
      </c>
      <c r="G139" s="213"/>
      <c r="H139" s="213"/>
      <c r="I139" s="216"/>
      <c r="J139" s="226">
        <f>BK139</f>
        <v>0</v>
      </c>
      <c r="K139" s="213"/>
      <c r="L139" s="217"/>
      <c r="M139" s="218"/>
      <c r="N139" s="219"/>
      <c r="O139" s="219"/>
      <c r="P139" s="220">
        <f>P140</f>
        <v>0</v>
      </c>
      <c r="Q139" s="219"/>
      <c r="R139" s="220">
        <f>R140</f>
        <v>4.4999999999999997E-3</v>
      </c>
      <c r="S139" s="219"/>
      <c r="T139" s="221">
        <f>T140</f>
        <v>0</v>
      </c>
      <c r="AR139" s="222" t="s">
        <v>84</v>
      </c>
      <c r="AT139" s="223" t="s">
        <v>75</v>
      </c>
      <c r="AU139" s="223" t="s">
        <v>84</v>
      </c>
      <c r="AY139" s="222" t="s">
        <v>387</v>
      </c>
      <c r="BK139" s="224">
        <f>BK140</f>
        <v>0</v>
      </c>
    </row>
    <row r="140" spans="1:65" s="2" customFormat="1" ht="21.75" customHeight="1">
      <c r="A140" s="37"/>
      <c r="B140" s="38"/>
      <c r="C140" s="297" t="s">
        <v>84</v>
      </c>
      <c r="D140" s="297" t="s">
        <v>592</v>
      </c>
      <c r="E140" s="298" t="s">
        <v>4199</v>
      </c>
      <c r="F140" s="299" t="s">
        <v>4200</v>
      </c>
      <c r="G140" s="300" t="s">
        <v>436</v>
      </c>
      <c r="H140" s="301">
        <v>15</v>
      </c>
      <c r="I140" s="302"/>
      <c r="J140" s="303">
        <f>ROUND(I140*H140,2)</f>
        <v>0</v>
      </c>
      <c r="K140" s="304"/>
      <c r="L140" s="305"/>
      <c r="M140" s="306" t="s">
        <v>1</v>
      </c>
      <c r="N140" s="307" t="s">
        <v>42</v>
      </c>
      <c r="O140" s="78"/>
      <c r="P140" s="250">
        <f>O140*H140</f>
        <v>0</v>
      </c>
      <c r="Q140" s="250">
        <v>2.9999999999999997E-4</v>
      </c>
      <c r="R140" s="250">
        <f>Q140*H140</f>
        <v>4.4999999999999997E-3</v>
      </c>
      <c r="S140" s="250">
        <v>0</v>
      </c>
      <c r="T140" s="251">
        <f>S140*H140</f>
        <v>0</v>
      </c>
      <c r="U140" s="37"/>
      <c r="V140" s="37"/>
      <c r="W140" s="37"/>
      <c r="X140" s="37"/>
      <c r="Y140" s="37"/>
      <c r="Z140" s="37"/>
      <c r="AA140" s="37"/>
      <c r="AB140" s="37"/>
      <c r="AC140" s="37"/>
      <c r="AD140" s="37"/>
      <c r="AE140" s="37"/>
      <c r="AR140" s="252" t="s">
        <v>443</v>
      </c>
      <c r="AT140" s="252" t="s">
        <v>592</v>
      </c>
      <c r="AU140" s="252" t="s">
        <v>92</v>
      </c>
      <c r="AY140" s="19" t="s">
        <v>387</v>
      </c>
      <c r="BE140" s="127">
        <f>IF(N140="základná",J140,0)</f>
        <v>0</v>
      </c>
      <c r="BF140" s="127">
        <f>IF(N140="znížená",J140,0)</f>
        <v>0</v>
      </c>
      <c r="BG140" s="127">
        <f>IF(N140="zákl. prenesená",J140,0)</f>
        <v>0</v>
      </c>
      <c r="BH140" s="127">
        <f>IF(N140="zníž. prenesená",J140,0)</f>
        <v>0</v>
      </c>
      <c r="BI140" s="127">
        <f>IF(N140="nulová",J140,0)</f>
        <v>0</v>
      </c>
      <c r="BJ140" s="19" t="s">
        <v>92</v>
      </c>
      <c r="BK140" s="127">
        <f>ROUND(I140*H140,2)</f>
        <v>0</v>
      </c>
      <c r="BL140" s="19" t="s">
        <v>386</v>
      </c>
      <c r="BM140" s="252" t="s">
        <v>4201</v>
      </c>
    </row>
    <row r="141" spans="1:65" s="12" customFormat="1" ht="25.95" customHeight="1">
      <c r="B141" s="212"/>
      <c r="C141" s="213"/>
      <c r="D141" s="214" t="s">
        <v>75</v>
      </c>
      <c r="E141" s="215" t="s">
        <v>390</v>
      </c>
      <c r="F141" s="215" t="s">
        <v>391</v>
      </c>
      <c r="G141" s="213"/>
      <c r="H141" s="213"/>
      <c r="I141" s="216"/>
      <c r="J141" s="191">
        <f>BK141</f>
        <v>0</v>
      </c>
      <c r="K141" s="213"/>
      <c r="L141" s="217"/>
      <c r="M141" s="218"/>
      <c r="N141" s="219"/>
      <c r="O141" s="219"/>
      <c r="P141" s="220">
        <f>P142+P144</f>
        <v>0</v>
      </c>
      <c r="Q141" s="219"/>
      <c r="R141" s="220">
        <f>R142+R144</f>
        <v>1.1791800000000001</v>
      </c>
      <c r="S141" s="219"/>
      <c r="T141" s="221">
        <f>T142+T144</f>
        <v>0.23599999999999999</v>
      </c>
      <c r="AR141" s="222" t="s">
        <v>84</v>
      </c>
      <c r="AT141" s="223" t="s">
        <v>75</v>
      </c>
      <c r="AU141" s="223" t="s">
        <v>76</v>
      </c>
      <c r="AY141" s="222" t="s">
        <v>387</v>
      </c>
      <c r="BK141" s="224">
        <f>BK142+BK144</f>
        <v>0</v>
      </c>
    </row>
    <row r="142" spans="1:65" s="12" customFormat="1" ht="22.8" customHeight="1">
      <c r="B142" s="212"/>
      <c r="C142" s="213"/>
      <c r="D142" s="214" t="s">
        <v>75</v>
      </c>
      <c r="E142" s="225" t="s">
        <v>99</v>
      </c>
      <c r="F142" s="225" t="s">
        <v>1601</v>
      </c>
      <c r="G142" s="213"/>
      <c r="H142" s="213"/>
      <c r="I142" s="216"/>
      <c r="J142" s="226">
        <f>BK142</f>
        <v>0</v>
      </c>
      <c r="K142" s="213"/>
      <c r="L142" s="217"/>
      <c r="M142" s="218"/>
      <c r="N142" s="219"/>
      <c r="O142" s="219"/>
      <c r="P142" s="220">
        <f>P143</f>
        <v>0</v>
      </c>
      <c r="Q142" s="219"/>
      <c r="R142" s="220">
        <f>R143</f>
        <v>0.56118000000000001</v>
      </c>
      <c r="S142" s="219"/>
      <c r="T142" s="221">
        <f>T143</f>
        <v>0</v>
      </c>
      <c r="AR142" s="222" t="s">
        <v>84</v>
      </c>
      <c r="AT142" s="223" t="s">
        <v>75</v>
      </c>
      <c r="AU142" s="223" t="s">
        <v>84</v>
      </c>
      <c r="AY142" s="222" t="s">
        <v>387</v>
      </c>
      <c r="BK142" s="224">
        <f>BK143</f>
        <v>0</v>
      </c>
    </row>
    <row r="143" spans="1:65" s="2" customFormat="1" ht="33" customHeight="1">
      <c r="A143" s="37"/>
      <c r="B143" s="38"/>
      <c r="C143" s="240" t="s">
        <v>92</v>
      </c>
      <c r="D143" s="240" t="s">
        <v>393</v>
      </c>
      <c r="E143" s="241" t="s">
        <v>4202</v>
      </c>
      <c r="F143" s="242" t="s">
        <v>4203</v>
      </c>
      <c r="G143" s="243" t="s">
        <v>405</v>
      </c>
      <c r="H143" s="244">
        <v>2</v>
      </c>
      <c r="I143" s="245"/>
      <c r="J143" s="246">
        <f>ROUND(I143*H143,2)</f>
        <v>0</v>
      </c>
      <c r="K143" s="247"/>
      <c r="L143" s="40"/>
      <c r="M143" s="248" t="s">
        <v>1</v>
      </c>
      <c r="N143" s="249" t="s">
        <v>42</v>
      </c>
      <c r="O143" s="78"/>
      <c r="P143" s="250">
        <f>O143*H143</f>
        <v>0</v>
      </c>
      <c r="Q143" s="250">
        <v>0.28059000000000001</v>
      </c>
      <c r="R143" s="250">
        <f>Q143*H143</f>
        <v>0.56118000000000001</v>
      </c>
      <c r="S143" s="250">
        <v>0</v>
      </c>
      <c r="T143" s="251">
        <f>S143*H143</f>
        <v>0</v>
      </c>
      <c r="U143" s="37"/>
      <c r="V143" s="37"/>
      <c r="W143" s="37"/>
      <c r="X143" s="37"/>
      <c r="Y143" s="37"/>
      <c r="Z143" s="37"/>
      <c r="AA143" s="37"/>
      <c r="AB143" s="37"/>
      <c r="AC143" s="37"/>
      <c r="AD143" s="37"/>
      <c r="AE143" s="37"/>
      <c r="AR143" s="252" t="s">
        <v>386</v>
      </c>
      <c r="AT143" s="252" t="s">
        <v>393</v>
      </c>
      <c r="AU143" s="252" t="s">
        <v>92</v>
      </c>
      <c r="AY143" s="19" t="s">
        <v>387</v>
      </c>
      <c r="BE143" s="127">
        <f>IF(N143="základná",J143,0)</f>
        <v>0</v>
      </c>
      <c r="BF143" s="127">
        <f>IF(N143="znížená",J143,0)</f>
        <v>0</v>
      </c>
      <c r="BG143" s="127">
        <f>IF(N143="zákl. prenesená",J143,0)</f>
        <v>0</v>
      </c>
      <c r="BH143" s="127">
        <f>IF(N143="zníž. prenesená",J143,0)</f>
        <v>0</v>
      </c>
      <c r="BI143" s="127">
        <f>IF(N143="nulová",J143,0)</f>
        <v>0</v>
      </c>
      <c r="BJ143" s="19" t="s">
        <v>92</v>
      </c>
      <c r="BK143" s="127">
        <f>ROUND(I143*H143,2)</f>
        <v>0</v>
      </c>
      <c r="BL143" s="19" t="s">
        <v>386</v>
      </c>
      <c r="BM143" s="252" t="s">
        <v>4204</v>
      </c>
    </row>
    <row r="144" spans="1:65" s="12" customFormat="1" ht="22.8" customHeight="1">
      <c r="B144" s="212"/>
      <c r="C144" s="213"/>
      <c r="D144" s="214" t="s">
        <v>75</v>
      </c>
      <c r="E144" s="225" t="s">
        <v>427</v>
      </c>
      <c r="F144" s="225" t="s">
        <v>428</v>
      </c>
      <c r="G144" s="213"/>
      <c r="H144" s="213"/>
      <c r="I144" s="216"/>
      <c r="J144" s="226">
        <f>BK144</f>
        <v>0</v>
      </c>
      <c r="K144" s="213"/>
      <c r="L144" s="217"/>
      <c r="M144" s="218"/>
      <c r="N144" s="219"/>
      <c r="O144" s="219"/>
      <c r="P144" s="220">
        <f>SUM(P145:P146)</f>
        <v>0</v>
      </c>
      <c r="Q144" s="219"/>
      <c r="R144" s="220">
        <f>SUM(R145:R146)</f>
        <v>0.61799999999999999</v>
      </c>
      <c r="S144" s="219"/>
      <c r="T144" s="221">
        <f>SUM(T145:T146)</f>
        <v>0.23599999999999999</v>
      </c>
      <c r="AR144" s="222" t="s">
        <v>84</v>
      </c>
      <c r="AT144" s="223" t="s">
        <v>75</v>
      </c>
      <c r="AU144" s="223" t="s">
        <v>84</v>
      </c>
      <c r="AY144" s="222" t="s">
        <v>387</v>
      </c>
      <c r="BK144" s="224">
        <f>SUM(BK145:BK146)</f>
        <v>0</v>
      </c>
    </row>
    <row r="145" spans="1:65" s="2" customFormat="1" ht="24.15" customHeight="1">
      <c r="A145" s="37"/>
      <c r="B145" s="38"/>
      <c r="C145" s="240" t="s">
        <v>99</v>
      </c>
      <c r="D145" s="240" t="s">
        <v>393</v>
      </c>
      <c r="E145" s="241" t="s">
        <v>4205</v>
      </c>
      <c r="F145" s="242" t="s">
        <v>4206</v>
      </c>
      <c r="G145" s="243" t="s">
        <v>405</v>
      </c>
      <c r="H145" s="244">
        <v>100</v>
      </c>
      <c r="I145" s="245"/>
      <c r="J145" s="246">
        <f>ROUND(I145*H145,2)</f>
        <v>0</v>
      </c>
      <c r="K145" s="247"/>
      <c r="L145" s="40"/>
      <c r="M145" s="248" t="s">
        <v>1</v>
      </c>
      <c r="N145" s="249" t="s">
        <v>42</v>
      </c>
      <c r="O145" s="78"/>
      <c r="P145" s="250">
        <f>O145*H145</f>
        <v>0</v>
      </c>
      <c r="Q145" s="250">
        <v>6.1799999999999997E-3</v>
      </c>
      <c r="R145" s="250">
        <f>Q145*H145</f>
        <v>0.61799999999999999</v>
      </c>
      <c r="S145" s="250">
        <v>0</v>
      </c>
      <c r="T145" s="251">
        <f>S145*H145</f>
        <v>0</v>
      </c>
      <c r="U145" s="37"/>
      <c r="V145" s="37"/>
      <c r="W145" s="37"/>
      <c r="X145" s="37"/>
      <c r="Y145" s="37"/>
      <c r="Z145" s="37"/>
      <c r="AA145" s="37"/>
      <c r="AB145" s="37"/>
      <c r="AC145" s="37"/>
      <c r="AD145" s="37"/>
      <c r="AE145" s="37"/>
      <c r="AR145" s="252" t="s">
        <v>386</v>
      </c>
      <c r="AT145" s="252" t="s">
        <v>393</v>
      </c>
      <c r="AU145" s="252" t="s">
        <v>92</v>
      </c>
      <c r="AY145" s="19" t="s">
        <v>387</v>
      </c>
      <c r="BE145" s="127">
        <f>IF(N145="základná",J145,0)</f>
        <v>0</v>
      </c>
      <c r="BF145" s="127">
        <f>IF(N145="znížená",J145,0)</f>
        <v>0</v>
      </c>
      <c r="BG145" s="127">
        <f>IF(N145="zákl. prenesená",J145,0)</f>
        <v>0</v>
      </c>
      <c r="BH145" s="127">
        <f>IF(N145="zníž. prenesená",J145,0)</f>
        <v>0</v>
      </c>
      <c r="BI145" s="127">
        <f>IF(N145="nulová",J145,0)</f>
        <v>0</v>
      </c>
      <c r="BJ145" s="19" t="s">
        <v>92</v>
      </c>
      <c r="BK145" s="127">
        <f>ROUND(I145*H145,2)</f>
        <v>0</v>
      </c>
      <c r="BL145" s="19" t="s">
        <v>386</v>
      </c>
      <c r="BM145" s="252" t="s">
        <v>4207</v>
      </c>
    </row>
    <row r="146" spans="1:65" s="2" customFormat="1" ht="33" customHeight="1">
      <c r="A146" s="37"/>
      <c r="B146" s="38"/>
      <c r="C146" s="240" t="s">
        <v>386</v>
      </c>
      <c r="D146" s="240" t="s">
        <v>393</v>
      </c>
      <c r="E146" s="241" t="s">
        <v>4208</v>
      </c>
      <c r="F146" s="242" t="s">
        <v>4209</v>
      </c>
      <c r="G146" s="243" t="s">
        <v>436</v>
      </c>
      <c r="H146" s="244">
        <v>4</v>
      </c>
      <c r="I146" s="245"/>
      <c r="J146" s="246">
        <f>ROUND(I146*H146,2)</f>
        <v>0</v>
      </c>
      <c r="K146" s="247"/>
      <c r="L146" s="40"/>
      <c r="M146" s="248" t="s">
        <v>1</v>
      </c>
      <c r="N146" s="249" t="s">
        <v>42</v>
      </c>
      <c r="O146" s="78"/>
      <c r="P146" s="250">
        <f>O146*H146</f>
        <v>0</v>
      </c>
      <c r="Q146" s="250">
        <v>0</v>
      </c>
      <c r="R146" s="250">
        <f>Q146*H146</f>
        <v>0</v>
      </c>
      <c r="S146" s="250">
        <v>5.8999999999999997E-2</v>
      </c>
      <c r="T146" s="251">
        <f>S146*H146</f>
        <v>0.23599999999999999</v>
      </c>
      <c r="U146" s="37"/>
      <c r="V146" s="37"/>
      <c r="W146" s="37"/>
      <c r="X146" s="37"/>
      <c r="Y146" s="37"/>
      <c r="Z146" s="37"/>
      <c r="AA146" s="37"/>
      <c r="AB146" s="37"/>
      <c r="AC146" s="37"/>
      <c r="AD146" s="37"/>
      <c r="AE146" s="37"/>
      <c r="AR146" s="252" t="s">
        <v>386</v>
      </c>
      <c r="AT146" s="252" t="s">
        <v>393</v>
      </c>
      <c r="AU146" s="252" t="s">
        <v>92</v>
      </c>
      <c r="AY146" s="19" t="s">
        <v>387</v>
      </c>
      <c r="BE146" s="127">
        <f>IF(N146="základná",J146,0)</f>
        <v>0</v>
      </c>
      <c r="BF146" s="127">
        <f>IF(N146="znížená",J146,0)</f>
        <v>0</v>
      </c>
      <c r="BG146" s="127">
        <f>IF(N146="zákl. prenesená",J146,0)</f>
        <v>0</v>
      </c>
      <c r="BH146" s="127">
        <f>IF(N146="zníž. prenesená",J146,0)</f>
        <v>0</v>
      </c>
      <c r="BI146" s="127">
        <f>IF(N146="nulová",J146,0)</f>
        <v>0</v>
      </c>
      <c r="BJ146" s="19" t="s">
        <v>92</v>
      </c>
      <c r="BK146" s="127">
        <f>ROUND(I146*H146,2)</f>
        <v>0</v>
      </c>
      <c r="BL146" s="19" t="s">
        <v>386</v>
      </c>
      <c r="BM146" s="252" t="s">
        <v>4210</v>
      </c>
    </row>
    <row r="147" spans="1:65" s="12" customFormat="1" ht="25.95" customHeight="1">
      <c r="B147" s="212"/>
      <c r="C147" s="213"/>
      <c r="D147" s="214" t="s">
        <v>75</v>
      </c>
      <c r="E147" s="215" t="s">
        <v>592</v>
      </c>
      <c r="F147" s="215" t="s">
        <v>2128</v>
      </c>
      <c r="G147" s="213"/>
      <c r="H147" s="213"/>
      <c r="I147" s="216"/>
      <c r="J147" s="191">
        <f>BK147</f>
        <v>0</v>
      </c>
      <c r="K147" s="213"/>
      <c r="L147" s="217"/>
      <c r="M147" s="218"/>
      <c r="N147" s="219"/>
      <c r="O147" s="219"/>
      <c r="P147" s="220">
        <f>P148+P184+P200</f>
        <v>0</v>
      </c>
      <c r="Q147" s="219"/>
      <c r="R147" s="220">
        <f>R148+R184+R200</f>
        <v>1.17561</v>
      </c>
      <c r="S147" s="219"/>
      <c r="T147" s="221">
        <f>T148+T184+T200</f>
        <v>2.4E-2</v>
      </c>
      <c r="AR147" s="222" t="s">
        <v>99</v>
      </c>
      <c r="AT147" s="223" t="s">
        <v>75</v>
      </c>
      <c r="AU147" s="223" t="s">
        <v>76</v>
      </c>
      <c r="AY147" s="222" t="s">
        <v>387</v>
      </c>
      <c r="BK147" s="224">
        <f>BK148+BK184+BK200</f>
        <v>0</v>
      </c>
    </row>
    <row r="148" spans="1:65" s="12" customFormat="1" ht="22.8" customHeight="1">
      <c r="B148" s="212"/>
      <c r="C148" s="213"/>
      <c r="D148" s="214" t="s">
        <v>75</v>
      </c>
      <c r="E148" s="225" t="s">
        <v>1956</v>
      </c>
      <c r="F148" s="225" t="s">
        <v>2129</v>
      </c>
      <c r="G148" s="213"/>
      <c r="H148" s="213"/>
      <c r="I148" s="216"/>
      <c r="J148" s="226">
        <f>BK148</f>
        <v>0</v>
      </c>
      <c r="K148" s="213"/>
      <c r="L148" s="217"/>
      <c r="M148" s="218"/>
      <c r="N148" s="219"/>
      <c r="O148" s="219"/>
      <c r="P148" s="220">
        <f>SUM(P149:P183)</f>
        <v>0</v>
      </c>
      <c r="Q148" s="219"/>
      <c r="R148" s="220">
        <f>SUM(R149:R183)</f>
        <v>1.11311</v>
      </c>
      <c r="S148" s="219"/>
      <c r="T148" s="221">
        <f>SUM(T149:T183)</f>
        <v>2.4E-2</v>
      </c>
      <c r="AR148" s="222" t="s">
        <v>99</v>
      </c>
      <c r="AT148" s="223" t="s">
        <v>75</v>
      </c>
      <c r="AU148" s="223" t="s">
        <v>84</v>
      </c>
      <c r="AY148" s="222" t="s">
        <v>387</v>
      </c>
      <c r="BK148" s="224">
        <f>SUM(BK149:BK183)</f>
        <v>0</v>
      </c>
    </row>
    <row r="149" spans="1:65" s="2" customFormat="1" ht="24.15" customHeight="1">
      <c r="A149" s="37"/>
      <c r="B149" s="38"/>
      <c r="C149" s="240" t="s">
        <v>429</v>
      </c>
      <c r="D149" s="240" t="s">
        <v>393</v>
      </c>
      <c r="E149" s="241" t="s">
        <v>4211</v>
      </c>
      <c r="F149" s="242" t="s">
        <v>4212</v>
      </c>
      <c r="G149" s="243" t="s">
        <v>396</v>
      </c>
      <c r="H149" s="244">
        <v>50</v>
      </c>
      <c r="I149" s="245"/>
      <c r="J149" s="246">
        <f t="shared" ref="J149:J157" si="5">ROUND(I149*H149,2)</f>
        <v>0</v>
      </c>
      <c r="K149" s="247"/>
      <c r="L149" s="40"/>
      <c r="M149" s="248" t="s">
        <v>1</v>
      </c>
      <c r="N149" s="249" t="s">
        <v>42</v>
      </c>
      <c r="O149" s="78"/>
      <c r="P149" s="250">
        <f t="shared" ref="P149:P157" si="6">O149*H149</f>
        <v>0</v>
      </c>
      <c r="Q149" s="250">
        <v>0</v>
      </c>
      <c r="R149" s="250">
        <f t="shared" ref="R149:R157" si="7">Q149*H149</f>
        <v>0</v>
      </c>
      <c r="S149" s="250">
        <v>0</v>
      </c>
      <c r="T149" s="251">
        <f t="shared" ref="T149:T157" si="8">S149*H149</f>
        <v>0</v>
      </c>
      <c r="U149" s="37"/>
      <c r="V149" s="37"/>
      <c r="W149" s="37"/>
      <c r="X149" s="37"/>
      <c r="Y149" s="37"/>
      <c r="Z149" s="37"/>
      <c r="AA149" s="37"/>
      <c r="AB149" s="37"/>
      <c r="AC149" s="37"/>
      <c r="AD149" s="37"/>
      <c r="AE149" s="37"/>
      <c r="AR149" s="252" t="s">
        <v>731</v>
      </c>
      <c r="AT149" s="252" t="s">
        <v>393</v>
      </c>
      <c r="AU149" s="252" t="s">
        <v>92</v>
      </c>
      <c r="AY149" s="19" t="s">
        <v>387</v>
      </c>
      <c r="BE149" s="127">
        <f t="shared" ref="BE149:BE157" si="9">IF(N149="základná",J149,0)</f>
        <v>0</v>
      </c>
      <c r="BF149" s="127">
        <f t="shared" ref="BF149:BF157" si="10">IF(N149="znížená",J149,0)</f>
        <v>0</v>
      </c>
      <c r="BG149" s="127">
        <f t="shared" ref="BG149:BG157" si="11">IF(N149="zákl. prenesená",J149,0)</f>
        <v>0</v>
      </c>
      <c r="BH149" s="127">
        <f t="shared" ref="BH149:BH157" si="12">IF(N149="zníž. prenesená",J149,0)</f>
        <v>0</v>
      </c>
      <c r="BI149" s="127">
        <f t="shared" ref="BI149:BI157" si="13">IF(N149="nulová",J149,0)</f>
        <v>0</v>
      </c>
      <c r="BJ149" s="19" t="s">
        <v>92</v>
      </c>
      <c r="BK149" s="127">
        <f t="shared" ref="BK149:BK157" si="14">ROUND(I149*H149,2)</f>
        <v>0</v>
      </c>
      <c r="BL149" s="19" t="s">
        <v>731</v>
      </c>
      <c r="BM149" s="252" t="s">
        <v>4213</v>
      </c>
    </row>
    <row r="150" spans="1:65" s="2" customFormat="1" ht="21.75" customHeight="1">
      <c r="A150" s="37"/>
      <c r="B150" s="38"/>
      <c r="C150" s="297" t="s">
        <v>433</v>
      </c>
      <c r="D150" s="297" t="s">
        <v>592</v>
      </c>
      <c r="E150" s="298" t="s">
        <v>4214</v>
      </c>
      <c r="F150" s="299" t="s">
        <v>4215</v>
      </c>
      <c r="G150" s="300" t="s">
        <v>396</v>
      </c>
      <c r="H150" s="301">
        <v>50</v>
      </c>
      <c r="I150" s="302"/>
      <c r="J150" s="303">
        <f t="shared" si="5"/>
        <v>0</v>
      </c>
      <c r="K150" s="304"/>
      <c r="L150" s="305"/>
      <c r="M150" s="306" t="s">
        <v>1</v>
      </c>
      <c r="N150" s="307" t="s">
        <v>42</v>
      </c>
      <c r="O150" s="78"/>
      <c r="P150" s="250">
        <f t="shared" si="6"/>
        <v>0</v>
      </c>
      <c r="Q150" s="250">
        <v>1.7000000000000001E-4</v>
      </c>
      <c r="R150" s="250">
        <f t="shared" si="7"/>
        <v>8.5000000000000006E-3</v>
      </c>
      <c r="S150" s="250">
        <v>0</v>
      </c>
      <c r="T150" s="251">
        <f t="shared" si="8"/>
        <v>0</v>
      </c>
      <c r="U150" s="37"/>
      <c r="V150" s="37"/>
      <c r="W150" s="37"/>
      <c r="X150" s="37"/>
      <c r="Y150" s="37"/>
      <c r="Z150" s="37"/>
      <c r="AA150" s="37"/>
      <c r="AB150" s="37"/>
      <c r="AC150" s="37"/>
      <c r="AD150" s="37"/>
      <c r="AE150" s="37"/>
      <c r="AR150" s="252" t="s">
        <v>1012</v>
      </c>
      <c r="AT150" s="252" t="s">
        <v>592</v>
      </c>
      <c r="AU150" s="252" t="s">
        <v>92</v>
      </c>
      <c r="AY150" s="19" t="s">
        <v>387</v>
      </c>
      <c r="BE150" s="127">
        <f t="shared" si="9"/>
        <v>0</v>
      </c>
      <c r="BF150" s="127">
        <f t="shared" si="10"/>
        <v>0</v>
      </c>
      <c r="BG150" s="127">
        <f t="shared" si="11"/>
        <v>0</v>
      </c>
      <c r="BH150" s="127">
        <f t="shared" si="12"/>
        <v>0</v>
      </c>
      <c r="BI150" s="127">
        <f t="shared" si="13"/>
        <v>0</v>
      </c>
      <c r="BJ150" s="19" t="s">
        <v>92</v>
      </c>
      <c r="BK150" s="127">
        <f t="shared" si="14"/>
        <v>0</v>
      </c>
      <c r="BL150" s="19" t="s">
        <v>1012</v>
      </c>
      <c r="BM150" s="252" t="s">
        <v>4216</v>
      </c>
    </row>
    <row r="151" spans="1:65" s="2" customFormat="1" ht="24.15" customHeight="1">
      <c r="A151" s="37"/>
      <c r="B151" s="38"/>
      <c r="C151" s="297" t="s">
        <v>439</v>
      </c>
      <c r="D151" s="297" t="s">
        <v>592</v>
      </c>
      <c r="E151" s="298" t="s">
        <v>4217</v>
      </c>
      <c r="F151" s="299" t="s">
        <v>4218</v>
      </c>
      <c r="G151" s="300" t="s">
        <v>436</v>
      </c>
      <c r="H151" s="301">
        <v>10</v>
      </c>
      <c r="I151" s="302"/>
      <c r="J151" s="303">
        <f t="shared" si="5"/>
        <v>0</v>
      </c>
      <c r="K151" s="304"/>
      <c r="L151" s="305"/>
      <c r="M151" s="306" t="s">
        <v>1</v>
      </c>
      <c r="N151" s="307" t="s">
        <v>42</v>
      </c>
      <c r="O151" s="78"/>
      <c r="P151" s="250">
        <f t="shared" si="6"/>
        <v>0</v>
      </c>
      <c r="Q151" s="250">
        <v>1.0000000000000001E-5</v>
      </c>
      <c r="R151" s="250">
        <f t="shared" si="7"/>
        <v>1E-4</v>
      </c>
      <c r="S151" s="250">
        <v>0</v>
      </c>
      <c r="T151" s="251">
        <f t="shared" si="8"/>
        <v>0</v>
      </c>
      <c r="U151" s="37"/>
      <c r="V151" s="37"/>
      <c r="W151" s="37"/>
      <c r="X151" s="37"/>
      <c r="Y151" s="37"/>
      <c r="Z151" s="37"/>
      <c r="AA151" s="37"/>
      <c r="AB151" s="37"/>
      <c r="AC151" s="37"/>
      <c r="AD151" s="37"/>
      <c r="AE151" s="37"/>
      <c r="AR151" s="252" t="s">
        <v>1012</v>
      </c>
      <c r="AT151" s="252" t="s">
        <v>592</v>
      </c>
      <c r="AU151" s="252" t="s">
        <v>92</v>
      </c>
      <c r="AY151" s="19" t="s">
        <v>387</v>
      </c>
      <c r="BE151" s="127">
        <f t="shared" si="9"/>
        <v>0</v>
      </c>
      <c r="BF151" s="127">
        <f t="shared" si="10"/>
        <v>0</v>
      </c>
      <c r="BG151" s="127">
        <f t="shared" si="11"/>
        <v>0</v>
      </c>
      <c r="BH151" s="127">
        <f t="shared" si="12"/>
        <v>0</v>
      </c>
      <c r="BI151" s="127">
        <f t="shared" si="13"/>
        <v>0</v>
      </c>
      <c r="BJ151" s="19" t="s">
        <v>92</v>
      </c>
      <c r="BK151" s="127">
        <f t="shared" si="14"/>
        <v>0</v>
      </c>
      <c r="BL151" s="19" t="s">
        <v>1012</v>
      </c>
      <c r="BM151" s="252" t="s">
        <v>4219</v>
      </c>
    </row>
    <row r="152" spans="1:65" s="2" customFormat="1" ht="24.15" customHeight="1">
      <c r="A152" s="37"/>
      <c r="B152" s="38"/>
      <c r="C152" s="240" t="s">
        <v>443</v>
      </c>
      <c r="D152" s="240" t="s">
        <v>393</v>
      </c>
      <c r="E152" s="241" t="s">
        <v>4220</v>
      </c>
      <c r="F152" s="242" t="s">
        <v>4221</v>
      </c>
      <c r="G152" s="243" t="s">
        <v>396</v>
      </c>
      <c r="H152" s="244">
        <v>65</v>
      </c>
      <c r="I152" s="245"/>
      <c r="J152" s="246">
        <f t="shared" si="5"/>
        <v>0</v>
      </c>
      <c r="K152" s="247"/>
      <c r="L152" s="40"/>
      <c r="M152" s="248" t="s">
        <v>1</v>
      </c>
      <c r="N152" s="249" t="s">
        <v>42</v>
      </c>
      <c r="O152" s="78"/>
      <c r="P152" s="250">
        <f t="shared" si="6"/>
        <v>0</v>
      </c>
      <c r="Q152" s="250">
        <v>0</v>
      </c>
      <c r="R152" s="250">
        <f t="shared" si="7"/>
        <v>0</v>
      </c>
      <c r="S152" s="250">
        <v>0</v>
      </c>
      <c r="T152" s="251">
        <f t="shared" si="8"/>
        <v>0</v>
      </c>
      <c r="U152" s="37"/>
      <c r="V152" s="37"/>
      <c r="W152" s="37"/>
      <c r="X152" s="37"/>
      <c r="Y152" s="37"/>
      <c r="Z152" s="37"/>
      <c r="AA152" s="37"/>
      <c r="AB152" s="37"/>
      <c r="AC152" s="37"/>
      <c r="AD152" s="37"/>
      <c r="AE152" s="37"/>
      <c r="AR152" s="252" t="s">
        <v>731</v>
      </c>
      <c r="AT152" s="252" t="s">
        <v>393</v>
      </c>
      <c r="AU152" s="252" t="s">
        <v>92</v>
      </c>
      <c r="AY152" s="19" t="s">
        <v>387</v>
      </c>
      <c r="BE152" s="127">
        <f t="shared" si="9"/>
        <v>0</v>
      </c>
      <c r="BF152" s="127">
        <f t="shared" si="10"/>
        <v>0</v>
      </c>
      <c r="BG152" s="127">
        <f t="shared" si="11"/>
        <v>0</v>
      </c>
      <c r="BH152" s="127">
        <f t="shared" si="12"/>
        <v>0</v>
      </c>
      <c r="BI152" s="127">
        <f t="shared" si="13"/>
        <v>0</v>
      </c>
      <c r="BJ152" s="19" t="s">
        <v>92</v>
      </c>
      <c r="BK152" s="127">
        <f t="shared" si="14"/>
        <v>0</v>
      </c>
      <c r="BL152" s="19" t="s">
        <v>731</v>
      </c>
      <c r="BM152" s="252" t="s">
        <v>4222</v>
      </c>
    </row>
    <row r="153" spans="1:65" s="2" customFormat="1" ht="24.15" customHeight="1">
      <c r="A153" s="37"/>
      <c r="B153" s="38"/>
      <c r="C153" s="297" t="s">
        <v>427</v>
      </c>
      <c r="D153" s="297" t="s">
        <v>592</v>
      </c>
      <c r="E153" s="298" t="s">
        <v>4223</v>
      </c>
      <c r="F153" s="299" t="s">
        <v>4224</v>
      </c>
      <c r="G153" s="300" t="s">
        <v>396</v>
      </c>
      <c r="H153" s="301">
        <v>65</v>
      </c>
      <c r="I153" s="302"/>
      <c r="J153" s="303">
        <f t="shared" si="5"/>
        <v>0</v>
      </c>
      <c r="K153" s="304"/>
      <c r="L153" s="305"/>
      <c r="M153" s="306" t="s">
        <v>1</v>
      </c>
      <c r="N153" s="307" t="s">
        <v>42</v>
      </c>
      <c r="O153" s="78"/>
      <c r="P153" s="250">
        <f t="shared" si="6"/>
        <v>0</v>
      </c>
      <c r="Q153" s="250">
        <v>2.5000000000000001E-4</v>
      </c>
      <c r="R153" s="250">
        <f t="shared" si="7"/>
        <v>1.6250000000000001E-2</v>
      </c>
      <c r="S153" s="250">
        <v>0</v>
      </c>
      <c r="T153" s="251">
        <f t="shared" si="8"/>
        <v>0</v>
      </c>
      <c r="U153" s="37"/>
      <c r="V153" s="37"/>
      <c r="W153" s="37"/>
      <c r="X153" s="37"/>
      <c r="Y153" s="37"/>
      <c r="Z153" s="37"/>
      <c r="AA153" s="37"/>
      <c r="AB153" s="37"/>
      <c r="AC153" s="37"/>
      <c r="AD153" s="37"/>
      <c r="AE153" s="37"/>
      <c r="AR153" s="252" t="s">
        <v>1012</v>
      </c>
      <c r="AT153" s="252" t="s">
        <v>592</v>
      </c>
      <c r="AU153" s="252" t="s">
        <v>92</v>
      </c>
      <c r="AY153" s="19" t="s">
        <v>387</v>
      </c>
      <c r="BE153" s="127">
        <f t="shared" si="9"/>
        <v>0</v>
      </c>
      <c r="BF153" s="127">
        <f t="shared" si="10"/>
        <v>0</v>
      </c>
      <c r="BG153" s="127">
        <f t="shared" si="11"/>
        <v>0</v>
      </c>
      <c r="BH153" s="127">
        <f t="shared" si="12"/>
        <v>0</v>
      </c>
      <c r="BI153" s="127">
        <f t="shared" si="13"/>
        <v>0</v>
      </c>
      <c r="BJ153" s="19" t="s">
        <v>92</v>
      </c>
      <c r="BK153" s="127">
        <f t="shared" si="14"/>
        <v>0</v>
      </c>
      <c r="BL153" s="19" t="s">
        <v>1012</v>
      </c>
      <c r="BM153" s="252" t="s">
        <v>4225</v>
      </c>
    </row>
    <row r="154" spans="1:65" s="2" customFormat="1" ht="24.15" customHeight="1">
      <c r="A154" s="37"/>
      <c r="B154" s="38"/>
      <c r="C154" s="297" t="s">
        <v>128</v>
      </c>
      <c r="D154" s="297" t="s">
        <v>592</v>
      </c>
      <c r="E154" s="298" t="s">
        <v>4226</v>
      </c>
      <c r="F154" s="299" t="s">
        <v>4227</v>
      </c>
      <c r="G154" s="300" t="s">
        <v>436</v>
      </c>
      <c r="H154" s="301">
        <v>15</v>
      </c>
      <c r="I154" s="302"/>
      <c r="J154" s="303">
        <f t="shared" si="5"/>
        <v>0</v>
      </c>
      <c r="K154" s="304"/>
      <c r="L154" s="305"/>
      <c r="M154" s="306" t="s">
        <v>1</v>
      </c>
      <c r="N154" s="307" t="s">
        <v>42</v>
      </c>
      <c r="O154" s="78"/>
      <c r="P154" s="250">
        <f t="shared" si="6"/>
        <v>0</v>
      </c>
      <c r="Q154" s="250">
        <v>1.0000000000000001E-5</v>
      </c>
      <c r="R154" s="250">
        <f t="shared" si="7"/>
        <v>1.5000000000000001E-4</v>
      </c>
      <c r="S154" s="250">
        <v>0</v>
      </c>
      <c r="T154" s="251">
        <f t="shared" si="8"/>
        <v>0</v>
      </c>
      <c r="U154" s="37"/>
      <c r="V154" s="37"/>
      <c r="W154" s="37"/>
      <c r="X154" s="37"/>
      <c r="Y154" s="37"/>
      <c r="Z154" s="37"/>
      <c r="AA154" s="37"/>
      <c r="AB154" s="37"/>
      <c r="AC154" s="37"/>
      <c r="AD154" s="37"/>
      <c r="AE154" s="37"/>
      <c r="AR154" s="252" t="s">
        <v>1012</v>
      </c>
      <c r="AT154" s="252" t="s">
        <v>592</v>
      </c>
      <c r="AU154" s="252" t="s">
        <v>92</v>
      </c>
      <c r="AY154" s="19" t="s">
        <v>387</v>
      </c>
      <c r="BE154" s="127">
        <f t="shared" si="9"/>
        <v>0</v>
      </c>
      <c r="BF154" s="127">
        <f t="shared" si="10"/>
        <v>0</v>
      </c>
      <c r="BG154" s="127">
        <f t="shared" si="11"/>
        <v>0</v>
      </c>
      <c r="BH154" s="127">
        <f t="shared" si="12"/>
        <v>0</v>
      </c>
      <c r="BI154" s="127">
        <f t="shared" si="13"/>
        <v>0</v>
      </c>
      <c r="BJ154" s="19" t="s">
        <v>92</v>
      </c>
      <c r="BK154" s="127">
        <f t="shared" si="14"/>
        <v>0</v>
      </c>
      <c r="BL154" s="19" t="s">
        <v>1012</v>
      </c>
      <c r="BM154" s="252" t="s">
        <v>4228</v>
      </c>
    </row>
    <row r="155" spans="1:65" s="2" customFormat="1" ht="16.5" customHeight="1">
      <c r="A155" s="37"/>
      <c r="B155" s="38"/>
      <c r="C155" s="297" t="s">
        <v>131</v>
      </c>
      <c r="D155" s="297" t="s">
        <v>592</v>
      </c>
      <c r="E155" s="298" t="s">
        <v>4229</v>
      </c>
      <c r="F155" s="299" t="s">
        <v>4230</v>
      </c>
      <c r="G155" s="300" t="s">
        <v>436</v>
      </c>
      <c r="H155" s="301">
        <v>108</v>
      </c>
      <c r="I155" s="302"/>
      <c r="J155" s="303">
        <f t="shared" si="5"/>
        <v>0</v>
      </c>
      <c r="K155" s="304"/>
      <c r="L155" s="305"/>
      <c r="M155" s="306" t="s">
        <v>1</v>
      </c>
      <c r="N155" s="307" t="s">
        <v>42</v>
      </c>
      <c r="O155" s="78"/>
      <c r="P155" s="250">
        <f t="shared" si="6"/>
        <v>0</v>
      </c>
      <c r="Q155" s="250">
        <v>2.0000000000000002E-5</v>
      </c>
      <c r="R155" s="250">
        <f t="shared" si="7"/>
        <v>2.16E-3</v>
      </c>
      <c r="S155" s="250">
        <v>0</v>
      </c>
      <c r="T155" s="251">
        <f t="shared" si="8"/>
        <v>0</v>
      </c>
      <c r="U155" s="37"/>
      <c r="V155" s="37"/>
      <c r="W155" s="37"/>
      <c r="X155" s="37"/>
      <c r="Y155" s="37"/>
      <c r="Z155" s="37"/>
      <c r="AA155" s="37"/>
      <c r="AB155" s="37"/>
      <c r="AC155" s="37"/>
      <c r="AD155" s="37"/>
      <c r="AE155" s="37"/>
      <c r="AR155" s="252" t="s">
        <v>1012</v>
      </c>
      <c r="AT155" s="252" t="s">
        <v>592</v>
      </c>
      <c r="AU155" s="252" t="s">
        <v>92</v>
      </c>
      <c r="AY155" s="19" t="s">
        <v>387</v>
      </c>
      <c r="BE155" s="127">
        <f t="shared" si="9"/>
        <v>0</v>
      </c>
      <c r="BF155" s="127">
        <f t="shared" si="10"/>
        <v>0</v>
      </c>
      <c r="BG155" s="127">
        <f t="shared" si="11"/>
        <v>0</v>
      </c>
      <c r="BH155" s="127">
        <f t="shared" si="12"/>
        <v>0</v>
      </c>
      <c r="BI155" s="127">
        <f t="shared" si="13"/>
        <v>0</v>
      </c>
      <c r="BJ155" s="19" t="s">
        <v>92</v>
      </c>
      <c r="BK155" s="127">
        <f t="shared" si="14"/>
        <v>0</v>
      </c>
      <c r="BL155" s="19" t="s">
        <v>1012</v>
      </c>
      <c r="BM155" s="252" t="s">
        <v>4231</v>
      </c>
    </row>
    <row r="156" spans="1:65" s="2" customFormat="1" ht="16.5" customHeight="1">
      <c r="A156" s="37"/>
      <c r="B156" s="38"/>
      <c r="C156" s="240" t="s">
        <v>467</v>
      </c>
      <c r="D156" s="240" t="s">
        <v>393</v>
      </c>
      <c r="E156" s="241" t="s">
        <v>4232</v>
      </c>
      <c r="F156" s="242" t="s">
        <v>4233</v>
      </c>
      <c r="G156" s="243" t="s">
        <v>396</v>
      </c>
      <c r="H156" s="244">
        <v>375</v>
      </c>
      <c r="I156" s="245"/>
      <c r="J156" s="246">
        <f t="shared" si="5"/>
        <v>0</v>
      </c>
      <c r="K156" s="247"/>
      <c r="L156" s="40"/>
      <c r="M156" s="248" t="s">
        <v>1</v>
      </c>
      <c r="N156" s="249" t="s">
        <v>42</v>
      </c>
      <c r="O156" s="78"/>
      <c r="P156" s="250">
        <f t="shared" si="6"/>
        <v>0</v>
      </c>
      <c r="Q156" s="250">
        <v>0</v>
      </c>
      <c r="R156" s="250">
        <f t="shared" si="7"/>
        <v>0</v>
      </c>
      <c r="S156" s="250">
        <v>0</v>
      </c>
      <c r="T156" s="251">
        <f t="shared" si="8"/>
        <v>0</v>
      </c>
      <c r="U156" s="37"/>
      <c r="V156" s="37"/>
      <c r="W156" s="37"/>
      <c r="X156" s="37"/>
      <c r="Y156" s="37"/>
      <c r="Z156" s="37"/>
      <c r="AA156" s="37"/>
      <c r="AB156" s="37"/>
      <c r="AC156" s="37"/>
      <c r="AD156" s="37"/>
      <c r="AE156" s="37"/>
      <c r="AR156" s="252" t="s">
        <v>731</v>
      </c>
      <c r="AT156" s="252" t="s">
        <v>393</v>
      </c>
      <c r="AU156" s="252" t="s">
        <v>92</v>
      </c>
      <c r="AY156" s="19" t="s">
        <v>387</v>
      </c>
      <c r="BE156" s="127">
        <f t="shared" si="9"/>
        <v>0</v>
      </c>
      <c r="BF156" s="127">
        <f t="shared" si="10"/>
        <v>0</v>
      </c>
      <c r="BG156" s="127">
        <f t="shared" si="11"/>
        <v>0</v>
      </c>
      <c r="BH156" s="127">
        <f t="shared" si="12"/>
        <v>0</v>
      </c>
      <c r="BI156" s="127">
        <f t="shared" si="13"/>
        <v>0</v>
      </c>
      <c r="BJ156" s="19" t="s">
        <v>92</v>
      </c>
      <c r="BK156" s="127">
        <f t="shared" si="14"/>
        <v>0</v>
      </c>
      <c r="BL156" s="19" t="s">
        <v>731</v>
      </c>
      <c r="BM156" s="252" t="s">
        <v>4234</v>
      </c>
    </row>
    <row r="157" spans="1:65" s="2" customFormat="1" ht="24.15" customHeight="1">
      <c r="A157" s="37"/>
      <c r="B157" s="38"/>
      <c r="C157" s="297" t="s">
        <v>471</v>
      </c>
      <c r="D157" s="297" t="s">
        <v>592</v>
      </c>
      <c r="E157" s="298" t="s">
        <v>4235</v>
      </c>
      <c r="F157" s="299" t="s">
        <v>4236</v>
      </c>
      <c r="G157" s="300" t="s">
        <v>396</v>
      </c>
      <c r="H157" s="301">
        <v>375</v>
      </c>
      <c r="I157" s="302"/>
      <c r="J157" s="303">
        <f t="shared" si="5"/>
        <v>0</v>
      </c>
      <c r="K157" s="304"/>
      <c r="L157" s="305"/>
      <c r="M157" s="306" t="s">
        <v>1</v>
      </c>
      <c r="N157" s="307" t="s">
        <v>42</v>
      </c>
      <c r="O157" s="78"/>
      <c r="P157" s="250">
        <f t="shared" si="6"/>
        <v>0</v>
      </c>
      <c r="Q157" s="250">
        <v>2.3000000000000001E-4</v>
      </c>
      <c r="R157" s="250">
        <f t="shared" si="7"/>
        <v>8.6250000000000007E-2</v>
      </c>
      <c r="S157" s="250">
        <v>0</v>
      </c>
      <c r="T157" s="251">
        <f t="shared" si="8"/>
        <v>0</v>
      </c>
      <c r="U157" s="37"/>
      <c r="V157" s="37"/>
      <c r="W157" s="37"/>
      <c r="X157" s="37"/>
      <c r="Y157" s="37"/>
      <c r="Z157" s="37"/>
      <c r="AA157" s="37"/>
      <c r="AB157" s="37"/>
      <c r="AC157" s="37"/>
      <c r="AD157" s="37"/>
      <c r="AE157" s="37"/>
      <c r="AR157" s="252" t="s">
        <v>1012</v>
      </c>
      <c r="AT157" s="252" t="s">
        <v>592</v>
      </c>
      <c r="AU157" s="252" t="s">
        <v>92</v>
      </c>
      <c r="AY157" s="19" t="s">
        <v>387</v>
      </c>
      <c r="BE157" s="127">
        <f t="shared" si="9"/>
        <v>0</v>
      </c>
      <c r="BF157" s="127">
        <f t="shared" si="10"/>
        <v>0</v>
      </c>
      <c r="BG157" s="127">
        <f t="shared" si="11"/>
        <v>0</v>
      </c>
      <c r="BH157" s="127">
        <f t="shared" si="12"/>
        <v>0</v>
      </c>
      <c r="BI157" s="127">
        <f t="shared" si="13"/>
        <v>0</v>
      </c>
      <c r="BJ157" s="19" t="s">
        <v>92</v>
      </c>
      <c r="BK157" s="127">
        <f t="shared" si="14"/>
        <v>0</v>
      </c>
      <c r="BL157" s="19" t="s">
        <v>1012</v>
      </c>
      <c r="BM157" s="252" t="s">
        <v>4237</v>
      </c>
    </row>
    <row r="158" spans="1:65" s="2" customFormat="1" ht="19.2">
      <c r="A158" s="37"/>
      <c r="B158" s="38"/>
      <c r="C158" s="39"/>
      <c r="D158" s="255" t="s">
        <v>652</v>
      </c>
      <c r="E158" s="39"/>
      <c r="F158" s="308" t="s">
        <v>4238</v>
      </c>
      <c r="G158" s="39"/>
      <c r="H158" s="39"/>
      <c r="I158" s="197"/>
      <c r="J158" s="39"/>
      <c r="K158" s="39"/>
      <c r="L158" s="40"/>
      <c r="M158" s="309"/>
      <c r="N158" s="310"/>
      <c r="O158" s="78"/>
      <c r="P158" s="78"/>
      <c r="Q158" s="78"/>
      <c r="R158" s="78"/>
      <c r="S158" s="78"/>
      <c r="T158" s="79"/>
      <c r="U158" s="37"/>
      <c r="V158" s="37"/>
      <c r="W158" s="37"/>
      <c r="X158" s="37"/>
      <c r="Y158" s="37"/>
      <c r="Z158" s="37"/>
      <c r="AA158" s="37"/>
      <c r="AB158" s="37"/>
      <c r="AC158" s="37"/>
      <c r="AD158" s="37"/>
      <c r="AE158" s="37"/>
      <c r="AT158" s="19" t="s">
        <v>652</v>
      </c>
      <c r="AU158" s="19" t="s">
        <v>92</v>
      </c>
    </row>
    <row r="159" spans="1:65" s="2" customFormat="1" ht="33" customHeight="1">
      <c r="A159" s="37"/>
      <c r="B159" s="38"/>
      <c r="C159" s="240" t="s">
        <v>475</v>
      </c>
      <c r="D159" s="240" t="s">
        <v>393</v>
      </c>
      <c r="E159" s="241" t="s">
        <v>4239</v>
      </c>
      <c r="F159" s="242" t="s">
        <v>4240</v>
      </c>
      <c r="G159" s="243" t="s">
        <v>396</v>
      </c>
      <c r="H159" s="244">
        <v>25</v>
      </c>
      <c r="I159" s="245"/>
      <c r="J159" s="246">
        <f t="shared" ref="J159:J183" si="15">ROUND(I159*H159,2)</f>
        <v>0</v>
      </c>
      <c r="K159" s="247"/>
      <c r="L159" s="40"/>
      <c r="M159" s="248" t="s">
        <v>1</v>
      </c>
      <c r="N159" s="249" t="s">
        <v>42</v>
      </c>
      <c r="O159" s="78"/>
      <c r="P159" s="250">
        <f t="shared" ref="P159:P183" si="16">O159*H159</f>
        <v>0</v>
      </c>
      <c r="Q159" s="250">
        <v>0</v>
      </c>
      <c r="R159" s="250">
        <f t="shared" ref="R159:R183" si="17">Q159*H159</f>
        <v>0</v>
      </c>
      <c r="S159" s="250">
        <v>0</v>
      </c>
      <c r="T159" s="251">
        <f t="shared" ref="T159:T183" si="18">S159*H159</f>
        <v>0</v>
      </c>
      <c r="U159" s="37"/>
      <c r="V159" s="37"/>
      <c r="W159" s="37"/>
      <c r="X159" s="37"/>
      <c r="Y159" s="37"/>
      <c r="Z159" s="37"/>
      <c r="AA159" s="37"/>
      <c r="AB159" s="37"/>
      <c r="AC159" s="37"/>
      <c r="AD159" s="37"/>
      <c r="AE159" s="37"/>
      <c r="AR159" s="252" t="s">
        <v>731</v>
      </c>
      <c r="AT159" s="252" t="s">
        <v>393</v>
      </c>
      <c r="AU159" s="252" t="s">
        <v>92</v>
      </c>
      <c r="AY159" s="19" t="s">
        <v>387</v>
      </c>
      <c r="BE159" s="127">
        <f t="shared" ref="BE159:BE183" si="19">IF(N159="základná",J159,0)</f>
        <v>0</v>
      </c>
      <c r="BF159" s="127">
        <f t="shared" ref="BF159:BF183" si="20">IF(N159="znížená",J159,0)</f>
        <v>0</v>
      </c>
      <c r="BG159" s="127">
        <f t="shared" ref="BG159:BG183" si="21">IF(N159="zákl. prenesená",J159,0)</f>
        <v>0</v>
      </c>
      <c r="BH159" s="127">
        <f t="shared" ref="BH159:BH183" si="22">IF(N159="zníž. prenesená",J159,0)</f>
        <v>0</v>
      </c>
      <c r="BI159" s="127">
        <f t="shared" ref="BI159:BI183" si="23">IF(N159="nulová",J159,0)</f>
        <v>0</v>
      </c>
      <c r="BJ159" s="19" t="s">
        <v>92</v>
      </c>
      <c r="BK159" s="127">
        <f t="shared" ref="BK159:BK183" si="24">ROUND(I159*H159,2)</f>
        <v>0</v>
      </c>
      <c r="BL159" s="19" t="s">
        <v>731</v>
      </c>
      <c r="BM159" s="252" t="s">
        <v>4241</v>
      </c>
    </row>
    <row r="160" spans="1:65" s="2" customFormat="1" ht="21.75" customHeight="1">
      <c r="A160" s="37"/>
      <c r="B160" s="38"/>
      <c r="C160" s="297" t="s">
        <v>479</v>
      </c>
      <c r="D160" s="297" t="s">
        <v>592</v>
      </c>
      <c r="E160" s="298" t="s">
        <v>4242</v>
      </c>
      <c r="F160" s="299" t="s">
        <v>4243</v>
      </c>
      <c r="G160" s="300" t="s">
        <v>396</v>
      </c>
      <c r="H160" s="301">
        <v>25</v>
      </c>
      <c r="I160" s="302"/>
      <c r="J160" s="303">
        <f t="shared" si="15"/>
        <v>0</v>
      </c>
      <c r="K160" s="304"/>
      <c r="L160" s="305"/>
      <c r="M160" s="306" t="s">
        <v>1</v>
      </c>
      <c r="N160" s="307" t="s">
        <v>42</v>
      </c>
      <c r="O160" s="78"/>
      <c r="P160" s="250">
        <f t="shared" si="16"/>
        <v>0</v>
      </c>
      <c r="Q160" s="250">
        <v>5.1000000000000004E-4</v>
      </c>
      <c r="R160" s="250">
        <f t="shared" si="17"/>
        <v>1.2750000000000001E-2</v>
      </c>
      <c r="S160" s="250">
        <v>0</v>
      </c>
      <c r="T160" s="251">
        <f t="shared" si="18"/>
        <v>0</v>
      </c>
      <c r="U160" s="37"/>
      <c r="V160" s="37"/>
      <c r="W160" s="37"/>
      <c r="X160" s="37"/>
      <c r="Y160" s="37"/>
      <c r="Z160" s="37"/>
      <c r="AA160" s="37"/>
      <c r="AB160" s="37"/>
      <c r="AC160" s="37"/>
      <c r="AD160" s="37"/>
      <c r="AE160" s="37"/>
      <c r="AR160" s="252" t="s">
        <v>1012</v>
      </c>
      <c r="AT160" s="252" t="s">
        <v>592</v>
      </c>
      <c r="AU160" s="252" t="s">
        <v>92</v>
      </c>
      <c r="AY160" s="19" t="s">
        <v>387</v>
      </c>
      <c r="BE160" s="127">
        <f t="shared" si="19"/>
        <v>0</v>
      </c>
      <c r="BF160" s="127">
        <f t="shared" si="20"/>
        <v>0</v>
      </c>
      <c r="BG160" s="127">
        <f t="shared" si="21"/>
        <v>0</v>
      </c>
      <c r="BH160" s="127">
        <f t="shared" si="22"/>
        <v>0</v>
      </c>
      <c r="BI160" s="127">
        <f t="shared" si="23"/>
        <v>0</v>
      </c>
      <c r="BJ160" s="19" t="s">
        <v>92</v>
      </c>
      <c r="BK160" s="127">
        <f t="shared" si="24"/>
        <v>0</v>
      </c>
      <c r="BL160" s="19" t="s">
        <v>1012</v>
      </c>
      <c r="BM160" s="252" t="s">
        <v>4244</v>
      </c>
    </row>
    <row r="161" spans="1:65" s="2" customFormat="1" ht="24.15" customHeight="1">
      <c r="A161" s="37"/>
      <c r="B161" s="38"/>
      <c r="C161" s="240" t="s">
        <v>422</v>
      </c>
      <c r="D161" s="240" t="s">
        <v>393</v>
      </c>
      <c r="E161" s="241" t="s">
        <v>1974</v>
      </c>
      <c r="F161" s="242" t="s">
        <v>1975</v>
      </c>
      <c r="G161" s="243" t="s">
        <v>405</v>
      </c>
      <c r="H161" s="244">
        <v>2</v>
      </c>
      <c r="I161" s="245"/>
      <c r="J161" s="246">
        <f t="shared" si="15"/>
        <v>0</v>
      </c>
      <c r="K161" s="247"/>
      <c r="L161" s="40"/>
      <c r="M161" s="248" t="s">
        <v>1</v>
      </c>
      <c r="N161" s="249" t="s">
        <v>42</v>
      </c>
      <c r="O161" s="78"/>
      <c r="P161" s="250">
        <f t="shared" si="16"/>
        <v>0</v>
      </c>
      <c r="Q161" s="250">
        <v>0</v>
      </c>
      <c r="R161" s="250">
        <f t="shared" si="17"/>
        <v>0</v>
      </c>
      <c r="S161" s="250">
        <v>0</v>
      </c>
      <c r="T161" s="251">
        <f t="shared" si="18"/>
        <v>0</v>
      </c>
      <c r="U161" s="37"/>
      <c r="V161" s="37"/>
      <c r="W161" s="37"/>
      <c r="X161" s="37"/>
      <c r="Y161" s="37"/>
      <c r="Z161" s="37"/>
      <c r="AA161" s="37"/>
      <c r="AB161" s="37"/>
      <c r="AC161" s="37"/>
      <c r="AD161" s="37"/>
      <c r="AE161" s="37"/>
      <c r="AR161" s="252" t="s">
        <v>731</v>
      </c>
      <c r="AT161" s="252" t="s">
        <v>393</v>
      </c>
      <c r="AU161" s="252" t="s">
        <v>92</v>
      </c>
      <c r="AY161" s="19" t="s">
        <v>387</v>
      </c>
      <c r="BE161" s="127">
        <f t="shared" si="19"/>
        <v>0</v>
      </c>
      <c r="BF161" s="127">
        <f t="shared" si="20"/>
        <v>0</v>
      </c>
      <c r="BG161" s="127">
        <f t="shared" si="21"/>
        <v>0</v>
      </c>
      <c r="BH161" s="127">
        <f t="shared" si="22"/>
        <v>0</v>
      </c>
      <c r="BI161" s="127">
        <f t="shared" si="23"/>
        <v>0</v>
      </c>
      <c r="BJ161" s="19" t="s">
        <v>92</v>
      </c>
      <c r="BK161" s="127">
        <f t="shared" si="24"/>
        <v>0</v>
      </c>
      <c r="BL161" s="19" t="s">
        <v>731</v>
      </c>
      <c r="BM161" s="252" t="s">
        <v>4245</v>
      </c>
    </row>
    <row r="162" spans="1:65" s="2" customFormat="1" ht="24.15" customHeight="1">
      <c r="A162" s="37"/>
      <c r="B162" s="38"/>
      <c r="C162" s="240" t="s">
        <v>488</v>
      </c>
      <c r="D162" s="240" t="s">
        <v>393</v>
      </c>
      <c r="E162" s="241" t="s">
        <v>1988</v>
      </c>
      <c r="F162" s="242" t="s">
        <v>1989</v>
      </c>
      <c r="G162" s="243" t="s">
        <v>436</v>
      </c>
      <c r="H162" s="244">
        <v>50</v>
      </c>
      <c r="I162" s="245"/>
      <c r="J162" s="246">
        <f t="shared" si="15"/>
        <v>0</v>
      </c>
      <c r="K162" s="247"/>
      <c r="L162" s="40"/>
      <c r="M162" s="248" t="s">
        <v>1</v>
      </c>
      <c r="N162" s="249" t="s">
        <v>42</v>
      </c>
      <c r="O162" s="78"/>
      <c r="P162" s="250">
        <f t="shared" si="16"/>
        <v>0</v>
      </c>
      <c r="Q162" s="250">
        <v>0</v>
      </c>
      <c r="R162" s="250">
        <f t="shared" si="17"/>
        <v>0</v>
      </c>
      <c r="S162" s="250">
        <v>0</v>
      </c>
      <c r="T162" s="251">
        <f t="shared" si="18"/>
        <v>0</v>
      </c>
      <c r="U162" s="37"/>
      <c r="V162" s="37"/>
      <c r="W162" s="37"/>
      <c r="X162" s="37"/>
      <c r="Y162" s="37"/>
      <c r="Z162" s="37"/>
      <c r="AA162" s="37"/>
      <c r="AB162" s="37"/>
      <c r="AC162" s="37"/>
      <c r="AD162" s="37"/>
      <c r="AE162" s="37"/>
      <c r="AR162" s="252" t="s">
        <v>731</v>
      </c>
      <c r="AT162" s="252" t="s">
        <v>393</v>
      </c>
      <c r="AU162" s="252" t="s">
        <v>92</v>
      </c>
      <c r="AY162" s="19" t="s">
        <v>387</v>
      </c>
      <c r="BE162" s="127">
        <f t="shared" si="19"/>
        <v>0</v>
      </c>
      <c r="BF162" s="127">
        <f t="shared" si="20"/>
        <v>0</v>
      </c>
      <c r="BG162" s="127">
        <f t="shared" si="21"/>
        <v>0</v>
      </c>
      <c r="BH162" s="127">
        <f t="shared" si="22"/>
        <v>0</v>
      </c>
      <c r="BI162" s="127">
        <f t="shared" si="23"/>
        <v>0</v>
      </c>
      <c r="BJ162" s="19" t="s">
        <v>92</v>
      </c>
      <c r="BK162" s="127">
        <f t="shared" si="24"/>
        <v>0</v>
      </c>
      <c r="BL162" s="19" t="s">
        <v>731</v>
      </c>
      <c r="BM162" s="252" t="s">
        <v>4246</v>
      </c>
    </row>
    <row r="163" spans="1:65" s="2" customFormat="1" ht="16.5" customHeight="1">
      <c r="A163" s="37"/>
      <c r="B163" s="38"/>
      <c r="C163" s="297" t="s">
        <v>493</v>
      </c>
      <c r="D163" s="297" t="s">
        <v>592</v>
      </c>
      <c r="E163" s="298" t="s">
        <v>1990</v>
      </c>
      <c r="F163" s="299" t="s">
        <v>1991</v>
      </c>
      <c r="G163" s="300" t="s">
        <v>436</v>
      </c>
      <c r="H163" s="301">
        <v>50</v>
      </c>
      <c r="I163" s="302"/>
      <c r="J163" s="303">
        <f t="shared" si="15"/>
        <v>0</v>
      </c>
      <c r="K163" s="304"/>
      <c r="L163" s="305"/>
      <c r="M163" s="306" t="s">
        <v>1</v>
      </c>
      <c r="N163" s="307" t="s">
        <v>42</v>
      </c>
      <c r="O163" s="78"/>
      <c r="P163" s="250">
        <f t="shared" si="16"/>
        <v>0</v>
      </c>
      <c r="Q163" s="250">
        <v>1.0000000000000001E-5</v>
      </c>
      <c r="R163" s="250">
        <f t="shared" si="17"/>
        <v>5.0000000000000001E-4</v>
      </c>
      <c r="S163" s="250">
        <v>0</v>
      </c>
      <c r="T163" s="251">
        <f t="shared" si="18"/>
        <v>0</v>
      </c>
      <c r="U163" s="37"/>
      <c r="V163" s="37"/>
      <c r="W163" s="37"/>
      <c r="X163" s="37"/>
      <c r="Y163" s="37"/>
      <c r="Z163" s="37"/>
      <c r="AA163" s="37"/>
      <c r="AB163" s="37"/>
      <c r="AC163" s="37"/>
      <c r="AD163" s="37"/>
      <c r="AE163" s="37"/>
      <c r="AR163" s="252" t="s">
        <v>1012</v>
      </c>
      <c r="AT163" s="252" t="s">
        <v>592</v>
      </c>
      <c r="AU163" s="252" t="s">
        <v>92</v>
      </c>
      <c r="AY163" s="19" t="s">
        <v>387</v>
      </c>
      <c r="BE163" s="127">
        <f t="shared" si="19"/>
        <v>0</v>
      </c>
      <c r="BF163" s="127">
        <f t="shared" si="20"/>
        <v>0</v>
      </c>
      <c r="BG163" s="127">
        <f t="shared" si="21"/>
        <v>0</v>
      </c>
      <c r="BH163" s="127">
        <f t="shared" si="22"/>
        <v>0</v>
      </c>
      <c r="BI163" s="127">
        <f t="shared" si="23"/>
        <v>0</v>
      </c>
      <c r="BJ163" s="19" t="s">
        <v>92</v>
      </c>
      <c r="BK163" s="127">
        <f t="shared" si="24"/>
        <v>0</v>
      </c>
      <c r="BL163" s="19" t="s">
        <v>1012</v>
      </c>
      <c r="BM163" s="252" t="s">
        <v>4247</v>
      </c>
    </row>
    <row r="164" spans="1:65" s="2" customFormat="1" ht="16.5" customHeight="1">
      <c r="A164" s="37"/>
      <c r="B164" s="38"/>
      <c r="C164" s="297" t="s">
        <v>499</v>
      </c>
      <c r="D164" s="297" t="s">
        <v>592</v>
      </c>
      <c r="E164" s="298" t="s">
        <v>4248</v>
      </c>
      <c r="F164" s="299" t="s">
        <v>4249</v>
      </c>
      <c r="G164" s="300" t="s">
        <v>436</v>
      </c>
      <c r="H164" s="301">
        <v>50</v>
      </c>
      <c r="I164" s="302"/>
      <c r="J164" s="303">
        <f t="shared" si="15"/>
        <v>0</v>
      </c>
      <c r="K164" s="304"/>
      <c r="L164" s="305"/>
      <c r="M164" s="306" t="s">
        <v>1</v>
      </c>
      <c r="N164" s="307" t="s">
        <v>42</v>
      </c>
      <c r="O164" s="78"/>
      <c r="P164" s="250">
        <f t="shared" si="16"/>
        <v>0</v>
      </c>
      <c r="Q164" s="250">
        <v>1.0000000000000001E-5</v>
      </c>
      <c r="R164" s="250">
        <f t="shared" si="17"/>
        <v>5.0000000000000001E-4</v>
      </c>
      <c r="S164" s="250">
        <v>0</v>
      </c>
      <c r="T164" s="251">
        <f t="shared" si="18"/>
        <v>0</v>
      </c>
      <c r="U164" s="37"/>
      <c r="V164" s="37"/>
      <c r="W164" s="37"/>
      <c r="X164" s="37"/>
      <c r="Y164" s="37"/>
      <c r="Z164" s="37"/>
      <c r="AA164" s="37"/>
      <c r="AB164" s="37"/>
      <c r="AC164" s="37"/>
      <c r="AD164" s="37"/>
      <c r="AE164" s="37"/>
      <c r="AR164" s="252" t="s">
        <v>1012</v>
      </c>
      <c r="AT164" s="252" t="s">
        <v>592</v>
      </c>
      <c r="AU164" s="252" t="s">
        <v>92</v>
      </c>
      <c r="AY164" s="19" t="s">
        <v>387</v>
      </c>
      <c r="BE164" s="127">
        <f t="shared" si="19"/>
        <v>0</v>
      </c>
      <c r="BF164" s="127">
        <f t="shared" si="20"/>
        <v>0</v>
      </c>
      <c r="BG164" s="127">
        <f t="shared" si="21"/>
        <v>0</v>
      </c>
      <c r="BH164" s="127">
        <f t="shared" si="22"/>
        <v>0</v>
      </c>
      <c r="BI164" s="127">
        <f t="shared" si="23"/>
        <v>0</v>
      </c>
      <c r="BJ164" s="19" t="s">
        <v>92</v>
      </c>
      <c r="BK164" s="127">
        <f t="shared" si="24"/>
        <v>0</v>
      </c>
      <c r="BL164" s="19" t="s">
        <v>1012</v>
      </c>
      <c r="BM164" s="252" t="s">
        <v>4250</v>
      </c>
    </row>
    <row r="165" spans="1:65" s="2" customFormat="1" ht="16.5" customHeight="1">
      <c r="A165" s="37"/>
      <c r="B165" s="38"/>
      <c r="C165" s="297" t="s">
        <v>7</v>
      </c>
      <c r="D165" s="297" t="s">
        <v>592</v>
      </c>
      <c r="E165" s="298" t="s">
        <v>1992</v>
      </c>
      <c r="F165" s="299" t="s">
        <v>1993</v>
      </c>
      <c r="G165" s="300" t="s">
        <v>436</v>
      </c>
      <c r="H165" s="301">
        <v>50</v>
      </c>
      <c r="I165" s="302"/>
      <c r="J165" s="303">
        <f t="shared" si="15"/>
        <v>0</v>
      </c>
      <c r="K165" s="304"/>
      <c r="L165" s="305"/>
      <c r="M165" s="306" t="s">
        <v>1</v>
      </c>
      <c r="N165" s="307" t="s">
        <v>42</v>
      </c>
      <c r="O165" s="78"/>
      <c r="P165" s="250">
        <f t="shared" si="16"/>
        <v>0</v>
      </c>
      <c r="Q165" s="250">
        <v>1.0000000000000001E-5</v>
      </c>
      <c r="R165" s="250">
        <f t="shared" si="17"/>
        <v>5.0000000000000001E-4</v>
      </c>
      <c r="S165" s="250">
        <v>0</v>
      </c>
      <c r="T165" s="251">
        <f t="shared" si="18"/>
        <v>0</v>
      </c>
      <c r="U165" s="37"/>
      <c r="V165" s="37"/>
      <c r="W165" s="37"/>
      <c r="X165" s="37"/>
      <c r="Y165" s="37"/>
      <c r="Z165" s="37"/>
      <c r="AA165" s="37"/>
      <c r="AB165" s="37"/>
      <c r="AC165" s="37"/>
      <c r="AD165" s="37"/>
      <c r="AE165" s="37"/>
      <c r="AR165" s="252" t="s">
        <v>1012</v>
      </c>
      <c r="AT165" s="252" t="s">
        <v>592</v>
      </c>
      <c r="AU165" s="252" t="s">
        <v>92</v>
      </c>
      <c r="AY165" s="19" t="s">
        <v>387</v>
      </c>
      <c r="BE165" s="127">
        <f t="shared" si="19"/>
        <v>0</v>
      </c>
      <c r="BF165" s="127">
        <f t="shared" si="20"/>
        <v>0</v>
      </c>
      <c r="BG165" s="127">
        <f t="shared" si="21"/>
        <v>0</v>
      </c>
      <c r="BH165" s="127">
        <f t="shared" si="22"/>
        <v>0</v>
      </c>
      <c r="BI165" s="127">
        <f t="shared" si="23"/>
        <v>0</v>
      </c>
      <c r="BJ165" s="19" t="s">
        <v>92</v>
      </c>
      <c r="BK165" s="127">
        <f t="shared" si="24"/>
        <v>0</v>
      </c>
      <c r="BL165" s="19" t="s">
        <v>1012</v>
      </c>
      <c r="BM165" s="252" t="s">
        <v>4251</v>
      </c>
    </row>
    <row r="166" spans="1:65" s="2" customFormat="1" ht="33" customHeight="1">
      <c r="A166" s="37"/>
      <c r="B166" s="38"/>
      <c r="C166" s="240" t="s">
        <v>508</v>
      </c>
      <c r="D166" s="240" t="s">
        <v>393</v>
      </c>
      <c r="E166" s="241" t="s">
        <v>4252</v>
      </c>
      <c r="F166" s="242" t="s">
        <v>4253</v>
      </c>
      <c r="G166" s="243" t="s">
        <v>436</v>
      </c>
      <c r="H166" s="244">
        <v>10</v>
      </c>
      <c r="I166" s="245"/>
      <c r="J166" s="246">
        <f t="shared" si="15"/>
        <v>0</v>
      </c>
      <c r="K166" s="247"/>
      <c r="L166" s="40"/>
      <c r="M166" s="248" t="s">
        <v>1</v>
      </c>
      <c r="N166" s="249" t="s">
        <v>42</v>
      </c>
      <c r="O166" s="78"/>
      <c r="P166" s="250">
        <f t="shared" si="16"/>
        <v>0</v>
      </c>
      <c r="Q166" s="250">
        <v>0</v>
      </c>
      <c r="R166" s="250">
        <f t="shared" si="17"/>
        <v>0</v>
      </c>
      <c r="S166" s="250">
        <v>0</v>
      </c>
      <c r="T166" s="251">
        <f t="shared" si="18"/>
        <v>0</v>
      </c>
      <c r="U166" s="37"/>
      <c r="V166" s="37"/>
      <c r="W166" s="37"/>
      <c r="X166" s="37"/>
      <c r="Y166" s="37"/>
      <c r="Z166" s="37"/>
      <c r="AA166" s="37"/>
      <c r="AB166" s="37"/>
      <c r="AC166" s="37"/>
      <c r="AD166" s="37"/>
      <c r="AE166" s="37"/>
      <c r="AR166" s="252" t="s">
        <v>731</v>
      </c>
      <c r="AT166" s="252" t="s">
        <v>393</v>
      </c>
      <c r="AU166" s="252" t="s">
        <v>92</v>
      </c>
      <c r="AY166" s="19" t="s">
        <v>387</v>
      </c>
      <c r="BE166" s="127">
        <f t="shared" si="19"/>
        <v>0</v>
      </c>
      <c r="BF166" s="127">
        <f t="shared" si="20"/>
        <v>0</v>
      </c>
      <c r="BG166" s="127">
        <f t="shared" si="21"/>
        <v>0</v>
      </c>
      <c r="BH166" s="127">
        <f t="shared" si="22"/>
        <v>0</v>
      </c>
      <c r="BI166" s="127">
        <f t="shared" si="23"/>
        <v>0</v>
      </c>
      <c r="BJ166" s="19" t="s">
        <v>92</v>
      </c>
      <c r="BK166" s="127">
        <f t="shared" si="24"/>
        <v>0</v>
      </c>
      <c r="BL166" s="19" t="s">
        <v>731</v>
      </c>
      <c r="BM166" s="252" t="s">
        <v>4254</v>
      </c>
    </row>
    <row r="167" spans="1:65" s="2" customFormat="1" ht="16.5" customHeight="1">
      <c r="A167" s="37"/>
      <c r="B167" s="38"/>
      <c r="C167" s="297" t="s">
        <v>515</v>
      </c>
      <c r="D167" s="297" t="s">
        <v>592</v>
      </c>
      <c r="E167" s="298" t="s">
        <v>1986</v>
      </c>
      <c r="F167" s="299" t="s">
        <v>1987</v>
      </c>
      <c r="G167" s="300" t="s">
        <v>436</v>
      </c>
      <c r="H167" s="301">
        <v>10</v>
      </c>
      <c r="I167" s="302"/>
      <c r="J167" s="303">
        <f t="shared" si="15"/>
        <v>0</v>
      </c>
      <c r="K167" s="304"/>
      <c r="L167" s="305"/>
      <c r="M167" s="306" t="s">
        <v>1</v>
      </c>
      <c r="N167" s="307" t="s">
        <v>42</v>
      </c>
      <c r="O167" s="78"/>
      <c r="P167" s="250">
        <f t="shared" si="16"/>
        <v>0</v>
      </c>
      <c r="Q167" s="250">
        <v>1.0000000000000001E-5</v>
      </c>
      <c r="R167" s="250">
        <f t="shared" si="17"/>
        <v>1E-4</v>
      </c>
      <c r="S167" s="250">
        <v>0</v>
      </c>
      <c r="T167" s="251">
        <f t="shared" si="18"/>
        <v>0</v>
      </c>
      <c r="U167" s="37"/>
      <c r="V167" s="37"/>
      <c r="W167" s="37"/>
      <c r="X167" s="37"/>
      <c r="Y167" s="37"/>
      <c r="Z167" s="37"/>
      <c r="AA167" s="37"/>
      <c r="AB167" s="37"/>
      <c r="AC167" s="37"/>
      <c r="AD167" s="37"/>
      <c r="AE167" s="37"/>
      <c r="AR167" s="252" t="s">
        <v>1012</v>
      </c>
      <c r="AT167" s="252" t="s">
        <v>592</v>
      </c>
      <c r="AU167" s="252" t="s">
        <v>92</v>
      </c>
      <c r="AY167" s="19" t="s">
        <v>387</v>
      </c>
      <c r="BE167" s="127">
        <f t="shared" si="19"/>
        <v>0</v>
      </c>
      <c r="BF167" s="127">
        <f t="shared" si="20"/>
        <v>0</v>
      </c>
      <c r="BG167" s="127">
        <f t="shared" si="21"/>
        <v>0</v>
      </c>
      <c r="BH167" s="127">
        <f t="shared" si="22"/>
        <v>0</v>
      </c>
      <c r="BI167" s="127">
        <f t="shared" si="23"/>
        <v>0</v>
      </c>
      <c r="BJ167" s="19" t="s">
        <v>92</v>
      </c>
      <c r="BK167" s="127">
        <f t="shared" si="24"/>
        <v>0</v>
      </c>
      <c r="BL167" s="19" t="s">
        <v>1012</v>
      </c>
      <c r="BM167" s="252" t="s">
        <v>4255</v>
      </c>
    </row>
    <row r="168" spans="1:65" s="2" customFormat="1" ht="16.5" customHeight="1">
      <c r="A168" s="37"/>
      <c r="B168" s="38"/>
      <c r="C168" s="297" t="s">
        <v>522</v>
      </c>
      <c r="D168" s="297" t="s">
        <v>592</v>
      </c>
      <c r="E168" s="298" t="s">
        <v>4256</v>
      </c>
      <c r="F168" s="299" t="s">
        <v>4257</v>
      </c>
      <c r="G168" s="300" t="s">
        <v>436</v>
      </c>
      <c r="H168" s="301">
        <v>10</v>
      </c>
      <c r="I168" s="302"/>
      <c r="J168" s="303">
        <f t="shared" si="15"/>
        <v>0</v>
      </c>
      <c r="K168" s="304"/>
      <c r="L168" s="305"/>
      <c r="M168" s="306" t="s">
        <v>1</v>
      </c>
      <c r="N168" s="307" t="s">
        <v>42</v>
      </c>
      <c r="O168" s="78"/>
      <c r="P168" s="250">
        <f t="shared" si="16"/>
        <v>0</v>
      </c>
      <c r="Q168" s="250">
        <v>1.0000000000000001E-5</v>
      </c>
      <c r="R168" s="250">
        <f t="shared" si="17"/>
        <v>1E-4</v>
      </c>
      <c r="S168" s="250">
        <v>0</v>
      </c>
      <c r="T168" s="251">
        <f t="shared" si="18"/>
        <v>0</v>
      </c>
      <c r="U168" s="37"/>
      <c r="V168" s="37"/>
      <c r="W168" s="37"/>
      <c r="X168" s="37"/>
      <c r="Y168" s="37"/>
      <c r="Z168" s="37"/>
      <c r="AA168" s="37"/>
      <c r="AB168" s="37"/>
      <c r="AC168" s="37"/>
      <c r="AD168" s="37"/>
      <c r="AE168" s="37"/>
      <c r="AR168" s="252" t="s">
        <v>1012</v>
      </c>
      <c r="AT168" s="252" t="s">
        <v>592</v>
      </c>
      <c r="AU168" s="252" t="s">
        <v>92</v>
      </c>
      <c r="AY168" s="19" t="s">
        <v>387</v>
      </c>
      <c r="BE168" s="127">
        <f t="shared" si="19"/>
        <v>0</v>
      </c>
      <c r="BF168" s="127">
        <f t="shared" si="20"/>
        <v>0</v>
      </c>
      <c r="BG168" s="127">
        <f t="shared" si="21"/>
        <v>0</v>
      </c>
      <c r="BH168" s="127">
        <f t="shared" si="22"/>
        <v>0</v>
      </c>
      <c r="BI168" s="127">
        <f t="shared" si="23"/>
        <v>0</v>
      </c>
      <c r="BJ168" s="19" t="s">
        <v>92</v>
      </c>
      <c r="BK168" s="127">
        <f t="shared" si="24"/>
        <v>0</v>
      </c>
      <c r="BL168" s="19" t="s">
        <v>1012</v>
      </c>
      <c r="BM168" s="252" t="s">
        <v>4258</v>
      </c>
    </row>
    <row r="169" spans="1:65" s="2" customFormat="1" ht="16.5" customHeight="1">
      <c r="A169" s="37"/>
      <c r="B169" s="38"/>
      <c r="C169" s="297" t="s">
        <v>296</v>
      </c>
      <c r="D169" s="297" t="s">
        <v>592</v>
      </c>
      <c r="E169" s="298" t="s">
        <v>4259</v>
      </c>
      <c r="F169" s="299" t="s">
        <v>4260</v>
      </c>
      <c r="G169" s="300" t="s">
        <v>436</v>
      </c>
      <c r="H169" s="301">
        <v>10</v>
      </c>
      <c r="I169" s="302"/>
      <c r="J169" s="303">
        <f t="shared" si="15"/>
        <v>0</v>
      </c>
      <c r="K169" s="304"/>
      <c r="L169" s="305"/>
      <c r="M169" s="306" t="s">
        <v>1</v>
      </c>
      <c r="N169" s="307" t="s">
        <v>42</v>
      </c>
      <c r="O169" s="78"/>
      <c r="P169" s="250">
        <f t="shared" si="16"/>
        <v>0</v>
      </c>
      <c r="Q169" s="250">
        <v>3.0000000000000001E-5</v>
      </c>
      <c r="R169" s="250">
        <f t="shared" si="17"/>
        <v>3.0000000000000003E-4</v>
      </c>
      <c r="S169" s="250">
        <v>0</v>
      </c>
      <c r="T169" s="251">
        <f t="shared" si="18"/>
        <v>0</v>
      </c>
      <c r="U169" s="37"/>
      <c r="V169" s="37"/>
      <c r="W169" s="37"/>
      <c r="X169" s="37"/>
      <c r="Y169" s="37"/>
      <c r="Z169" s="37"/>
      <c r="AA169" s="37"/>
      <c r="AB169" s="37"/>
      <c r="AC169" s="37"/>
      <c r="AD169" s="37"/>
      <c r="AE169" s="37"/>
      <c r="AR169" s="252" t="s">
        <v>1012</v>
      </c>
      <c r="AT169" s="252" t="s">
        <v>592</v>
      </c>
      <c r="AU169" s="252" t="s">
        <v>92</v>
      </c>
      <c r="AY169" s="19" t="s">
        <v>387</v>
      </c>
      <c r="BE169" s="127">
        <f t="shared" si="19"/>
        <v>0</v>
      </c>
      <c r="BF169" s="127">
        <f t="shared" si="20"/>
        <v>0</v>
      </c>
      <c r="BG169" s="127">
        <f t="shared" si="21"/>
        <v>0</v>
      </c>
      <c r="BH169" s="127">
        <f t="shared" si="22"/>
        <v>0</v>
      </c>
      <c r="BI169" s="127">
        <f t="shared" si="23"/>
        <v>0</v>
      </c>
      <c r="BJ169" s="19" t="s">
        <v>92</v>
      </c>
      <c r="BK169" s="127">
        <f t="shared" si="24"/>
        <v>0</v>
      </c>
      <c r="BL169" s="19" t="s">
        <v>1012</v>
      </c>
      <c r="BM169" s="252" t="s">
        <v>4261</v>
      </c>
    </row>
    <row r="170" spans="1:65" s="2" customFormat="1" ht="24.15" customHeight="1">
      <c r="A170" s="37"/>
      <c r="B170" s="38"/>
      <c r="C170" s="240" t="s">
        <v>531</v>
      </c>
      <c r="D170" s="240" t="s">
        <v>393</v>
      </c>
      <c r="E170" s="241" t="s">
        <v>2002</v>
      </c>
      <c r="F170" s="242" t="s">
        <v>2003</v>
      </c>
      <c r="G170" s="243" t="s">
        <v>436</v>
      </c>
      <c r="H170" s="244">
        <v>10</v>
      </c>
      <c r="I170" s="245"/>
      <c r="J170" s="246">
        <f t="shared" si="15"/>
        <v>0</v>
      </c>
      <c r="K170" s="247"/>
      <c r="L170" s="40"/>
      <c r="M170" s="248" t="s">
        <v>1</v>
      </c>
      <c r="N170" s="249" t="s">
        <v>42</v>
      </c>
      <c r="O170" s="78"/>
      <c r="P170" s="250">
        <f t="shared" si="16"/>
        <v>0</v>
      </c>
      <c r="Q170" s="250">
        <v>0</v>
      </c>
      <c r="R170" s="250">
        <f t="shared" si="17"/>
        <v>0</v>
      </c>
      <c r="S170" s="250">
        <v>0</v>
      </c>
      <c r="T170" s="251">
        <f t="shared" si="18"/>
        <v>0</v>
      </c>
      <c r="U170" s="37"/>
      <c r="V170" s="37"/>
      <c r="W170" s="37"/>
      <c r="X170" s="37"/>
      <c r="Y170" s="37"/>
      <c r="Z170" s="37"/>
      <c r="AA170" s="37"/>
      <c r="AB170" s="37"/>
      <c r="AC170" s="37"/>
      <c r="AD170" s="37"/>
      <c r="AE170" s="37"/>
      <c r="AR170" s="252" t="s">
        <v>731</v>
      </c>
      <c r="AT170" s="252" t="s">
        <v>393</v>
      </c>
      <c r="AU170" s="252" t="s">
        <v>92</v>
      </c>
      <c r="AY170" s="19" t="s">
        <v>387</v>
      </c>
      <c r="BE170" s="127">
        <f t="shared" si="19"/>
        <v>0</v>
      </c>
      <c r="BF170" s="127">
        <f t="shared" si="20"/>
        <v>0</v>
      </c>
      <c r="BG170" s="127">
        <f t="shared" si="21"/>
        <v>0</v>
      </c>
      <c r="BH170" s="127">
        <f t="shared" si="22"/>
        <v>0</v>
      </c>
      <c r="BI170" s="127">
        <f t="shared" si="23"/>
        <v>0</v>
      </c>
      <c r="BJ170" s="19" t="s">
        <v>92</v>
      </c>
      <c r="BK170" s="127">
        <f t="shared" si="24"/>
        <v>0</v>
      </c>
      <c r="BL170" s="19" t="s">
        <v>731</v>
      </c>
      <c r="BM170" s="252" t="s">
        <v>4262</v>
      </c>
    </row>
    <row r="171" spans="1:65" s="2" customFormat="1" ht="37.799999999999997" customHeight="1">
      <c r="A171" s="37"/>
      <c r="B171" s="38"/>
      <c r="C171" s="297" t="s">
        <v>535</v>
      </c>
      <c r="D171" s="297" t="s">
        <v>592</v>
      </c>
      <c r="E171" s="298" t="s">
        <v>1996</v>
      </c>
      <c r="F171" s="299" t="s">
        <v>1997</v>
      </c>
      <c r="G171" s="300" t="s">
        <v>396</v>
      </c>
      <c r="H171" s="301">
        <v>10</v>
      </c>
      <c r="I171" s="302"/>
      <c r="J171" s="303">
        <f t="shared" si="15"/>
        <v>0</v>
      </c>
      <c r="K171" s="304"/>
      <c r="L171" s="305"/>
      <c r="M171" s="306" t="s">
        <v>1</v>
      </c>
      <c r="N171" s="307" t="s">
        <v>42</v>
      </c>
      <c r="O171" s="78"/>
      <c r="P171" s="250">
        <f t="shared" si="16"/>
        <v>0</v>
      </c>
      <c r="Q171" s="250">
        <v>5.0000000000000002E-5</v>
      </c>
      <c r="R171" s="250">
        <f t="shared" si="17"/>
        <v>5.0000000000000001E-4</v>
      </c>
      <c r="S171" s="250">
        <v>0</v>
      </c>
      <c r="T171" s="251">
        <f t="shared" si="18"/>
        <v>0</v>
      </c>
      <c r="U171" s="37"/>
      <c r="V171" s="37"/>
      <c r="W171" s="37"/>
      <c r="X171" s="37"/>
      <c r="Y171" s="37"/>
      <c r="Z171" s="37"/>
      <c r="AA171" s="37"/>
      <c r="AB171" s="37"/>
      <c r="AC171" s="37"/>
      <c r="AD171" s="37"/>
      <c r="AE171" s="37"/>
      <c r="AR171" s="252" t="s">
        <v>1012</v>
      </c>
      <c r="AT171" s="252" t="s">
        <v>592</v>
      </c>
      <c r="AU171" s="252" t="s">
        <v>92</v>
      </c>
      <c r="AY171" s="19" t="s">
        <v>387</v>
      </c>
      <c r="BE171" s="127">
        <f t="shared" si="19"/>
        <v>0</v>
      </c>
      <c r="BF171" s="127">
        <f t="shared" si="20"/>
        <v>0</v>
      </c>
      <c r="BG171" s="127">
        <f t="shared" si="21"/>
        <v>0</v>
      </c>
      <c r="BH171" s="127">
        <f t="shared" si="22"/>
        <v>0</v>
      </c>
      <c r="BI171" s="127">
        <f t="shared" si="23"/>
        <v>0</v>
      </c>
      <c r="BJ171" s="19" t="s">
        <v>92</v>
      </c>
      <c r="BK171" s="127">
        <f t="shared" si="24"/>
        <v>0</v>
      </c>
      <c r="BL171" s="19" t="s">
        <v>1012</v>
      </c>
      <c r="BM171" s="252" t="s">
        <v>4263</v>
      </c>
    </row>
    <row r="172" spans="1:65" s="2" customFormat="1" ht="16.5" customHeight="1">
      <c r="A172" s="37"/>
      <c r="B172" s="38"/>
      <c r="C172" s="297" t="s">
        <v>540</v>
      </c>
      <c r="D172" s="297" t="s">
        <v>592</v>
      </c>
      <c r="E172" s="298" t="s">
        <v>2004</v>
      </c>
      <c r="F172" s="299" t="s">
        <v>2005</v>
      </c>
      <c r="G172" s="300" t="s">
        <v>436</v>
      </c>
      <c r="H172" s="301">
        <v>10</v>
      </c>
      <c r="I172" s="302"/>
      <c r="J172" s="303">
        <f t="shared" si="15"/>
        <v>0</v>
      </c>
      <c r="K172" s="304"/>
      <c r="L172" s="305"/>
      <c r="M172" s="306" t="s">
        <v>1</v>
      </c>
      <c r="N172" s="307" t="s">
        <v>42</v>
      </c>
      <c r="O172" s="78"/>
      <c r="P172" s="250">
        <f t="shared" si="16"/>
        <v>0</v>
      </c>
      <c r="Q172" s="250">
        <v>1.0000000000000001E-5</v>
      </c>
      <c r="R172" s="250">
        <f t="shared" si="17"/>
        <v>1E-4</v>
      </c>
      <c r="S172" s="250">
        <v>0</v>
      </c>
      <c r="T172" s="251">
        <f t="shared" si="18"/>
        <v>0</v>
      </c>
      <c r="U172" s="37"/>
      <c r="V172" s="37"/>
      <c r="W172" s="37"/>
      <c r="X172" s="37"/>
      <c r="Y172" s="37"/>
      <c r="Z172" s="37"/>
      <c r="AA172" s="37"/>
      <c r="AB172" s="37"/>
      <c r="AC172" s="37"/>
      <c r="AD172" s="37"/>
      <c r="AE172" s="37"/>
      <c r="AR172" s="252" t="s">
        <v>1012</v>
      </c>
      <c r="AT172" s="252" t="s">
        <v>592</v>
      </c>
      <c r="AU172" s="252" t="s">
        <v>92</v>
      </c>
      <c r="AY172" s="19" t="s">
        <v>387</v>
      </c>
      <c r="BE172" s="127">
        <f t="shared" si="19"/>
        <v>0</v>
      </c>
      <c r="BF172" s="127">
        <f t="shared" si="20"/>
        <v>0</v>
      </c>
      <c r="BG172" s="127">
        <f t="shared" si="21"/>
        <v>0</v>
      </c>
      <c r="BH172" s="127">
        <f t="shared" si="22"/>
        <v>0</v>
      </c>
      <c r="BI172" s="127">
        <f t="shared" si="23"/>
        <v>0</v>
      </c>
      <c r="BJ172" s="19" t="s">
        <v>92</v>
      </c>
      <c r="BK172" s="127">
        <f t="shared" si="24"/>
        <v>0</v>
      </c>
      <c r="BL172" s="19" t="s">
        <v>1012</v>
      </c>
      <c r="BM172" s="252" t="s">
        <v>4264</v>
      </c>
    </row>
    <row r="173" spans="1:65" s="2" customFormat="1" ht="24.15" customHeight="1">
      <c r="A173" s="37"/>
      <c r="B173" s="38"/>
      <c r="C173" s="297" t="s">
        <v>546</v>
      </c>
      <c r="D173" s="297" t="s">
        <v>592</v>
      </c>
      <c r="E173" s="298" t="s">
        <v>2006</v>
      </c>
      <c r="F173" s="299" t="s">
        <v>2007</v>
      </c>
      <c r="G173" s="300" t="s">
        <v>436</v>
      </c>
      <c r="H173" s="301">
        <v>10</v>
      </c>
      <c r="I173" s="302"/>
      <c r="J173" s="303">
        <f t="shared" si="15"/>
        <v>0</v>
      </c>
      <c r="K173" s="304"/>
      <c r="L173" s="305"/>
      <c r="M173" s="306" t="s">
        <v>1</v>
      </c>
      <c r="N173" s="307" t="s">
        <v>42</v>
      </c>
      <c r="O173" s="78"/>
      <c r="P173" s="250">
        <f t="shared" si="16"/>
        <v>0</v>
      </c>
      <c r="Q173" s="250">
        <v>3.3E-4</v>
      </c>
      <c r="R173" s="250">
        <f t="shared" si="17"/>
        <v>3.3E-3</v>
      </c>
      <c r="S173" s="250">
        <v>0</v>
      </c>
      <c r="T173" s="251">
        <f t="shared" si="18"/>
        <v>0</v>
      </c>
      <c r="U173" s="37"/>
      <c r="V173" s="37"/>
      <c r="W173" s="37"/>
      <c r="X173" s="37"/>
      <c r="Y173" s="37"/>
      <c r="Z173" s="37"/>
      <c r="AA173" s="37"/>
      <c r="AB173" s="37"/>
      <c r="AC173" s="37"/>
      <c r="AD173" s="37"/>
      <c r="AE173" s="37"/>
      <c r="AR173" s="252" t="s">
        <v>1012</v>
      </c>
      <c r="AT173" s="252" t="s">
        <v>592</v>
      </c>
      <c r="AU173" s="252" t="s">
        <v>92</v>
      </c>
      <c r="AY173" s="19" t="s">
        <v>387</v>
      </c>
      <c r="BE173" s="127">
        <f t="shared" si="19"/>
        <v>0</v>
      </c>
      <c r="BF173" s="127">
        <f t="shared" si="20"/>
        <v>0</v>
      </c>
      <c r="BG173" s="127">
        <f t="shared" si="21"/>
        <v>0</v>
      </c>
      <c r="BH173" s="127">
        <f t="shared" si="22"/>
        <v>0</v>
      </c>
      <c r="BI173" s="127">
        <f t="shared" si="23"/>
        <v>0</v>
      </c>
      <c r="BJ173" s="19" t="s">
        <v>92</v>
      </c>
      <c r="BK173" s="127">
        <f t="shared" si="24"/>
        <v>0</v>
      </c>
      <c r="BL173" s="19" t="s">
        <v>1012</v>
      </c>
      <c r="BM173" s="252" t="s">
        <v>4265</v>
      </c>
    </row>
    <row r="174" spans="1:65" s="2" customFormat="1" ht="24.15" customHeight="1">
      <c r="A174" s="37"/>
      <c r="B174" s="38"/>
      <c r="C174" s="240" t="s">
        <v>554</v>
      </c>
      <c r="D174" s="240" t="s">
        <v>393</v>
      </c>
      <c r="E174" s="241" t="s">
        <v>2016</v>
      </c>
      <c r="F174" s="242" t="s">
        <v>2017</v>
      </c>
      <c r="G174" s="243" t="s">
        <v>436</v>
      </c>
      <c r="H174" s="244">
        <v>10</v>
      </c>
      <c r="I174" s="245"/>
      <c r="J174" s="246">
        <f t="shared" si="15"/>
        <v>0</v>
      </c>
      <c r="K174" s="247"/>
      <c r="L174" s="40"/>
      <c r="M174" s="248" t="s">
        <v>1</v>
      </c>
      <c r="N174" s="249" t="s">
        <v>42</v>
      </c>
      <c r="O174" s="78"/>
      <c r="P174" s="250">
        <f t="shared" si="16"/>
        <v>0</v>
      </c>
      <c r="Q174" s="250">
        <v>0</v>
      </c>
      <c r="R174" s="250">
        <f t="shared" si="17"/>
        <v>0</v>
      </c>
      <c r="S174" s="250">
        <v>0</v>
      </c>
      <c r="T174" s="251">
        <f t="shared" si="18"/>
        <v>0</v>
      </c>
      <c r="U174" s="37"/>
      <c r="V174" s="37"/>
      <c r="W174" s="37"/>
      <c r="X174" s="37"/>
      <c r="Y174" s="37"/>
      <c r="Z174" s="37"/>
      <c r="AA174" s="37"/>
      <c r="AB174" s="37"/>
      <c r="AC174" s="37"/>
      <c r="AD174" s="37"/>
      <c r="AE174" s="37"/>
      <c r="AR174" s="252" t="s">
        <v>731</v>
      </c>
      <c r="AT174" s="252" t="s">
        <v>393</v>
      </c>
      <c r="AU174" s="252" t="s">
        <v>92</v>
      </c>
      <c r="AY174" s="19" t="s">
        <v>387</v>
      </c>
      <c r="BE174" s="127">
        <f t="shared" si="19"/>
        <v>0</v>
      </c>
      <c r="BF174" s="127">
        <f t="shared" si="20"/>
        <v>0</v>
      </c>
      <c r="BG174" s="127">
        <f t="shared" si="21"/>
        <v>0</v>
      </c>
      <c r="BH174" s="127">
        <f t="shared" si="22"/>
        <v>0</v>
      </c>
      <c r="BI174" s="127">
        <f t="shared" si="23"/>
        <v>0</v>
      </c>
      <c r="BJ174" s="19" t="s">
        <v>92</v>
      </c>
      <c r="BK174" s="127">
        <f t="shared" si="24"/>
        <v>0</v>
      </c>
      <c r="BL174" s="19" t="s">
        <v>731</v>
      </c>
      <c r="BM174" s="252" t="s">
        <v>4266</v>
      </c>
    </row>
    <row r="175" spans="1:65" s="2" customFormat="1" ht="16.5" customHeight="1">
      <c r="A175" s="37"/>
      <c r="B175" s="38"/>
      <c r="C175" s="297" t="s">
        <v>560</v>
      </c>
      <c r="D175" s="297" t="s">
        <v>592</v>
      </c>
      <c r="E175" s="298" t="s">
        <v>4267</v>
      </c>
      <c r="F175" s="299" t="s">
        <v>4268</v>
      </c>
      <c r="G175" s="300" t="s">
        <v>436</v>
      </c>
      <c r="H175" s="301">
        <v>50</v>
      </c>
      <c r="I175" s="302"/>
      <c r="J175" s="303">
        <f t="shared" si="15"/>
        <v>0</v>
      </c>
      <c r="K175" s="304"/>
      <c r="L175" s="305"/>
      <c r="M175" s="306" t="s">
        <v>1</v>
      </c>
      <c r="N175" s="307" t="s">
        <v>42</v>
      </c>
      <c r="O175" s="78"/>
      <c r="P175" s="250">
        <f t="shared" si="16"/>
        <v>0</v>
      </c>
      <c r="Q175" s="250">
        <v>4.8000000000000001E-4</v>
      </c>
      <c r="R175" s="250">
        <f t="shared" si="17"/>
        <v>2.4E-2</v>
      </c>
      <c r="S175" s="250">
        <v>0</v>
      </c>
      <c r="T175" s="251">
        <f t="shared" si="18"/>
        <v>0</v>
      </c>
      <c r="U175" s="37"/>
      <c r="V175" s="37"/>
      <c r="W175" s="37"/>
      <c r="X175" s="37"/>
      <c r="Y175" s="37"/>
      <c r="Z175" s="37"/>
      <c r="AA175" s="37"/>
      <c r="AB175" s="37"/>
      <c r="AC175" s="37"/>
      <c r="AD175" s="37"/>
      <c r="AE175" s="37"/>
      <c r="AR175" s="252" t="s">
        <v>1012</v>
      </c>
      <c r="AT175" s="252" t="s">
        <v>592</v>
      </c>
      <c r="AU175" s="252" t="s">
        <v>92</v>
      </c>
      <c r="AY175" s="19" t="s">
        <v>387</v>
      </c>
      <c r="BE175" s="127">
        <f t="shared" si="19"/>
        <v>0</v>
      </c>
      <c r="BF175" s="127">
        <f t="shared" si="20"/>
        <v>0</v>
      </c>
      <c r="BG175" s="127">
        <f t="shared" si="21"/>
        <v>0</v>
      </c>
      <c r="BH175" s="127">
        <f t="shared" si="22"/>
        <v>0</v>
      </c>
      <c r="BI175" s="127">
        <f t="shared" si="23"/>
        <v>0</v>
      </c>
      <c r="BJ175" s="19" t="s">
        <v>92</v>
      </c>
      <c r="BK175" s="127">
        <f t="shared" si="24"/>
        <v>0</v>
      </c>
      <c r="BL175" s="19" t="s">
        <v>1012</v>
      </c>
      <c r="BM175" s="252" t="s">
        <v>4269</v>
      </c>
    </row>
    <row r="176" spans="1:65" s="2" customFormat="1" ht="24.15" customHeight="1">
      <c r="A176" s="37"/>
      <c r="B176" s="38"/>
      <c r="C176" s="297" t="s">
        <v>570</v>
      </c>
      <c r="D176" s="297" t="s">
        <v>592</v>
      </c>
      <c r="E176" s="298" t="s">
        <v>4270</v>
      </c>
      <c r="F176" s="299" t="s">
        <v>4271</v>
      </c>
      <c r="G176" s="300" t="s">
        <v>436</v>
      </c>
      <c r="H176" s="301">
        <v>50</v>
      </c>
      <c r="I176" s="302"/>
      <c r="J176" s="303">
        <f t="shared" si="15"/>
        <v>0</v>
      </c>
      <c r="K176" s="304"/>
      <c r="L176" s="305"/>
      <c r="M176" s="306" t="s">
        <v>1</v>
      </c>
      <c r="N176" s="307" t="s">
        <v>42</v>
      </c>
      <c r="O176" s="78"/>
      <c r="P176" s="250">
        <f t="shared" si="16"/>
        <v>0</v>
      </c>
      <c r="Q176" s="250">
        <v>5.1999999999999995E-4</v>
      </c>
      <c r="R176" s="250">
        <f t="shared" si="17"/>
        <v>2.5999999999999999E-2</v>
      </c>
      <c r="S176" s="250">
        <v>0</v>
      </c>
      <c r="T176" s="251">
        <f t="shared" si="18"/>
        <v>0</v>
      </c>
      <c r="U176" s="37"/>
      <c r="V176" s="37"/>
      <c r="W176" s="37"/>
      <c r="X176" s="37"/>
      <c r="Y176" s="37"/>
      <c r="Z176" s="37"/>
      <c r="AA176" s="37"/>
      <c r="AB176" s="37"/>
      <c r="AC176" s="37"/>
      <c r="AD176" s="37"/>
      <c r="AE176" s="37"/>
      <c r="AR176" s="252" t="s">
        <v>1012</v>
      </c>
      <c r="AT176" s="252" t="s">
        <v>592</v>
      </c>
      <c r="AU176" s="252" t="s">
        <v>92</v>
      </c>
      <c r="AY176" s="19" t="s">
        <v>387</v>
      </c>
      <c r="BE176" s="127">
        <f t="shared" si="19"/>
        <v>0</v>
      </c>
      <c r="BF176" s="127">
        <f t="shared" si="20"/>
        <v>0</v>
      </c>
      <c r="BG176" s="127">
        <f t="shared" si="21"/>
        <v>0</v>
      </c>
      <c r="BH176" s="127">
        <f t="shared" si="22"/>
        <v>0</v>
      </c>
      <c r="BI176" s="127">
        <f t="shared" si="23"/>
        <v>0</v>
      </c>
      <c r="BJ176" s="19" t="s">
        <v>92</v>
      </c>
      <c r="BK176" s="127">
        <f t="shared" si="24"/>
        <v>0</v>
      </c>
      <c r="BL176" s="19" t="s">
        <v>1012</v>
      </c>
      <c r="BM176" s="252" t="s">
        <v>4272</v>
      </c>
    </row>
    <row r="177" spans="1:65" s="2" customFormat="1" ht="24.15" customHeight="1">
      <c r="A177" s="37"/>
      <c r="B177" s="38"/>
      <c r="C177" s="240" t="s">
        <v>575</v>
      </c>
      <c r="D177" s="240" t="s">
        <v>393</v>
      </c>
      <c r="E177" s="241" t="s">
        <v>4273</v>
      </c>
      <c r="F177" s="242" t="s">
        <v>4274</v>
      </c>
      <c r="G177" s="243" t="s">
        <v>436</v>
      </c>
      <c r="H177" s="244">
        <v>15</v>
      </c>
      <c r="I177" s="245"/>
      <c r="J177" s="246">
        <f t="shared" si="15"/>
        <v>0</v>
      </c>
      <c r="K177" s="247"/>
      <c r="L177" s="40"/>
      <c r="M177" s="248" t="s">
        <v>1</v>
      </c>
      <c r="N177" s="249" t="s">
        <v>42</v>
      </c>
      <c r="O177" s="78"/>
      <c r="P177" s="250">
        <f t="shared" si="16"/>
        <v>0</v>
      </c>
      <c r="Q177" s="250">
        <v>0</v>
      </c>
      <c r="R177" s="250">
        <f t="shared" si="17"/>
        <v>0</v>
      </c>
      <c r="S177" s="250">
        <v>0</v>
      </c>
      <c r="T177" s="251">
        <f t="shared" si="18"/>
        <v>0</v>
      </c>
      <c r="U177" s="37"/>
      <c r="V177" s="37"/>
      <c r="W177" s="37"/>
      <c r="X177" s="37"/>
      <c r="Y177" s="37"/>
      <c r="Z177" s="37"/>
      <c r="AA177" s="37"/>
      <c r="AB177" s="37"/>
      <c r="AC177" s="37"/>
      <c r="AD177" s="37"/>
      <c r="AE177" s="37"/>
      <c r="AR177" s="252" t="s">
        <v>731</v>
      </c>
      <c r="AT177" s="252" t="s">
        <v>393</v>
      </c>
      <c r="AU177" s="252" t="s">
        <v>92</v>
      </c>
      <c r="AY177" s="19" t="s">
        <v>387</v>
      </c>
      <c r="BE177" s="127">
        <f t="shared" si="19"/>
        <v>0</v>
      </c>
      <c r="BF177" s="127">
        <f t="shared" si="20"/>
        <v>0</v>
      </c>
      <c r="BG177" s="127">
        <f t="shared" si="21"/>
        <v>0</v>
      </c>
      <c r="BH177" s="127">
        <f t="shared" si="22"/>
        <v>0</v>
      </c>
      <c r="BI177" s="127">
        <f t="shared" si="23"/>
        <v>0</v>
      </c>
      <c r="BJ177" s="19" t="s">
        <v>92</v>
      </c>
      <c r="BK177" s="127">
        <f t="shared" si="24"/>
        <v>0</v>
      </c>
      <c r="BL177" s="19" t="s">
        <v>731</v>
      </c>
      <c r="BM177" s="252" t="s">
        <v>4275</v>
      </c>
    </row>
    <row r="178" spans="1:65" s="2" customFormat="1" ht="24.15" customHeight="1">
      <c r="A178" s="37"/>
      <c r="B178" s="38"/>
      <c r="C178" s="240" t="s">
        <v>580</v>
      </c>
      <c r="D178" s="240" t="s">
        <v>393</v>
      </c>
      <c r="E178" s="241" t="s">
        <v>4276</v>
      </c>
      <c r="F178" s="242" t="s">
        <v>4277</v>
      </c>
      <c r="G178" s="243" t="s">
        <v>396</v>
      </c>
      <c r="H178" s="244">
        <v>75</v>
      </c>
      <c r="I178" s="245"/>
      <c r="J178" s="246">
        <f t="shared" si="15"/>
        <v>0</v>
      </c>
      <c r="K178" s="247"/>
      <c r="L178" s="40"/>
      <c r="M178" s="248" t="s">
        <v>1</v>
      </c>
      <c r="N178" s="249" t="s">
        <v>42</v>
      </c>
      <c r="O178" s="78"/>
      <c r="P178" s="250">
        <f t="shared" si="16"/>
        <v>0</v>
      </c>
      <c r="Q178" s="250">
        <v>0</v>
      </c>
      <c r="R178" s="250">
        <f t="shared" si="17"/>
        <v>0</v>
      </c>
      <c r="S178" s="250">
        <v>0</v>
      </c>
      <c r="T178" s="251">
        <f t="shared" si="18"/>
        <v>0</v>
      </c>
      <c r="U178" s="37"/>
      <c r="V178" s="37"/>
      <c r="W178" s="37"/>
      <c r="X178" s="37"/>
      <c r="Y178" s="37"/>
      <c r="Z178" s="37"/>
      <c r="AA178" s="37"/>
      <c r="AB178" s="37"/>
      <c r="AC178" s="37"/>
      <c r="AD178" s="37"/>
      <c r="AE178" s="37"/>
      <c r="AR178" s="252" t="s">
        <v>731</v>
      </c>
      <c r="AT178" s="252" t="s">
        <v>393</v>
      </c>
      <c r="AU178" s="252" t="s">
        <v>92</v>
      </c>
      <c r="AY178" s="19" t="s">
        <v>387</v>
      </c>
      <c r="BE178" s="127">
        <f t="shared" si="19"/>
        <v>0</v>
      </c>
      <c r="BF178" s="127">
        <f t="shared" si="20"/>
        <v>0</v>
      </c>
      <c r="BG178" s="127">
        <f t="shared" si="21"/>
        <v>0</v>
      </c>
      <c r="BH178" s="127">
        <f t="shared" si="22"/>
        <v>0</v>
      </c>
      <c r="BI178" s="127">
        <f t="shared" si="23"/>
        <v>0</v>
      </c>
      <c r="BJ178" s="19" t="s">
        <v>92</v>
      </c>
      <c r="BK178" s="127">
        <f t="shared" si="24"/>
        <v>0</v>
      </c>
      <c r="BL178" s="19" t="s">
        <v>731</v>
      </c>
      <c r="BM178" s="252" t="s">
        <v>4278</v>
      </c>
    </row>
    <row r="179" spans="1:65" s="2" customFormat="1" ht="16.5" customHeight="1">
      <c r="A179" s="37"/>
      <c r="B179" s="38"/>
      <c r="C179" s="297" t="s">
        <v>584</v>
      </c>
      <c r="D179" s="297" t="s">
        <v>592</v>
      </c>
      <c r="E179" s="298" t="s">
        <v>4279</v>
      </c>
      <c r="F179" s="299" t="s">
        <v>4280</v>
      </c>
      <c r="G179" s="300" t="s">
        <v>396</v>
      </c>
      <c r="H179" s="301">
        <v>75</v>
      </c>
      <c r="I179" s="302"/>
      <c r="J179" s="303">
        <f t="shared" si="15"/>
        <v>0</v>
      </c>
      <c r="K179" s="304"/>
      <c r="L179" s="305"/>
      <c r="M179" s="306" t="s">
        <v>1</v>
      </c>
      <c r="N179" s="307" t="s">
        <v>42</v>
      </c>
      <c r="O179" s="78"/>
      <c r="P179" s="250">
        <f t="shared" si="16"/>
        <v>0</v>
      </c>
      <c r="Q179" s="250">
        <v>2.0000000000000001E-4</v>
      </c>
      <c r="R179" s="250">
        <f t="shared" si="17"/>
        <v>1.5000000000000001E-2</v>
      </c>
      <c r="S179" s="250">
        <v>0</v>
      </c>
      <c r="T179" s="251">
        <f t="shared" si="18"/>
        <v>0</v>
      </c>
      <c r="U179" s="37"/>
      <c r="V179" s="37"/>
      <c r="W179" s="37"/>
      <c r="X179" s="37"/>
      <c r="Y179" s="37"/>
      <c r="Z179" s="37"/>
      <c r="AA179" s="37"/>
      <c r="AB179" s="37"/>
      <c r="AC179" s="37"/>
      <c r="AD179" s="37"/>
      <c r="AE179" s="37"/>
      <c r="AR179" s="252" t="s">
        <v>1012</v>
      </c>
      <c r="AT179" s="252" t="s">
        <v>592</v>
      </c>
      <c r="AU179" s="252" t="s">
        <v>92</v>
      </c>
      <c r="AY179" s="19" t="s">
        <v>387</v>
      </c>
      <c r="BE179" s="127">
        <f t="shared" si="19"/>
        <v>0</v>
      </c>
      <c r="BF179" s="127">
        <f t="shared" si="20"/>
        <v>0</v>
      </c>
      <c r="BG179" s="127">
        <f t="shared" si="21"/>
        <v>0</v>
      </c>
      <c r="BH179" s="127">
        <f t="shared" si="22"/>
        <v>0</v>
      </c>
      <c r="BI179" s="127">
        <f t="shared" si="23"/>
        <v>0</v>
      </c>
      <c r="BJ179" s="19" t="s">
        <v>92</v>
      </c>
      <c r="BK179" s="127">
        <f t="shared" si="24"/>
        <v>0</v>
      </c>
      <c r="BL179" s="19" t="s">
        <v>1012</v>
      </c>
      <c r="BM179" s="252" t="s">
        <v>4281</v>
      </c>
    </row>
    <row r="180" spans="1:65" s="2" customFormat="1" ht="24.15" customHeight="1">
      <c r="A180" s="37"/>
      <c r="B180" s="38"/>
      <c r="C180" s="240" t="s">
        <v>591</v>
      </c>
      <c r="D180" s="240" t="s">
        <v>393</v>
      </c>
      <c r="E180" s="241" t="s">
        <v>4282</v>
      </c>
      <c r="F180" s="242" t="s">
        <v>4283</v>
      </c>
      <c r="G180" s="243" t="s">
        <v>396</v>
      </c>
      <c r="H180" s="244">
        <v>465</v>
      </c>
      <c r="I180" s="245"/>
      <c r="J180" s="246">
        <f t="shared" si="15"/>
        <v>0</v>
      </c>
      <c r="K180" s="247"/>
      <c r="L180" s="40"/>
      <c r="M180" s="248" t="s">
        <v>1</v>
      </c>
      <c r="N180" s="249" t="s">
        <v>42</v>
      </c>
      <c r="O180" s="78"/>
      <c r="P180" s="250">
        <f t="shared" si="16"/>
        <v>0</v>
      </c>
      <c r="Q180" s="250">
        <v>0</v>
      </c>
      <c r="R180" s="250">
        <f t="shared" si="17"/>
        <v>0</v>
      </c>
      <c r="S180" s="250">
        <v>0</v>
      </c>
      <c r="T180" s="251">
        <f t="shared" si="18"/>
        <v>0</v>
      </c>
      <c r="U180" s="37"/>
      <c r="V180" s="37"/>
      <c r="W180" s="37"/>
      <c r="X180" s="37"/>
      <c r="Y180" s="37"/>
      <c r="Z180" s="37"/>
      <c r="AA180" s="37"/>
      <c r="AB180" s="37"/>
      <c r="AC180" s="37"/>
      <c r="AD180" s="37"/>
      <c r="AE180" s="37"/>
      <c r="AR180" s="252" t="s">
        <v>731</v>
      </c>
      <c r="AT180" s="252" t="s">
        <v>393</v>
      </c>
      <c r="AU180" s="252" t="s">
        <v>92</v>
      </c>
      <c r="AY180" s="19" t="s">
        <v>387</v>
      </c>
      <c r="BE180" s="127">
        <f t="shared" si="19"/>
        <v>0</v>
      </c>
      <c r="BF180" s="127">
        <f t="shared" si="20"/>
        <v>0</v>
      </c>
      <c r="BG180" s="127">
        <f t="shared" si="21"/>
        <v>0</v>
      </c>
      <c r="BH180" s="127">
        <f t="shared" si="22"/>
        <v>0</v>
      </c>
      <c r="BI180" s="127">
        <f t="shared" si="23"/>
        <v>0</v>
      </c>
      <c r="BJ180" s="19" t="s">
        <v>92</v>
      </c>
      <c r="BK180" s="127">
        <f t="shared" si="24"/>
        <v>0</v>
      </c>
      <c r="BL180" s="19" t="s">
        <v>731</v>
      </c>
      <c r="BM180" s="252" t="s">
        <v>4284</v>
      </c>
    </row>
    <row r="181" spans="1:65" s="2" customFormat="1" ht="16.5" customHeight="1">
      <c r="A181" s="37"/>
      <c r="B181" s="38"/>
      <c r="C181" s="297" t="s">
        <v>292</v>
      </c>
      <c r="D181" s="297" t="s">
        <v>592</v>
      </c>
      <c r="E181" s="298" t="s">
        <v>4285</v>
      </c>
      <c r="F181" s="299" t="s">
        <v>4286</v>
      </c>
      <c r="G181" s="300" t="s">
        <v>396</v>
      </c>
      <c r="H181" s="301">
        <v>465</v>
      </c>
      <c r="I181" s="302"/>
      <c r="J181" s="303">
        <f t="shared" si="15"/>
        <v>0</v>
      </c>
      <c r="K181" s="304"/>
      <c r="L181" s="305"/>
      <c r="M181" s="306" t="s">
        <v>1</v>
      </c>
      <c r="N181" s="307" t="s">
        <v>42</v>
      </c>
      <c r="O181" s="78"/>
      <c r="P181" s="250">
        <f t="shared" si="16"/>
        <v>0</v>
      </c>
      <c r="Q181" s="250">
        <v>1.97E-3</v>
      </c>
      <c r="R181" s="250">
        <f t="shared" si="17"/>
        <v>0.91605000000000003</v>
      </c>
      <c r="S181" s="250">
        <v>0</v>
      </c>
      <c r="T181" s="251">
        <f t="shared" si="18"/>
        <v>0</v>
      </c>
      <c r="U181" s="37"/>
      <c r="V181" s="37"/>
      <c r="W181" s="37"/>
      <c r="X181" s="37"/>
      <c r="Y181" s="37"/>
      <c r="Z181" s="37"/>
      <c r="AA181" s="37"/>
      <c r="AB181" s="37"/>
      <c r="AC181" s="37"/>
      <c r="AD181" s="37"/>
      <c r="AE181" s="37"/>
      <c r="AR181" s="252" t="s">
        <v>1012</v>
      </c>
      <c r="AT181" s="252" t="s">
        <v>592</v>
      </c>
      <c r="AU181" s="252" t="s">
        <v>92</v>
      </c>
      <c r="AY181" s="19" t="s">
        <v>387</v>
      </c>
      <c r="BE181" s="127">
        <f t="shared" si="19"/>
        <v>0</v>
      </c>
      <c r="BF181" s="127">
        <f t="shared" si="20"/>
        <v>0</v>
      </c>
      <c r="BG181" s="127">
        <f t="shared" si="21"/>
        <v>0</v>
      </c>
      <c r="BH181" s="127">
        <f t="shared" si="22"/>
        <v>0</v>
      </c>
      <c r="BI181" s="127">
        <f t="shared" si="23"/>
        <v>0</v>
      </c>
      <c r="BJ181" s="19" t="s">
        <v>92</v>
      </c>
      <c r="BK181" s="127">
        <f t="shared" si="24"/>
        <v>0</v>
      </c>
      <c r="BL181" s="19" t="s">
        <v>1012</v>
      </c>
      <c r="BM181" s="252" t="s">
        <v>4287</v>
      </c>
    </row>
    <row r="182" spans="1:65" s="2" customFormat="1" ht="24.15" customHeight="1">
      <c r="A182" s="37"/>
      <c r="B182" s="38"/>
      <c r="C182" s="240" t="s">
        <v>602</v>
      </c>
      <c r="D182" s="240" t="s">
        <v>393</v>
      </c>
      <c r="E182" s="241" t="s">
        <v>4288</v>
      </c>
      <c r="F182" s="242" t="s">
        <v>4289</v>
      </c>
      <c r="G182" s="243" t="s">
        <v>405</v>
      </c>
      <c r="H182" s="244">
        <v>2</v>
      </c>
      <c r="I182" s="245"/>
      <c r="J182" s="246">
        <f t="shared" si="15"/>
        <v>0</v>
      </c>
      <c r="K182" s="247"/>
      <c r="L182" s="40"/>
      <c r="M182" s="248" t="s">
        <v>1</v>
      </c>
      <c r="N182" s="249" t="s">
        <v>42</v>
      </c>
      <c r="O182" s="78"/>
      <c r="P182" s="250">
        <f t="shared" si="16"/>
        <v>0</v>
      </c>
      <c r="Q182" s="250">
        <v>0</v>
      </c>
      <c r="R182" s="250">
        <f t="shared" si="17"/>
        <v>0</v>
      </c>
      <c r="S182" s="250">
        <v>1.2E-2</v>
      </c>
      <c r="T182" s="251">
        <f t="shared" si="18"/>
        <v>2.4E-2</v>
      </c>
      <c r="U182" s="37"/>
      <c r="V182" s="37"/>
      <c r="W182" s="37"/>
      <c r="X182" s="37"/>
      <c r="Y182" s="37"/>
      <c r="Z182" s="37"/>
      <c r="AA182" s="37"/>
      <c r="AB182" s="37"/>
      <c r="AC182" s="37"/>
      <c r="AD182" s="37"/>
      <c r="AE182" s="37"/>
      <c r="AR182" s="252" t="s">
        <v>731</v>
      </c>
      <c r="AT182" s="252" t="s">
        <v>393</v>
      </c>
      <c r="AU182" s="252" t="s">
        <v>92</v>
      </c>
      <c r="AY182" s="19" t="s">
        <v>387</v>
      </c>
      <c r="BE182" s="127">
        <f t="shared" si="19"/>
        <v>0</v>
      </c>
      <c r="BF182" s="127">
        <f t="shared" si="20"/>
        <v>0</v>
      </c>
      <c r="BG182" s="127">
        <f t="shared" si="21"/>
        <v>0</v>
      </c>
      <c r="BH182" s="127">
        <f t="shared" si="22"/>
        <v>0</v>
      </c>
      <c r="BI182" s="127">
        <f t="shared" si="23"/>
        <v>0</v>
      </c>
      <c r="BJ182" s="19" t="s">
        <v>92</v>
      </c>
      <c r="BK182" s="127">
        <f t="shared" si="24"/>
        <v>0</v>
      </c>
      <c r="BL182" s="19" t="s">
        <v>731</v>
      </c>
      <c r="BM182" s="252" t="s">
        <v>4290</v>
      </c>
    </row>
    <row r="183" spans="1:65" s="2" customFormat="1" ht="24.15" customHeight="1">
      <c r="A183" s="37"/>
      <c r="B183" s="38"/>
      <c r="C183" s="240" t="s">
        <v>606</v>
      </c>
      <c r="D183" s="240" t="s">
        <v>393</v>
      </c>
      <c r="E183" s="241" t="s">
        <v>4291</v>
      </c>
      <c r="F183" s="242" t="s">
        <v>4292</v>
      </c>
      <c r="G183" s="243" t="s">
        <v>716</v>
      </c>
      <c r="H183" s="311"/>
      <c r="I183" s="245"/>
      <c r="J183" s="246">
        <f t="shared" si="15"/>
        <v>0</v>
      </c>
      <c r="K183" s="247"/>
      <c r="L183" s="40"/>
      <c r="M183" s="248" t="s">
        <v>1</v>
      </c>
      <c r="N183" s="249" t="s">
        <v>42</v>
      </c>
      <c r="O183" s="78"/>
      <c r="P183" s="250">
        <f t="shared" si="16"/>
        <v>0</v>
      </c>
      <c r="Q183" s="250">
        <v>0</v>
      </c>
      <c r="R183" s="250">
        <f t="shared" si="17"/>
        <v>0</v>
      </c>
      <c r="S183" s="250">
        <v>0</v>
      </c>
      <c r="T183" s="251">
        <f t="shared" si="18"/>
        <v>0</v>
      </c>
      <c r="U183" s="37"/>
      <c r="V183" s="37"/>
      <c r="W183" s="37"/>
      <c r="X183" s="37"/>
      <c r="Y183" s="37"/>
      <c r="Z183" s="37"/>
      <c r="AA183" s="37"/>
      <c r="AB183" s="37"/>
      <c r="AC183" s="37"/>
      <c r="AD183" s="37"/>
      <c r="AE183" s="37"/>
      <c r="AR183" s="252" t="s">
        <v>731</v>
      </c>
      <c r="AT183" s="252" t="s">
        <v>393</v>
      </c>
      <c r="AU183" s="252" t="s">
        <v>92</v>
      </c>
      <c r="AY183" s="19" t="s">
        <v>387</v>
      </c>
      <c r="BE183" s="127">
        <f t="shared" si="19"/>
        <v>0</v>
      </c>
      <c r="BF183" s="127">
        <f t="shared" si="20"/>
        <v>0</v>
      </c>
      <c r="BG183" s="127">
        <f t="shared" si="21"/>
        <v>0</v>
      </c>
      <c r="BH183" s="127">
        <f t="shared" si="22"/>
        <v>0</v>
      </c>
      <c r="BI183" s="127">
        <f t="shared" si="23"/>
        <v>0</v>
      </c>
      <c r="BJ183" s="19" t="s">
        <v>92</v>
      </c>
      <c r="BK183" s="127">
        <f t="shared" si="24"/>
        <v>0</v>
      </c>
      <c r="BL183" s="19" t="s">
        <v>731</v>
      </c>
      <c r="BM183" s="252" t="s">
        <v>4293</v>
      </c>
    </row>
    <row r="184" spans="1:65" s="12" customFormat="1" ht="22.8" customHeight="1">
      <c r="B184" s="212"/>
      <c r="C184" s="213"/>
      <c r="D184" s="214" t="s">
        <v>75</v>
      </c>
      <c r="E184" s="225" t="s">
        <v>2210</v>
      </c>
      <c r="F184" s="225" t="s">
        <v>2211</v>
      </c>
      <c r="G184" s="213"/>
      <c r="H184" s="213"/>
      <c r="I184" s="216"/>
      <c r="J184" s="226">
        <f>BK184</f>
        <v>0</v>
      </c>
      <c r="K184" s="213"/>
      <c r="L184" s="217"/>
      <c r="M184" s="218"/>
      <c r="N184" s="219"/>
      <c r="O184" s="219"/>
      <c r="P184" s="220">
        <f>SUM(P185:P199)</f>
        <v>0</v>
      </c>
      <c r="Q184" s="219"/>
      <c r="R184" s="220">
        <f>SUM(R185:R199)</f>
        <v>6.2500000000000014E-2</v>
      </c>
      <c r="S184" s="219"/>
      <c r="T184" s="221">
        <f>SUM(T185:T199)</f>
        <v>0</v>
      </c>
      <c r="AR184" s="222" t="s">
        <v>99</v>
      </c>
      <c r="AT184" s="223" t="s">
        <v>75</v>
      </c>
      <c r="AU184" s="223" t="s">
        <v>84</v>
      </c>
      <c r="AY184" s="222" t="s">
        <v>387</v>
      </c>
      <c r="BK184" s="224">
        <f>SUM(BK185:BK199)</f>
        <v>0</v>
      </c>
    </row>
    <row r="185" spans="1:65" s="2" customFormat="1" ht="16.5" customHeight="1">
      <c r="A185" s="37"/>
      <c r="B185" s="38"/>
      <c r="C185" s="240" t="s">
        <v>611</v>
      </c>
      <c r="D185" s="240" t="s">
        <v>393</v>
      </c>
      <c r="E185" s="241" t="s">
        <v>4294</v>
      </c>
      <c r="F185" s="242" t="s">
        <v>4295</v>
      </c>
      <c r="G185" s="243" t="s">
        <v>436</v>
      </c>
      <c r="H185" s="244">
        <v>5</v>
      </c>
      <c r="I185" s="245"/>
      <c r="J185" s="246">
        <f t="shared" ref="J185:J199" si="25">ROUND(I185*H185,2)</f>
        <v>0</v>
      </c>
      <c r="K185" s="247"/>
      <c r="L185" s="40"/>
      <c r="M185" s="248" t="s">
        <v>1</v>
      </c>
      <c r="N185" s="249" t="s">
        <v>42</v>
      </c>
      <c r="O185" s="78"/>
      <c r="P185" s="250">
        <f t="shared" ref="P185:P199" si="26">O185*H185</f>
        <v>0</v>
      </c>
      <c r="Q185" s="250">
        <v>0</v>
      </c>
      <c r="R185" s="250">
        <f t="shared" ref="R185:R199" si="27">Q185*H185</f>
        <v>0</v>
      </c>
      <c r="S185" s="250">
        <v>0</v>
      </c>
      <c r="T185" s="251">
        <f t="shared" ref="T185:T199" si="28">S185*H185</f>
        <v>0</v>
      </c>
      <c r="U185" s="37"/>
      <c r="V185" s="37"/>
      <c r="W185" s="37"/>
      <c r="X185" s="37"/>
      <c r="Y185" s="37"/>
      <c r="Z185" s="37"/>
      <c r="AA185" s="37"/>
      <c r="AB185" s="37"/>
      <c r="AC185" s="37"/>
      <c r="AD185" s="37"/>
      <c r="AE185" s="37"/>
      <c r="AR185" s="252" t="s">
        <v>731</v>
      </c>
      <c r="AT185" s="252" t="s">
        <v>393</v>
      </c>
      <c r="AU185" s="252" t="s">
        <v>92</v>
      </c>
      <c r="AY185" s="19" t="s">
        <v>387</v>
      </c>
      <c r="BE185" s="127">
        <f t="shared" ref="BE185:BE199" si="29">IF(N185="základná",J185,0)</f>
        <v>0</v>
      </c>
      <c r="BF185" s="127">
        <f t="shared" ref="BF185:BF199" si="30">IF(N185="znížená",J185,0)</f>
        <v>0</v>
      </c>
      <c r="BG185" s="127">
        <f t="shared" ref="BG185:BG199" si="31">IF(N185="zákl. prenesená",J185,0)</f>
        <v>0</v>
      </c>
      <c r="BH185" s="127">
        <f t="shared" ref="BH185:BH199" si="32">IF(N185="zníž. prenesená",J185,0)</f>
        <v>0</v>
      </c>
      <c r="BI185" s="127">
        <f t="shared" ref="BI185:BI199" si="33">IF(N185="nulová",J185,0)</f>
        <v>0</v>
      </c>
      <c r="BJ185" s="19" t="s">
        <v>92</v>
      </c>
      <c r="BK185" s="127">
        <f t="shared" ref="BK185:BK199" si="34">ROUND(I185*H185,2)</f>
        <v>0</v>
      </c>
      <c r="BL185" s="19" t="s">
        <v>731</v>
      </c>
      <c r="BM185" s="252" t="s">
        <v>4296</v>
      </c>
    </row>
    <row r="186" spans="1:65" s="2" customFormat="1" ht="16.5" customHeight="1">
      <c r="A186" s="37"/>
      <c r="B186" s="38"/>
      <c r="C186" s="297" t="s">
        <v>615</v>
      </c>
      <c r="D186" s="297" t="s">
        <v>592</v>
      </c>
      <c r="E186" s="298" t="s">
        <v>4297</v>
      </c>
      <c r="F186" s="299" t="s">
        <v>4298</v>
      </c>
      <c r="G186" s="300" t="s">
        <v>436</v>
      </c>
      <c r="H186" s="301">
        <v>5</v>
      </c>
      <c r="I186" s="302"/>
      <c r="J186" s="303">
        <f t="shared" si="25"/>
        <v>0</v>
      </c>
      <c r="K186" s="304"/>
      <c r="L186" s="305"/>
      <c r="M186" s="306" t="s">
        <v>1</v>
      </c>
      <c r="N186" s="307" t="s">
        <v>42</v>
      </c>
      <c r="O186" s="78"/>
      <c r="P186" s="250">
        <f t="shared" si="26"/>
        <v>0</v>
      </c>
      <c r="Q186" s="250">
        <v>5.0000000000000001E-4</v>
      </c>
      <c r="R186" s="250">
        <f t="shared" si="27"/>
        <v>2.5000000000000001E-3</v>
      </c>
      <c r="S186" s="250">
        <v>0</v>
      </c>
      <c r="T186" s="251">
        <f t="shared" si="28"/>
        <v>0</v>
      </c>
      <c r="U186" s="37"/>
      <c r="V186" s="37"/>
      <c r="W186" s="37"/>
      <c r="X186" s="37"/>
      <c r="Y186" s="37"/>
      <c r="Z186" s="37"/>
      <c r="AA186" s="37"/>
      <c r="AB186" s="37"/>
      <c r="AC186" s="37"/>
      <c r="AD186" s="37"/>
      <c r="AE186" s="37"/>
      <c r="AR186" s="252" t="s">
        <v>1012</v>
      </c>
      <c r="AT186" s="252" t="s">
        <v>592</v>
      </c>
      <c r="AU186" s="252" t="s">
        <v>92</v>
      </c>
      <c r="AY186" s="19" t="s">
        <v>387</v>
      </c>
      <c r="BE186" s="127">
        <f t="shared" si="29"/>
        <v>0</v>
      </c>
      <c r="BF186" s="127">
        <f t="shared" si="30"/>
        <v>0</v>
      </c>
      <c r="BG186" s="127">
        <f t="shared" si="31"/>
        <v>0</v>
      </c>
      <c r="BH186" s="127">
        <f t="shared" si="32"/>
        <v>0</v>
      </c>
      <c r="BI186" s="127">
        <f t="shared" si="33"/>
        <v>0</v>
      </c>
      <c r="BJ186" s="19" t="s">
        <v>92</v>
      </c>
      <c r="BK186" s="127">
        <f t="shared" si="34"/>
        <v>0</v>
      </c>
      <c r="BL186" s="19" t="s">
        <v>1012</v>
      </c>
      <c r="BM186" s="252" t="s">
        <v>4299</v>
      </c>
    </row>
    <row r="187" spans="1:65" s="2" customFormat="1" ht="16.5" customHeight="1">
      <c r="A187" s="37"/>
      <c r="B187" s="38"/>
      <c r="C187" s="240" t="s">
        <v>620</v>
      </c>
      <c r="D187" s="240" t="s">
        <v>393</v>
      </c>
      <c r="E187" s="241" t="s">
        <v>2284</v>
      </c>
      <c r="F187" s="242" t="s">
        <v>4300</v>
      </c>
      <c r="G187" s="243" t="s">
        <v>396</v>
      </c>
      <c r="H187" s="244">
        <v>200</v>
      </c>
      <c r="I187" s="245"/>
      <c r="J187" s="246">
        <f t="shared" si="25"/>
        <v>0</v>
      </c>
      <c r="K187" s="247"/>
      <c r="L187" s="40"/>
      <c r="M187" s="248" t="s">
        <v>1</v>
      </c>
      <c r="N187" s="249" t="s">
        <v>42</v>
      </c>
      <c r="O187" s="78"/>
      <c r="P187" s="250">
        <f t="shared" si="26"/>
        <v>0</v>
      </c>
      <c r="Q187" s="250">
        <v>0</v>
      </c>
      <c r="R187" s="250">
        <f t="shared" si="27"/>
        <v>0</v>
      </c>
      <c r="S187" s="250">
        <v>0</v>
      </c>
      <c r="T187" s="251">
        <f t="shared" si="28"/>
        <v>0</v>
      </c>
      <c r="U187" s="37"/>
      <c r="V187" s="37"/>
      <c r="W187" s="37"/>
      <c r="X187" s="37"/>
      <c r="Y187" s="37"/>
      <c r="Z187" s="37"/>
      <c r="AA187" s="37"/>
      <c r="AB187" s="37"/>
      <c r="AC187" s="37"/>
      <c r="AD187" s="37"/>
      <c r="AE187" s="37"/>
      <c r="AR187" s="252" t="s">
        <v>731</v>
      </c>
      <c r="AT187" s="252" t="s">
        <v>393</v>
      </c>
      <c r="AU187" s="252" t="s">
        <v>92</v>
      </c>
      <c r="AY187" s="19" t="s">
        <v>387</v>
      </c>
      <c r="BE187" s="127">
        <f t="shared" si="29"/>
        <v>0</v>
      </c>
      <c r="BF187" s="127">
        <f t="shared" si="30"/>
        <v>0</v>
      </c>
      <c r="BG187" s="127">
        <f t="shared" si="31"/>
        <v>0</v>
      </c>
      <c r="BH187" s="127">
        <f t="shared" si="32"/>
        <v>0</v>
      </c>
      <c r="BI187" s="127">
        <f t="shared" si="33"/>
        <v>0</v>
      </c>
      <c r="BJ187" s="19" t="s">
        <v>92</v>
      </c>
      <c r="BK187" s="127">
        <f t="shared" si="34"/>
        <v>0</v>
      </c>
      <c r="BL187" s="19" t="s">
        <v>731</v>
      </c>
      <c r="BM187" s="252" t="s">
        <v>4301</v>
      </c>
    </row>
    <row r="188" spans="1:65" s="2" customFormat="1" ht="24.15" customHeight="1">
      <c r="A188" s="37"/>
      <c r="B188" s="38"/>
      <c r="C188" s="297" t="s">
        <v>287</v>
      </c>
      <c r="D188" s="297" t="s">
        <v>592</v>
      </c>
      <c r="E188" s="298" t="s">
        <v>4302</v>
      </c>
      <c r="F188" s="299" t="s">
        <v>4303</v>
      </c>
      <c r="G188" s="300" t="s">
        <v>436</v>
      </c>
      <c r="H188" s="301">
        <v>100</v>
      </c>
      <c r="I188" s="302"/>
      <c r="J188" s="303">
        <f t="shared" si="25"/>
        <v>0</v>
      </c>
      <c r="K188" s="304"/>
      <c r="L188" s="305"/>
      <c r="M188" s="306" t="s">
        <v>1</v>
      </c>
      <c r="N188" s="307" t="s">
        <v>42</v>
      </c>
      <c r="O188" s="78"/>
      <c r="P188" s="250">
        <f t="shared" si="26"/>
        <v>0</v>
      </c>
      <c r="Q188" s="250">
        <v>2.0000000000000002E-5</v>
      </c>
      <c r="R188" s="250">
        <f t="shared" si="27"/>
        <v>2E-3</v>
      </c>
      <c r="S188" s="250">
        <v>0</v>
      </c>
      <c r="T188" s="251">
        <f t="shared" si="28"/>
        <v>0</v>
      </c>
      <c r="U188" s="37"/>
      <c r="V188" s="37"/>
      <c r="W188" s="37"/>
      <c r="X188" s="37"/>
      <c r="Y188" s="37"/>
      <c r="Z188" s="37"/>
      <c r="AA188" s="37"/>
      <c r="AB188" s="37"/>
      <c r="AC188" s="37"/>
      <c r="AD188" s="37"/>
      <c r="AE188" s="37"/>
      <c r="AR188" s="252" t="s">
        <v>1391</v>
      </c>
      <c r="AT188" s="252" t="s">
        <v>592</v>
      </c>
      <c r="AU188" s="252" t="s">
        <v>92</v>
      </c>
      <c r="AY188" s="19" t="s">
        <v>387</v>
      </c>
      <c r="BE188" s="127">
        <f t="shared" si="29"/>
        <v>0</v>
      </c>
      <c r="BF188" s="127">
        <f t="shared" si="30"/>
        <v>0</v>
      </c>
      <c r="BG188" s="127">
        <f t="shared" si="31"/>
        <v>0</v>
      </c>
      <c r="BH188" s="127">
        <f t="shared" si="32"/>
        <v>0</v>
      </c>
      <c r="BI188" s="127">
        <f t="shared" si="33"/>
        <v>0</v>
      </c>
      <c r="BJ188" s="19" t="s">
        <v>92</v>
      </c>
      <c r="BK188" s="127">
        <f t="shared" si="34"/>
        <v>0</v>
      </c>
      <c r="BL188" s="19" t="s">
        <v>731</v>
      </c>
      <c r="BM188" s="252" t="s">
        <v>4304</v>
      </c>
    </row>
    <row r="189" spans="1:65" s="2" customFormat="1" ht="21.75" customHeight="1">
      <c r="A189" s="37"/>
      <c r="B189" s="38"/>
      <c r="C189" s="240" t="s">
        <v>627</v>
      </c>
      <c r="D189" s="240" t="s">
        <v>393</v>
      </c>
      <c r="E189" s="241" t="s">
        <v>2329</v>
      </c>
      <c r="F189" s="242" t="s">
        <v>2330</v>
      </c>
      <c r="G189" s="243" t="s">
        <v>396</v>
      </c>
      <c r="H189" s="244">
        <v>750</v>
      </c>
      <c r="I189" s="245"/>
      <c r="J189" s="246">
        <f t="shared" si="25"/>
        <v>0</v>
      </c>
      <c r="K189" s="247"/>
      <c r="L189" s="40"/>
      <c r="M189" s="248" t="s">
        <v>1</v>
      </c>
      <c r="N189" s="249" t="s">
        <v>42</v>
      </c>
      <c r="O189" s="78"/>
      <c r="P189" s="250">
        <f t="shared" si="26"/>
        <v>0</v>
      </c>
      <c r="Q189" s="250">
        <v>0</v>
      </c>
      <c r="R189" s="250">
        <f t="shared" si="27"/>
        <v>0</v>
      </c>
      <c r="S189" s="250">
        <v>0</v>
      </c>
      <c r="T189" s="251">
        <f t="shared" si="28"/>
        <v>0</v>
      </c>
      <c r="U189" s="37"/>
      <c r="V189" s="37"/>
      <c r="W189" s="37"/>
      <c r="X189" s="37"/>
      <c r="Y189" s="37"/>
      <c r="Z189" s="37"/>
      <c r="AA189" s="37"/>
      <c r="AB189" s="37"/>
      <c r="AC189" s="37"/>
      <c r="AD189" s="37"/>
      <c r="AE189" s="37"/>
      <c r="AR189" s="252" t="s">
        <v>731</v>
      </c>
      <c r="AT189" s="252" t="s">
        <v>393</v>
      </c>
      <c r="AU189" s="252" t="s">
        <v>92</v>
      </c>
      <c r="AY189" s="19" t="s">
        <v>387</v>
      </c>
      <c r="BE189" s="127">
        <f t="shared" si="29"/>
        <v>0</v>
      </c>
      <c r="BF189" s="127">
        <f t="shared" si="30"/>
        <v>0</v>
      </c>
      <c r="BG189" s="127">
        <f t="shared" si="31"/>
        <v>0</v>
      </c>
      <c r="BH189" s="127">
        <f t="shared" si="32"/>
        <v>0</v>
      </c>
      <c r="BI189" s="127">
        <f t="shared" si="33"/>
        <v>0</v>
      </c>
      <c r="BJ189" s="19" t="s">
        <v>92</v>
      </c>
      <c r="BK189" s="127">
        <f t="shared" si="34"/>
        <v>0</v>
      </c>
      <c r="BL189" s="19" t="s">
        <v>731</v>
      </c>
      <c r="BM189" s="252" t="s">
        <v>4305</v>
      </c>
    </row>
    <row r="190" spans="1:65" s="2" customFormat="1" ht="21.75" customHeight="1">
      <c r="A190" s="37"/>
      <c r="B190" s="38"/>
      <c r="C190" s="297" t="s">
        <v>631</v>
      </c>
      <c r="D190" s="297" t="s">
        <v>592</v>
      </c>
      <c r="E190" s="298" t="s">
        <v>4306</v>
      </c>
      <c r="F190" s="299" t="s">
        <v>4307</v>
      </c>
      <c r="G190" s="300" t="s">
        <v>396</v>
      </c>
      <c r="H190" s="301">
        <v>950</v>
      </c>
      <c r="I190" s="302"/>
      <c r="J190" s="303">
        <f t="shared" si="25"/>
        <v>0</v>
      </c>
      <c r="K190" s="304"/>
      <c r="L190" s="305"/>
      <c r="M190" s="306" t="s">
        <v>1</v>
      </c>
      <c r="N190" s="307" t="s">
        <v>42</v>
      </c>
      <c r="O190" s="78"/>
      <c r="P190" s="250">
        <f t="shared" si="26"/>
        <v>0</v>
      </c>
      <c r="Q190" s="250">
        <v>4.0000000000000003E-5</v>
      </c>
      <c r="R190" s="250">
        <f t="shared" si="27"/>
        <v>3.8000000000000006E-2</v>
      </c>
      <c r="S190" s="250">
        <v>0</v>
      </c>
      <c r="T190" s="251">
        <f t="shared" si="28"/>
        <v>0</v>
      </c>
      <c r="U190" s="37"/>
      <c r="V190" s="37"/>
      <c r="W190" s="37"/>
      <c r="X190" s="37"/>
      <c r="Y190" s="37"/>
      <c r="Z190" s="37"/>
      <c r="AA190" s="37"/>
      <c r="AB190" s="37"/>
      <c r="AC190" s="37"/>
      <c r="AD190" s="37"/>
      <c r="AE190" s="37"/>
      <c r="AR190" s="252" t="s">
        <v>1012</v>
      </c>
      <c r="AT190" s="252" t="s">
        <v>592</v>
      </c>
      <c r="AU190" s="252" t="s">
        <v>92</v>
      </c>
      <c r="AY190" s="19" t="s">
        <v>387</v>
      </c>
      <c r="BE190" s="127">
        <f t="shared" si="29"/>
        <v>0</v>
      </c>
      <c r="BF190" s="127">
        <f t="shared" si="30"/>
        <v>0</v>
      </c>
      <c r="BG190" s="127">
        <f t="shared" si="31"/>
        <v>0</v>
      </c>
      <c r="BH190" s="127">
        <f t="shared" si="32"/>
        <v>0</v>
      </c>
      <c r="BI190" s="127">
        <f t="shared" si="33"/>
        <v>0</v>
      </c>
      <c r="BJ190" s="19" t="s">
        <v>92</v>
      </c>
      <c r="BK190" s="127">
        <f t="shared" si="34"/>
        <v>0</v>
      </c>
      <c r="BL190" s="19" t="s">
        <v>1012</v>
      </c>
      <c r="BM190" s="252" t="s">
        <v>4308</v>
      </c>
    </row>
    <row r="191" spans="1:65" s="2" customFormat="1" ht="16.5" customHeight="1">
      <c r="A191" s="37"/>
      <c r="B191" s="38"/>
      <c r="C191" s="240" t="s">
        <v>640</v>
      </c>
      <c r="D191" s="240" t="s">
        <v>393</v>
      </c>
      <c r="E191" s="241" t="s">
        <v>4309</v>
      </c>
      <c r="F191" s="242" t="s">
        <v>4310</v>
      </c>
      <c r="G191" s="243" t="s">
        <v>436</v>
      </c>
      <c r="H191" s="244">
        <v>1</v>
      </c>
      <c r="I191" s="245"/>
      <c r="J191" s="246">
        <f t="shared" si="25"/>
        <v>0</v>
      </c>
      <c r="K191" s="247"/>
      <c r="L191" s="40"/>
      <c r="M191" s="248" t="s">
        <v>1</v>
      </c>
      <c r="N191" s="249" t="s">
        <v>42</v>
      </c>
      <c r="O191" s="78"/>
      <c r="P191" s="250">
        <f t="shared" si="26"/>
        <v>0</v>
      </c>
      <c r="Q191" s="250">
        <v>0</v>
      </c>
      <c r="R191" s="250">
        <f t="shared" si="27"/>
        <v>0</v>
      </c>
      <c r="S191" s="250">
        <v>0</v>
      </c>
      <c r="T191" s="251">
        <f t="shared" si="28"/>
        <v>0</v>
      </c>
      <c r="U191" s="37"/>
      <c r="V191" s="37"/>
      <c r="W191" s="37"/>
      <c r="X191" s="37"/>
      <c r="Y191" s="37"/>
      <c r="Z191" s="37"/>
      <c r="AA191" s="37"/>
      <c r="AB191" s="37"/>
      <c r="AC191" s="37"/>
      <c r="AD191" s="37"/>
      <c r="AE191" s="37"/>
      <c r="AR191" s="252" t="s">
        <v>731</v>
      </c>
      <c r="AT191" s="252" t="s">
        <v>393</v>
      </c>
      <c r="AU191" s="252" t="s">
        <v>92</v>
      </c>
      <c r="AY191" s="19" t="s">
        <v>387</v>
      </c>
      <c r="BE191" s="127">
        <f t="shared" si="29"/>
        <v>0</v>
      </c>
      <c r="BF191" s="127">
        <f t="shared" si="30"/>
        <v>0</v>
      </c>
      <c r="BG191" s="127">
        <f t="shared" si="31"/>
        <v>0</v>
      </c>
      <c r="BH191" s="127">
        <f t="shared" si="32"/>
        <v>0</v>
      </c>
      <c r="BI191" s="127">
        <f t="shared" si="33"/>
        <v>0</v>
      </c>
      <c r="BJ191" s="19" t="s">
        <v>92</v>
      </c>
      <c r="BK191" s="127">
        <f t="shared" si="34"/>
        <v>0</v>
      </c>
      <c r="BL191" s="19" t="s">
        <v>731</v>
      </c>
      <c r="BM191" s="252" t="s">
        <v>4311</v>
      </c>
    </row>
    <row r="192" spans="1:65" s="2" customFormat="1" ht="16.5" customHeight="1">
      <c r="A192" s="37"/>
      <c r="B192" s="38"/>
      <c r="C192" s="240" t="s">
        <v>644</v>
      </c>
      <c r="D192" s="240" t="s">
        <v>393</v>
      </c>
      <c r="E192" s="241" t="s">
        <v>4312</v>
      </c>
      <c r="F192" s="242" t="s">
        <v>4313</v>
      </c>
      <c r="G192" s="243" t="s">
        <v>436</v>
      </c>
      <c r="H192" s="244">
        <v>2</v>
      </c>
      <c r="I192" s="245"/>
      <c r="J192" s="246">
        <f t="shared" si="25"/>
        <v>0</v>
      </c>
      <c r="K192" s="247"/>
      <c r="L192" s="40"/>
      <c r="M192" s="248" t="s">
        <v>1</v>
      </c>
      <c r="N192" s="249" t="s">
        <v>42</v>
      </c>
      <c r="O192" s="78"/>
      <c r="P192" s="250">
        <f t="shared" si="26"/>
        <v>0</v>
      </c>
      <c r="Q192" s="250">
        <v>0</v>
      </c>
      <c r="R192" s="250">
        <f t="shared" si="27"/>
        <v>0</v>
      </c>
      <c r="S192" s="250">
        <v>0</v>
      </c>
      <c r="T192" s="251">
        <f t="shared" si="28"/>
        <v>0</v>
      </c>
      <c r="U192" s="37"/>
      <c r="V192" s="37"/>
      <c r="W192" s="37"/>
      <c r="X192" s="37"/>
      <c r="Y192" s="37"/>
      <c r="Z192" s="37"/>
      <c r="AA192" s="37"/>
      <c r="AB192" s="37"/>
      <c r="AC192" s="37"/>
      <c r="AD192" s="37"/>
      <c r="AE192" s="37"/>
      <c r="AR192" s="252" t="s">
        <v>731</v>
      </c>
      <c r="AT192" s="252" t="s">
        <v>393</v>
      </c>
      <c r="AU192" s="252" t="s">
        <v>92</v>
      </c>
      <c r="AY192" s="19" t="s">
        <v>387</v>
      </c>
      <c r="BE192" s="127">
        <f t="shared" si="29"/>
        <v>0</v>
      </c>
      <c r="BF192" s="127">
        <f t="shared" si="30"/>
        <v>0</v>
      </c>
      <c r="BG192" s="127">
        <f t="shared" si="31"/>
        <v>0</v>
      </c>
      <c r="BH192" s="127">
        <f t="shared" si="32"/>
        <v>0</v>
      </c>
      <c r="BI192" s="127">
        <f t="shared" si="33"/>
        <v>0</v>
      </c>
      <c r="BJ192" s="19" t="s">
        <v>92</v>
      </c>
      <c r="BK192" s="127">
        <f t="shared" si="34"/>
        <v>0</v>
      </c>
      <c r="BL192" s="19" t="s">
        <v>731</v>
      </c>
      <c r="BM192" s="252" t="s">
        <v>4314</v>
      </c>
    </row>
    <row r="193" spans="1:65" s="2" customFormat="1" ht="24.15" customHeight="1">
      <c r="A193" s="37"/>
      <c r="B193" s="38"/>
      <c r="C193" s="240" t="s">
        <v>648</v>
      </c>
      <c r="D193" s="240" t="s">
        <v>393</v>
      </c>
      <c r="E193" s="241" t="s">
        <v>2335</v>
      </c>
      <c r="F193" s="242" t="s">
        <v>4315</v>
      </c>
      <c r="G193" s="243" t="s">
        <v>436</v>
      </c>
      <c r="H193" s="244">
        <v>1</v>
      </c>
      <c r="I193" s="245"/>
      <c r="J193" s="246">
        <f t="shared" si="25"/>
        <v>0</v>
      </c>
      <c r="K193" s="247"/>
      <c r="L193" s="40"/>
      <c r="M193" s="248" t="s">
        <v>1</v>
      </c>
      <c r="N193" s="249" t="s">
        <v>42</v>
      </c>
      <c r="O193" s="78"/>
      <c r="P193" s="250">
        <f t="shared" si="26"/>
        <v>0</v>
      </c>
      <c r="Q193" s="250">
        <v>0</v>
      </c>
      <c r="R193" s="250">
        <f t="shared" si="27"/>
        <v>0</v>
      </c>
      <c r="S193" s="250">
        <v>0</v>
      </c>
      <c r="T193" s="251">
        <f t="shared" si="28"/>
        <v>0</v>
      </c>
      <c r="U193" s="37"/>
      <c r="V193" s="37"/>
      <c r="W193" s="37"/>
      <c r="X193" s="37"/>
      <c r="Y193" s="37"/>
      <c r="Z193" s="37"/>
      <c r="AA193" s="37"/>
      <c r="AB193" s="37"/>
      <c r="AC193" s="37"/>
      <c r="AD193" s="37"/>
      <c r="AE193" s="37"/>
      <c r="AR193" s="252" t="s">
        <v>386</v>
      </c>
      <c r="AT193" s="252" t="s">
        <v>393</v>
      </c>
      <c r="AU193" s="252" t="s">
        <v>92</v>
      </c>
      <c r="AY193" s="19" t="s">
        <v>387</v>
      </c>
      <c r="BE193" s="127">
        <f t="shared" si="29"/>
        <v>0</v>
      </c>
      <c r="BF193" s="127">
        <f t="shared" si="30"/>
        <v>0</v>
      </c>
      <c r="BG193" s="127">
        <f t="shared" si="31"/>
        <v>0</v>
      </c>
      <c r="BH193" s="127">
        <f t="shared" si="32"/>
        <v>0</v>
      </c>
      <c r="BI193" s="127">
        <f t="shared" si="33"/>
        <v>0</v>
      </c>
      <c r="BJ193" s="19" t="s">
        <v>92</v>
      </c>
      <c r="BK193" s="127">
        <f t="shared" si="34"/>
        <v>0</v>
      </c>
      <c r="BL193" s="19" t="s">
        <v>386</v>
      </c>
      <c r="BM193" s="252" t="s">
        <v>4316</v>
      </c>
    </row>
    <row r="194" spans="1:65" s="2" customFormat="1" ht="16.5" customHeight="1">
      <c r="A194" s="37"/>
      <c r="B194" s="38"/>
      <c r="C194" s="297" t="s">
        <v>654</v>
      </c>
      <c r="D194" s="297" t="s">
        <v>592</v>
      </c>
      <c r="E194" s="298" t="s">
        <v>4317</v>
      </c>
      <c r="F194" s="299" t="s">
        <v>4318</v>
      </c>
      <c r="G194" s="300" t="s">
        <v>436</v>
      </c>
      <c r="H194" s="301">
        <v>1</v>
      </c>
      <c r="I194" s="302"/>
      <c r="J194" s="303">
        <f t="shared" si="25"/>
        <v>0</v>
      </c>
      <c r="K194" s="304"/>
      <c r="L194" s="305"/>
      <c r="M194" s="306" t="s">
        <v>1</v>
      </c>
      <c r="N194" s="307" t="s">
        <v>42</v>
      </c>
      <c r="O194" s="78"/>
      <c r="P194" s="250">
        <f t="shared" si="26"/>
        <v>0</v>
      </c>
      <c r="Q194" s="250">
        <v>0.02</v>
      </c>
      <c r="R194" s="250">
        <f t="shared" si="27"/>
        <v>0.02</v>
      </c>
      <c r="S194" s="250">
        <v>0</v>
      </c>
      <c r="T194" s="251">
        <f t="shared" si="28"/>
        <v>0</v>
      </c>
      <c r="U194" s="37"/>
      <c r="V194" s="37"/>
      <c r="W194" s="37"/>
      <c r="X194" s="37"/>
      <c r="Y194" s="37"/>
      <c r="Z194" s="37"/>
      <c r="AA194" s="37"/>
      <c r="AB194" s="37"/>
      <c r="AC194" s="37"/>
      <c r="AD194" s="37"/>
      <c r="AE194" s="37"/>
      <c r="AR194" s="252" t="s">
        <v>1012</v>
      </c>
      <c r="AT194" s="252" t="s">
        <v>592</v>
      </c>
      <c r="AU194" s="252" t="s">
        <v>92</v>
      </c>
      <c r="AY194" s="19" t="s">
        <v>387</v>
      </c>
      <c r="BE194" s="127">
        <f t="shared" si="29"/>
        <v>0</v>
      </c>
      <c r="BF194" s="127">
        <f t="shared" si="30"/>
        <v>0</v>
      </c>
      <c r="BG194" s="127">
        <f t="shared" si="31"/>
        <v>0</v>
      </c>
      <c r="BH194" s="127">
        <f t="shared" si="32"/>
        <v>0</v>
      </c>
      <c r="BI194" s="127">
        <f t="shared" si="33"/>
        <v>0</v>
      </c>
      <c r="BJ194" s="19" t="s">
        <v>92</v>
      </c>
      <c r="BK194" s="127">
        <f t="shared" si="34"/>
        <v>0</v>
      </c>
      <c r="BL194" s="19" t="s">
        <v>1012</v>
      </c>
      <c r="BM194" s="252" t="s">
        <v>4319</v>
      </c>
    </row>
    <row r="195" spans="1:65" s="2" customFormat="1" ht="16.5" customHeight="1">
      <c r="A195" s="37"/>
      <c r="B195" s="38"/>
      <c r="C195" s="240" t="s">
        <v>660</v>
      </c>
      <c r="D195" s="240" t="s">
        <v>393</v>
      </c>
      <c r="E195" s="241" t="s">
        <v>4320</v>
      </c>
      <c r="F195" s="242" t="s">
        <v>4321</v>
      </c>
      <c r="G195" s="243" t="s">
        <v>436</v>
      </c>
      <c r="H195" s="244">
        <v>1</v>
      </c>
      <c r="I195" s="245"/>
      <c r="J195" s="246">
        <f t="shared" si="25"/>
        <v>0</v>
      </c>
      <c r="K195" s="247"/>
      <c r="L195" s="40"/>
      <c r="M195" s="248" t="s">
        <v>1</v>
      </c>
      <c r="N195" s="249" t="s">
        <v>42</v>
      </c>
      <c r="O195" s="78"/>
      <c r="P195" s="250">
        <f t="shared" si="26"/>
        <v>0</v>
      </c>
      <c r="Q195" s="250">
        <v>0</v>
      </c>
      <c r="R195" s="250">
        <f t="shared" si="27"/>
        <v>0</v>
      </c>
      <c r="S195" s="250">
        <v>0</v>
      </c>
      <c r="T195" s="251">
        <f t="shared" si="28"/>
        <v>0</v>
      </c>
      <c r="U195" s="37"/>
      <c r="V195" s="37"/>
      <c r="W195" s="37"/>
      <c r="X195" s="37"/>
      <c r="Y195" s="37"/>
      <c r="Z195" s="37"/>
      <c r="AA195" s="37"/>
      <c r="AB195" s="37"/>
      <c r="AC195" s="37"/>
      <c r="AD195" s="37"/>
      <c r="AE195" s="37"/>
      <c r="AR195" s="252" t="s">
        <v>731</v>
      </c>
      <c r="AT195" s="252" t="s">
        <v>393</v>
      </c>
      <c r="AU195" s="252" t="s">
        <v>92</v>
      </c>
      <c r="AY195" s="19" t="s">
        <v>387</v>
      </c>
      <c r="BE195" s="127">
        <f t="shared" si="29"/>
        <v>0</v>
      </c>
      <c r="BF195" s="127">
        <f t="shared" si="30"/>
        <v>0</v>
      </c>
      <c r="BG195" s="127">
        <f t="shared" si="31"/>
        <v>0</v>
      </c>
      <c r="BH195" s="127">
        <f t="shared" si="32"/>
        <v>0</v>
      </c>
      <c r="BI195" s="127">
        <f t="shared" si="33"/>
        <v>0</v>
      </c>
      <c r="BJ195" s="19" t="s">
        <v>92</v>
      </c>
      <c r="BK195" s="127">
        <f t="shared" si="34"/>
        <v>0</v>
      </c>
      <c r="BL195" s="19" t="s">
        <v>731</v>
      </c>
      <c r="BM195" s="252" t="s">
        <v>4322</v>
      </c>
    </row>
    <row r="196" spans="1:65" s="2" customFormat="1" ht="21.75" customHeight="1">
      <c r="A196" s="37"/>
      <c r="B196" s="38"/>
      <c r="C196" s="240" t="s">
        <v>666</v>
      </c>
      <c r="D196" s="240" t="s">
        <v>393</v>
      </c>
      <c r="E196" s="241" t="s">
        <v>4323</v>
      </c>
      <c r="F196" s="242" t="s">
        <v>4324</v>
      </c>
      <c r="G196" s="243" t="s">
        <v>436</v>
      </c>
      <c r="H196" s="244">
        <v>10</v>
      </c>
      <c r="I196" s="245"/>
      <c r="J196" s="246">
        <f t="shared" si="25"/>
        <v>0</v>
      </c>
      <c r="K196" s="247"/>
      <c r="L196" s="40"/>
      <c r="M196" s="248" t="s">
        <v>1</v>
      </c>
      <c r="N196" s="249" t="s">
        <v>42</v>
      </c>
      <c r="O196" s="78"/>
      <c r="P196" s="250">
        <f t="shared" si="26"/>
        <v>0</v>
      </c>
      <c r="Q196" s="250">
        <v>0</v>
      </c>
      <c r="R196" s="250">
        <f t="shared" si="27"/>
        <v>0</v>
      </c>
      <c r="S196" s="250">
        <v>0</v>
      </c>
      <c r="T196" s="251">
        <f t="shared" si="28"/>
        <v>0</v>
      </c>
      <c r="U196" s="37"/>
      <c r="V196" s="37"/>
      <c r="W196" s="37"/>
      <c r="X196" s="37"/>
      <c r="Y196" s="37"/>
      <c r="Z196" s="37"/>
      <c r="AA196" s="37"/>
      <c r="AB196" s="37"/>
      <c r="AC196" s="37"/>
      <c r="AD196" s="37"/>
      <c r="AE196" s="37"/>
      <c r="AR196" s="252" t="s">
        <v>731</v>
      </c>
      <c r="AT196" s="252" t="s">
        <v>393</v>
      </c>
      <c r="AU196" s="252" t="s">
        <v>92</v>
      </c>
      <c r="AY196" s="19" t="s">
        <v>387</v>
      </c>
      <c r="BE196" s="127">
        <f t="shared" si="29"/>
        <v>0</v>
      </c>
      <c r="BF196" s="127">
        <f t="shared" si="30"/>
        <v>0</v>
      </c>
      <c r="BG196" s="127">
        <f t="shared" si="31"/>
        <v>0</v>
      </c>
      <c r="BH196" s="127">
        <f t="shared" si="32"/>
        <v>0</v>
      </c>
      <c r="BI196" s="127">
        <f t="shared" si="33"/>
        <v>0</v>
      </c>
      <c r="BJ196" s="19" t="s">
        <v>92</v>
      </c>
      <c r="BK196" s="127">
        <f t="shared" si="34"/>
        <v>0</v>
      </c>
      <c r="BL196" s="19" t="s">
        <v>731</v>
      </c>
      <c r="BM196" s="252" t="s">
        <v>4325</v>
      </c>
    </row>
    <row r="197" spans="1:65" s="2" customFormat="1" ht="16.5" customHeight="1">
      <c r="A197" s="37"/>
      <c r="B197" s="38"/>
      <c r="C197" s="240" t="s">
        <v>670</v>
      </c>
      <c r="D197" s="240" t="s">
        <v>393</v>
      </c>
      <c r="E197" s="241" t="s">
        <v>4326</v>
      </c>
      <c r="F197" s="242" t="s">
        <v>4327</v>
      </c>
      <c r="G197" s="243" t="s">
        <v>436</v>
      </c>
      <c r="H197" s="244">
        <v>10</v>
      </c>
      <c r="I197" s="245"/>
      <c r="J197" s="246">
        <f t="shared" si="25"/>
        <v>0</v>
      </c>
      <c r="K197" s="247"/>
      <c r="L197" s="40"/>
      <c r="M197" s="248" t="s">
        <v>1</v>
      </c>
      <c r="N197" s="249" t="s">
        <v>42</v>
      </c>
      <c r="O197" s="78"/>
      <c r="P197" s="250">
        <f t="shared" si="26"/>
        <v>0</v>
      </c>
      <c r="Q197" s="250">
        <v>0</v>
      </c>
      <c r="R197" s="250">
        <f t="shared" si="27"/>
        <v>0</v>
      </c>
      <c r="S197" s="250">
        <v>0</v>
      </c>
      <c r="T197" s="251">
        <f t="shared" si="28"/>
        <v>0</v>
      </c>
      <c r="U197" s="37"/>
      <c r="V197" s="37"/>
      <c r="W197" s="37"/>
      <c r="X197" s="37"/>
      <c r="Y197" s="37"/>
      <c r="Z197" s="37"/>
      <c r="AA197" s="37"/>
      <c r="AB197" s="37"/>
      <c r="AC197" s="37"/>
      <c r="AD197" s="37"/>
      <c r="AE197" s="37"/>
      <c r="AR197" s="252" t="s">
        <v>731</v>
      </c>
      <c r="AT197" s="252" t="s">
        <v>393</v>
      </c>
      <c r="AU197" s="252" t="s">
        <v>92</v>
      </c>
      <c r="AY197" s="19" t="s">
        <v>387</v>
      </c>
      <c r="BE197" s="127">
        <f t="shared" si="29"/>
        <v>0</v>
      </c>
      <c r="BF197" s="127">
        <f t="shared" si="30"/>
        <v>0</v>
      </c>
      <c r="BG197" s="127">
        <f t="shared" si="31"/>
        <v>0</v>
      </c>
      <c r="BH197" s="127">
        <f t="shared" si="32"/>
        <v>0</v>
      </c>
      <c r="BI197" s="127">
        <f t="shared" si="33"/>
        <v>0</v>
      </c>
      <c r="BJ197" s="19" t="s">
        <v>92</v>
      </c>
      <c r="BK197" s="127">
        <f t="shared" si="34"/>
        <v>0</v>
      </c>
      <c r="BL197" s="19" t="s">
        <v>731</v>
      </c>
      <c r="BM197" s="252" t="s">
        <v>4328</v>
      </c>
    </row>
    <row r="198" spans="1:65" s="2" customFormat="1" ht="16.5" customHeight="1">
      <c r="A198" s="37"/>
      <c r="B198" s="38"/>
      <c r="C198" s="240" t="s">
        <v>674</v>
      </c>
      <c r="D198" s="240" t="s">
        <v>393</v>
      </c>
      <c r="E198" s="241" t="s">
        <v>4329</v>
      </c>
      <c r="F198" s="242" t="s">
        <v>4330</v>
      </c>
      <c r="G198" s="243" t="s">
        <v>436</v>
      </c>
      <c r="H198" s="244">
        <v>10</v>
      </c>
      <c r="I198" s="245"/>
      <c r="J198" s="246">
        <f t="shared" si="25"/>
        <v>0</v>
      </c>
      <c r="K198" s="247"/>
      <c r="L198" s="40"/>
      <c r="M198" s="248" t="s">
        <v>1</v>
      </c>
      <c r="N198" s="249" t="s">
        <v>42</v>
      </c>
      <c r="O198" s="78"/>
      <c r="P198" s="250">
        <f t="shared" si="26"/>
        <v>0</v>
      </c>
      <c r="Q198" s="250">
        <v>0</v>
      </c>
      <c r="R198" s="250">
        <f t="shared" si="27"/>
        <v>0</v>
      </c>
      <c r="S198" s="250">
        <v>0</v>
      </c>
      <c r="T198" s="251">
        <f t="shared" si="28"/>
        <v>0</v>
      </c>
      <c r="U198" s="37"/>
      <c r="V198" s="37"/>
      <c r="W198" s="37"/>
      <c r="X198" s="37"/>
      <c r="Y198" s="37"/>
      <c r="Z198" s="37"/>
      <c r="AA198" s="37"/>
      <c r="AB198" s="37"/>
      <c r="AC198" s="37"/>
      <c r="AD198" s="37"/>
      <c r="AE198" s="37"/>
      <c r="AR198" s="252" t="s">
        <v>731</v>
      </c>
      <c r="AT198" s="252" t="s">
        <v>393</v>
      </c>
      <c r="AU198" s="252" t="s">
        <v>92</v>
      </c>
      <c r="AY198" s="19" t="s">
        <v>387</v>
      </c>
      <c r="BE198" s="127">
        <f t="shared" si="29"/>
        <v>0</v>
      </c>
      <c r="BF198" s="127">
        <f t="shared" si="30"/>
        <v>0</v>
      </c>
      <c r="BG198" s="127">
        <f t="shared" si="31"/>
        <v>0</v>
      </c>
      <c r="BH198" s="127">
        <f t="shared" si="32"/>
        <v>0</v>
      </c>
      <c r="BI198" s="127">
        <f t="shared" si="33"/>
        <v>0</v>
      </c>
      <c r="BJ198" s="19" t="s">
        <v>92</v>
      </c>
      <c r="BK198" s="127">
        <f t="shared" si="34"/>
        <v>0</v>
      </c>
      <c r="BL198" s="19" t="s">
        <v>731</v>
      </c>
      <c r="BM198" s="252" t="s">
        <v>4331</v>
      </c>
    </row>
    <row r="199" spans="1:65" s="2" customFormat="1" ht="16.5" customHeight="1">
      <c r="A199" s="37"/>
      <c r="B199" s="38"/>
      <c r="C199" s="240" t="s">
        <v>677</v>
      </c>
      <c r="D199" s="240" t="s">
        <v>393</v>
      </c>
      <c r="E199" s="241" t="s">
        <v>4332</v>
      </c>
      <c r="F199" s="242" t="s">
        <v>4333</v>
      </c>
      <c r="G199" s="243" t="s">
        <v>436</v>
      </c>
      <c r="H199" s="244">
        <v>10</v>
      </c>
      <c r="I199" s="245"/>
      <c r="J199" s="246">
        <f t="shared" si="25"/>
        <v>0</v>
      </c>
      <c r="K199" s="247"/>
      <c r="L199" s="40"/>
      <c r="M199" s="248" t="s">
        <v>1</v>
      </c>
      <c r="N199" s="249" t="s">
        <v>42</v>
      </c>
      <c r="O199" s="78"/>
      <c r="P199" s="250">
        <f t="shared" si="26"/>
        <v>0</v>
      </c>
      <c r="Q199" s="250">
        <v>0</v>
      </c>
      <c r="R199" s="250">
        <f t="shared" si="27"/>
        <v>0</v>
      </c>
      <c r="S199" s="250">
        <v>0</v>
      </c>
      <c r="T199" s="251">
        <f t="shared" si="28"/>
        <v>0</v>
      </c>
      <c r="U199" s="37"/>
      <c r="V199" s="37"/>
      <c r="W199" s="37"/>
      <c r="X199" s="37"/>
      <c r="Y199" s="37"/>
      <c r="Z199" s="37"/>
      <c r="AA199" s="37"/>
      <c r="AB199" s="37"/>
      <c r="AC199" s="37"/>
      <c r="AD199" s="37"/>
      <c r="AE199" s="37"/>
      <c r="AR199" s="252" t="s">
        <v>731</v>
      </c>
      <c r="AT199" s="252" t="s">
        <v>393</v>
      </c>
      <c r="AU199" s="252" t="s">
        <v>92</v>
      </c>
      <c r="AY199" s="19" t="s">
        <v>387</v>
      </c>
      <c r="BE199" s="127">
        <f t="shared" si="29"/>
        <v>0</v>
      </c>
      <c r="BF199" s="127">
        <f t="shared" si="30"/>
        <v>0</v>
      </c>
      <c r="BG199" s="127">
        <f t="shared" si="31"/>
        <v>0</v>
      </c>
      <c r="BH199" s="127">
        <f t="shared" si="32"/>
        <v>0</v>
      </c>
      <c r="BI199" s="127">
        <f t="shared" si="33"/>
        <v>0</v>
      </c>
      <c r="BJ199" s="19" t="s">
        <v>92</v>
      </c>
      <c r="BK199" s="127">
        <f t="shared" si="34"/>
        <v>0</v>
      </c>
      <c r="BL199" s="19" t="s">
        <v>731</v>
      </c>
      <c r="BM199" s="252" t="s">
        <v>4334</v>
      </c>
    </row>
    <row r="200" spans="1:65" s="12" customFormat="1" ht="22.8" customHeight="1">
      <c r="B200" s="212"/>
      <c r="C200" s="213"/>
      <c r="D200" s="214" t="s">
        <v>75</v>
      </c>
      <c r="E200" s="225" t="s">
        <v>2050</v>
      </c>
      <c r="F200" s="225" t="s">
        <v>4335</v>
      </c>
      <c r="G200" s="213"/>
      <c r="H200" s="213"/>
      <c r="I200" s="216"/>
      <c r="J200" s="226">
        <f>BK200</f>
        <v>0</v>
      </c>
      <c r="K200" s="213"/>
      <c r="L200" s="217"/>
      <c r="M200" s="218"/>
      <c r="N200" s="219"/>
      <c r="O200" s="219"/>
      <c r="P200" s="220">
        <f>P201</f>
        <v>0</v>
      </c>
      <c r="Q200" s="219"/>
      <c r="R200" s="220">
        <f>R201</f>
        <v>0</v>
      </c>
      <c r="S200" s="219"/>
      <c r="T200" s="221">
        <f>T201</f>
        <v>0</v>
      </c>
      <c r="AR200" s="222" t="s">
        <v>99</v>
      </c>
      <c r="AT200" s="223" t="s">
        <v>75</v>
      </c>
      <c r="AU200" s="223" t="s">
        <v>84</v>
      </c>
      <c r="AY200" s="222" t="s">
        <v>387</v>
      </c>
      <c r="BK200" s="224">
        <f>BK201</f>
        <v>0</v>
      </c>
    </row>
    <row r="201" spans="1:65" s="2" customFormat="1" ht="37.799999999999997" customHeight="1">
      <c r="A201" s="37"/>
      <c r="B201" s="38"/>
      <c r="C201" s="240" t="s">
        <v>682</v>
      </c>
      <c r="D201" s="240" t="s">
        <v>393</v>
      </c>
      <c r="E201" s="241" t="s">
        <v>4336</v>
      </c>
      <c r="F201" s="242" t="s">
        <v>4337</v>
      </c>
      <c r="G201" s="243" t="s">
        <v>4338</v>
      </c>
      <c r="H201" s="244">
        <v>5</v>
      </c>
      <c r="I201" s="245"/>
      <c r="J201" s="246">
        <f>ROUND(I201*H201,2)</f>
        <v>0</v>
      </c>
      <c r="K201" s="247"/>
      <c r="L201" s="40"/>
      <c r="M201" s="248" t="s">
        <v>1</v>
      </c>
      <c r="N201" s="249" t="s">
        <v>42</v>
      </c>
      <c r="O201" s="78"/>
      <c r="P201" s="250">
        <f>O201*H201</f>
        <v>0</v>
      </c>
      <c r="Q201" s="250">
        <v>0</v>
      </c>
      <c r="R201" s="250">
        <f>Q201*H201</f>
        <v>0</v>
      </c>
      <c r="S201" s="250">
        <v>0</v>
      </c>
      <c r="T201" s="251">
        <f>S201*H201</f>
        <v>0</v>
      </c>
      <c r="U201" s="37"/>
      <c r="V201" s="37"/>
      <c r="W201" s="37"/>
      <c r="X201" s="37"/>
      <c r="Y201" s="37"/>
      <c r="Z201" s="37"/>
      <c r="AA201" s="37"/>
      <c r="AB201" s="37"/>
      <c r="AC201" s="37"/>
      <c r="AD201" s="37"/>
      <c r="AE201" s="37"/>
      <c r="AR201" s="252" t="s">
        <v>731</v>
      </c>
      <c r="AT201" s="252" t="s">
        <v>393</v>
      </c>
      <c r="AU201" s="252" t="s">
        <v>92</v>
      </c>
      <c r="AY201" s="19" t="s">
        <v>387</v>
      </c>
      <c r="BE201" s="127">
        <f>IF(N201="základná",J201,0)</f>
        <v>0</v>
      </c>
      <c r="BF201" s="127">
        <f>IF(N201="znížená",J201,0)</f>
        <v>0</v>
      </c>
      <c r="BG201" s="127">
        <f>IF(N201="zákl. prenesená",J201,0)</f>
        <v>0</v>
      </c>
      <c r="BH201" s="127">
        <f>IF(N201="zníž. prenesená",J201,0)</f>
        <v>0</v>
      </c>
      <c r="BI201" s="127">
        <f>IF(N201="nulová",J201,0)</f>
        <v>0</v>
      </c>
      <c r="BJ201" s="19" t="s">
        <v>92</v>
      </c>
      <c r="BK201" s="127">
        <f>ROUND(I201*H201,2)</f>
        <v>0</v>
      </c>
      <c r="BL201" s="19" t="s">
        <v>731</v>
      </c>
      <c r="BM201" s="252" t="s">
        <v>4339</v>
      </c>
    </row>
    <row r="202" spans="1:65" s="12" customFormat="1" ht="25.95" customHeight="1">
      <c r="B202" s="212"/>
      <c r="C202" s="213"/>
      <c r="D202" s="214" t="s">
        <v>75</v>
      </c>
      <c r="E202" s="215" t="s">
        <v>367</v>
      </c>
      <c r="F202" s="215" t="s">
        <v>821</v>
      </c>
      <c r="G202" s="213"/>
      <c r="H202" s="213"/>
      <c r="I202" s="216"/>
      <c r="J202" s="191">
        <f>BK202</f>
        <v>0</v>
      </c>
      <c r="K202" s="213"/>
      <c r="L202" s="217"/>
      <c r="M202" s="218"/>
      <c r="N202" s="219"/>
      <c r="O202" s="219"/>
      <c r="P202" s="220">
        <f>P203</f>
        <v>0</v>
      </c>
      <c r="Q202" s="219"/>
      <c r="R202" s="220">
        <f>R203</f>
        <v>0</v>
      </c>
      <c r="S202" s="219"/>
      <c r="T202" s="221">
        <f>T203</f>
        <v>0</v>
      </c>
      <c r="AR202" s="222" t="s">
        <v>429</v>
      </c>
      <c r="AT202" s="223" t="s">
        <v>75</v>
      </c>
      <c r="AU202" s="223" t="s">
        <v>76</v>
      </c>
      <c r="AY202" s="222" t="s">
        <v>387</v>
      </c>
      <c r="BK202" s="224">
        <f>BK203</f>
        <v>0</v>
      </c>
    </row>
    <row r="203" spans="1:65" s="2" customFormat="1" ht="44.25" customHeight="1">
      <c r="A203" s="37"/>
      <c r="B203" s="38"/>
      <c r="C203" s="240" t="s">
        <v>319</v>
      </c>
      <c r="D203" s="240" t="s">
        <v>393</v>
      </c>
      <c r="E203" s="241" t="s">
        <v>2055</v>
      </c>
      <c r="F203" s="242" t="s">
        <v>2056</v>
      </c>
      <c r="G203" s="243" t="s">
        <v>4340</v>
      </c>
      <c r="H203" s="244">
        <v>1</v>
      </c>
      <c r="I203" s="245"/>
      <c r="J203" s="246">
        <f>ROUND(I203*H203,2)</f>
        <v>0</v>
      </c>
      <c r="K203" s="247"/>
      <c r="L203" s="40"/>
      <c r="M203" s="248" t="s">
        <v>1</v>
      </c>
      <c r="N203" s="249" t="s">
        <v>42</v>
      </c>
      <c r="O203" s="78"/>
      <c r="P203" s="250">
        <f>O203*H203</f>
        <v>0</v>
      </c>
      <c r="Q203" s="250">
        <v>0</v>
      </c>
      <c r="R203" s="250">
        <f>Q203*H203</f>
        <v>0</v>
      </c>
      <c r="S203" s="250">
        <v>0</v>
      </c>
      <c r="T203" s="251">
        <f>S203*H203</f>
        <v>0</v>
      </c>
      <c r="U203" s="37"/>
      <c r="V203" s="37"/>
      <c r="W203" s="37"/>
      <c r="X203" s="37"/>
      <c r="Y203" s="37"/>
      <c r="Z203" s="37"/>
      <c r="AA203" s="37"/>
      <c r="AB203" s="37"/>
      <c r="AC203" s="37"/>
      <c r="AD203" s="37"/>
      <c r="AE203" s="37"/>
      <c r="AR203" s="252" t="s">
        <v>825</v>
      </c>
      <c r="AT203" s="252" t="s">
        <v>393</v>
      </c>
      <c r="AU203" s="252" t="s">
        <v>84</v>
      </c>
      <c r="AY203" s="19" t="s">
        <v>387</v>
      </c>
      <c r="BE203" s="127">
        <f>IF(N203="základná",J203,0)</f>
        <v>0</v>
      </c>
      <c r="BF203" s="127">
        <f>IF(N203="znížená",J203,0)</f>
        <v>0</v>
      </c>
      <c r="BG203" s="127">
        <f>IF(N203="zákl. prenesená",J203,0)</f>
        <v>0</v>
      </c>
      <c r="BH203" s="127">
        <f>IF(N203="zníž. prenesená",J203,0)</f>
        <v>0</v>
      </c>
      <c r="BI203" s="127">
        <f>IF(N203="nulová",J203,0)</f>
        <v>0</v>
      </c>
      <c r="BJ203" s="19" t="s">
        <v>92</v>
      </c>
      <c r="BK203" s="127">
        <f>ROUND(I203*H203,2)</f>
        <v>0</v>
      </c>
      <c r="BL203" s="19" t="s">
        <v>825</v>
      </c>
      <c r="BM203" s="252" t="s">
        <v>4341</v>
      </c>
    </row>
    <row r="204" spans="1:65" s="2" customFormat="1" ht="49.95" customHeight="1">
      <c r="A204" s="37"/>
      <c r="B204" s="38"/>
      <c r="C204" s="39"/>
      <c r="D204" s="39"/>
      <c r="E204" s="215" t="s">
        <v>1777</v>
      </c>
      <c r="F204" s="215" t="s">
        <v>1778</v>
      </c>
      <c r="G204" s="39"/>
      <c r="H204" s="39"/>
      <c r="I204" s="39"/>
      <c r="J204" s="191">
        <f t="shared" ref="J204:J209" si="35">BK204</f>
        <v>0</v>
      </c>
      <c r="K204" s="39"/>
      <c r="L204" s="40"/>
      <c r="M204" s="309"/>
      <c r="N204" s="310"/>
      <c r="O204" s="78"/>
      <c r="P204" s="78"/>
      <c r="Q204" s="78"/>
      <c r="R204" s="78"/>
      <c r="S204" s="78"/>
      <c r="T204" s="79"/>
      <c r="U204" s="37"/>
      <c r="V204" s="37"/>
      <c r="W204" s="37"/>
      <c r="X204" s="37"/>
      <c r="Y204" s="37"/>
      <c r="Z204" s="37"/>
      <c r="AA204" s="37"/>
      <c r="AB204" s="37"/>
      <c r="AC204" s="37"/>
      <c r="AD204" s="37"/>
      <c r="AE204" s="37"/>
      <c r="AT204" s="19" t="s">
        <v>75</v>
      </c>
      <c r="AU204" s="19" t="s">
        <v>76</v>
      </c>
      <c r="AY204" s="19" t="s">
        <v>1779</v>
      </c>
      <c r="BK204" s="127">
        <f>SUM(BK205:BK209)</f>
        <v>0</v>
      </c>
    </row>
    <row r="205" spans="1:65" s="2" customFormat="1" ht="16.350000000000001" customHeight="1">
      <c r="A205" s="37"/>
      <c r="B205" s="38"/>
      <c r="C205" s="312" t="s">
        <v>1</v>
      </c>
      <c r="D205" s="312" t="s">
        <v>393</v>
      </c>
      <c r="E205" s="313" t="s">
        <v>1</v>
      </c>
      <c r="F205" s="314" t="s">
        <v>1</v>
      </c>
      <c r="G205" s="315" t="s">
        <v>1</v>
      </c>
      <c r="H205" s="316"/>
      <c r="I205" s="317"/>
      <c r="J205" s="318">
        <f t="shared" si="35"/>
        <v>0</v>
      </c>
      <c r="K205" s="247"/>
      <c r="L205" s="40"/>
      <c r="M205" s="319" t="s">
        <v>1</v>
      </c>
      <c r="N205" s="320" t="s">
        <v>42</v>
      </c>
      <c r="O205" s="78"/>
      <c r="P205" s="78"/>
      <c r="Q205" s="78"/>
      <c r="R205" s="78"/>
      <c r="S205" s="78"/>
      <c r="T205" s="79"/>
      <c r="U205" s="37"/>
      <c r="V205" s="37"/>
      <c r="W205" s="37"/>
      <c r="X205" s="37"/>
      <c r="Y205" s="37"/>
      <c r="Z205" s="37"/>
      <c r="AA205" s="37"/>
      <c r="AB205" s="37"/>
      <c r="AC205" s="37"/>
      <c r="AD205" s="37"/>
      <c r="AE205" s="37"/>
      <c r="AT205" s="19" t="s">
        <v>1779</v>
      </c>
      <c r="AU205" s="19" t="s">
        <v>84</v>
      </c>
      <c r="AY205" s="19" t="s">
        <v>1779</v>
      </c>
      <c r="BE205" s="127">
        <f>IF(N205="základná",J205,0)</f>
        <v>0</v>
      </c>
      <c r="BF205" s="127">
        <f>IF(N205="znížená",J205,0)</f>
        <v>0</v>
      </c>
      <c r="BG205" s="127">
        <f>IF(N205="zákl. prenesená",J205,0)</f>
        <v>0</v>
      </c>
      <c r="BH205" s="127">
        <f>IF(N205="zníž. prenesená",J205,0)</f>
        <v>0</v>
      </c>
      <c r="BI205" s="127">
        <f>IF(N205="nulová",J205,0)</f>
        <v>0</v>
      </c>
      <c r="BJ205" s="19" t="s">
        <v>92</v>
      </c>
      <c r="BK205" s="127">
        <f>I205*H205</f>
        <v>0</v>
      </c>
    </row>
    <row r="206" spans="1:65" s="2" customFormat="1" ht="16.350000000000001" customHeight="1">
      <c r="A206" s="37"/>
      <c r="B206" s="38"/>
      <c r="C206" s="312" t="s">
        <v>1</v>
      </c>
      <c r="D206" s="312" t="s">
        <v>393</v>
      </c>
      <c r="E206" s="313" t="s">
        <v>1</v>
      </c>
      <c r="F206" s="314" t="s">
        <v>1</v>
      </c>
      <c r="G206" s="315" t="s">
        <v>1</v>
      </c>
      <c r="H206" s="316"/>
      <c r="I206" s="317"/>
      <c r="J206" s="318">
        <f t="shared" si="35"/>
        <v>0</v>
      </c>
      <c r="K206" s="247"/>
      <c r="L206" s="40"/>
      <c r="M206" s="319" t="s">
        <v>1</v>
      </c>
      <c r="N206" s="320" t="s">
        <v>42</v>
      </c>
      <c r="O206" s="78"/>
      <c r="P206" s="78"/>
      <c r="Q206" s="78"/>
      <c r="R206" s="78"/>
      <c r="S206" s="78"/>
      <c r="T206" s="79"/>
      <c r="U206" s="37"/>
      <c r="V206" s="37"/>
      <c r="W206" s="37"/>
      <c r="X206" s="37"/>
      <c r="Y206" s="37"/>
      <c r="Z206" s="37"/>
      <c r="AA206" s="37"/>
      <c r="AB206" s="37"/>
      <c r="AC206" s="37"/>
      <c r="AD206" s="37"/>
      <c r="AE206" s="37"/>
      <c r="AT206" s="19" t="s">
        <v>1779</v>
      </c>
      <c r="AU206" s="19" t="s">
        <v>84</v>
      </c>
      <c r="AY206" s="19" t="s">
        <v>1779</v>
      </c>
      <c r="BE206" s="127">
        <f>IF(N206="základná",J206,0)</f>
        <v>0</v>
      </c>
      <c r="BF206" s="127">
        <f>IF(N206="znížená",J206,0)</f>
        <v>0</v>
      </c>
      <c r="BG206" s="127">
        <f>IF(N206="zákl. prenesená",J206,0)</f>
        <v>0</v>
      </c>
      <c r="BH206" s="127">
        <f>IF(N206="zníž. prenesená",J206,0)</f>
        <v>0</v>
      </c>
      <c r="BI206" s="127">
        <f>IF(N206="nulová",J206,0)</f>
        <v>0</v>
      </c>
      <c r="BJ206" s="19" t="s">
        <v>92</v>
      </c>
      <c r="BK206" s="127">
        <f>I206*H206</f>
        <v>0</v>
      </c>
    </row>
    <row r="207" spans="1:65" s="2" customFormat="1" ht="16.350000000000001" customHeight="1">
      <c r="A207" s="37"/>
      <c r="B207" s="38"/>
      <c r="C207" s="312" t="s">
        <v>1</v>
      </c>
      <c r="D207" s="312" t="s">
        <v>393</v>
      </c>
      <c r="E207" s="313" t="s">
        <v>1</v>
      </c>
      <c r="F207" s="314" t="s">
        <v>1</v>
      </c>
      <c r="G207" s="315" t="s">
        <v>1</v>
      </c>
      <c r="H207" s="316"/>
      <c r="I207" s="317"/>
      <c r="J207" s="318">
        <f t="shared" si="35"/>
        <v>0</v>
      </c>
      <c r="K207" s="247"/>
      <c r="L207" s="40"/>
      <c r="M207" s="319" t="s">
        <v>1</v>
      </c>
      <c r="N207" s="320" t="s">
        <v>42</v>
      </c>
      <c r="O207" s="78"/>
      <c r="P207" s="78"/>
      <c r="Q207" s="78"/>
      <c r="R207" s="78"/>
      <c r="S207" s="78"/>
      <c r="T207" s="79"/>
      <c r="U207" s="37"/>
      <c r="V207" s="37"/>
      <c r="W207" s="37"/>
      <c r="X207" s="37"/>
      <c r="Y207" s="37"/>
      <c r="Z207" s="37"/>
      <c r="AA207" s="37"/>
      <c r="AB207" s="37"/>
      <c r="AC207" s="37"/>
      <c r="AD207" s="37"/>
      <c r="AE207" s="37"/>
      <c r="AT207" s="19" t="s">
        <v>1779</v>
      </c>
      <c r="AU207" s="19" t="s">
        <v>84</v>
      </c>
      <c r="AY207" s="19" t="s">
        <v>1779</v>
      </c>
      <c r="BE207" s="127">
        <f>IF(N207="základná",J207,0)</f>
        <v>0</v>
      </c>
      <c r="BF207" s="127">
        <f>IF(N207="znížená",J207,0)</f>
        <v>0</v>
      </c>
      <c r="BG207" s="127">
        <f>IF(N207="zákl. prenesená",J207,0)</f>
        <v>0</v>
      </c>
      <c r="BH207" s="127">
        <f>IF(N207="zníž. prenesená",J207,0)</f>
        <v>0</v>
      </c>
      <c r="BI207" s="127">
        <f>IF(N207="nulová",J207,0)</f>
        <v>0</v>
      </c>
      <c r="BJ207" s="19" t="s">
        <v>92</v>
      </c>
      <c r="BK207" s="127">
        <f>I207*H207</f>
        <v>0</v>
      </c>
    </row>
    <row r="208" spans="1:65" s="2" customFormat="1" ht="16.350000000000001" customHeight="1">
      <c r="A208" s="37"/>
      <c r="B208" s="38"/>
      <c r="C208" s="312" t="s">
        <v>1</v>
      </c>
      <c r="D208" s="312" t="s">
        <v>393</v>
      </c>
      <c r="E208" s="313" t="s">
        <v>1</v>
      </c>
      <c r="F208" s="314" t="s">
        <v>1</v>
      </c>
      <c r="G208" s="315" t="s">
        <v>1</v>
      </c>
      <c r="H208" s="316"/>
      <c r="I208" s="317"/>
      <c r="J208" s="318">
        <f t="shared" si="35"/>
        <v>0</v>
      </c>
      <c r="K208" s="247"/>
      <c r="L208" s="40"/>
      <c r="M208" s="319" t="s">
        <v>1</v>
      </c>
      <c r="N208" s="320" t="s">
        <v>42</v>
      </c>
      <c r="O208" s="78"/>
      <c r="P208" s="78"/>
      <c r="Q208" s="78"/>
      <c r="R208" s="78"/>
      <c r="S208" s="78"/>
      <c r="T208" s="79"/>
      <c r="U208" s="37"/>
      <c r="V208" s="37"/>
      <c r="W208" s="37"/>
      <c r="X208" s="37"/>
      <c r="Y208" s="37"/>
      <c r="Z208" s="37"/>
      <c r="AA208" s="37"/>
      <c r="AB208" s="37"/>
      <c r="AC208" s="37"/>
      <c r="AD208" s="37"/>
      <c r="AE208" s="37"/>
      <c r="AT208" s="19" t="s">
        <v>1779</v>
      </c>
      <c r="AU208" s="19" t="s">
        <v>84</v>
      </c>
      <c r="AY208" s="19" t="s">
        <v>1779</v>
      </c>
      <c r="BE208" s="127">
        <f>IF(N208="základná",J208,0)</f>
        <v>0</v>
      </c>
      <c r="BF208" s="127">
        <f>IF(N208="znížená",J208,0)</f>
        <v>0</v>
      </c>
      <c r="BG208" s="127">
        <f>IF(N208="zákl. prenesená",J208,0)</f>
        <v>0</v>
      </c>
      <c r="BH208" s="127">
        <f>IF(N208="zníž. prenesená",J208,0)</f>
        <v>0</v>
      </c>
      <c r="BI208" s="127">
        <f>IF(N208="nulová",J208,0)</f>
        <v>0</v>
      </c>
      <c r="BJ208" s="19" t="s">
        <v>92</v>
      </c>
      <c r="BK208" s="127">
        <f>I208*H208</f>
        <v>0</v>
      </c>
    </row>
    <row r="209" spans="1:63" s="2" customFormat="1" ht="16.350000000000001" customHeight="1">
      <c r="A209" s="37"/>
      <c r="B209" s="38"/>
      <c r="C209" s="312" t="s">
        <v>1</v>
      </c>
      <c r="D209" s="312" t="s">
        <v>393</v>
      </c>
      <c r="E209" s="313" t="s">
        <v>1</v>
      </c>
      <c r="F209" s="314" t="s">
        <v>1</v>
      </c>
      <c r="G209" s="315" t="s">
        <v>1</v>
      </c>
      <c r="H209" s="316"/>
      <c r="I209" s="317"/>
      <c r="J209" s="318">
        <f t="shared" si="35"/>
        <v>0</v>
      </c>
      <c r="K209" s="247"/>
      <c r="L209" s="40"/>
      <c r="M209" s="319" t="s">
        <v>1</v>
      </c>
      <c r="N209" s="320" t="s">
        <v>42</v>
      </c>
      <c r="O209" s="321"/>
      <c r="P209" s="321"/>
      <c r="Q209" s="321"/>
      <c r="R209" s="321"/>
      <c r="S209" s="321"/>
      <c r="T209" s="322"/>
      <c r="U209" s="37"/>
      <c r="V209" s="37"/>
      <c r="W209" s="37"/>
      <c r="X209" s="37"/>
      <c r="Y209" s="37"/>
      <c r="Z209" s="37"/>
      <c r="AA209" s="37"/>
      <c r="AB209" s="37"/>
      <c r="AC209" s="37"/>
      <c r="AD209" s="37"/>
      <c r="AE209" s="37"/>
      <c r="AT209" s="19" t="s">
        <v>1779</v>
      </c>
      <c r="AU209" s="19" t="s">
        <v>84</v>
      </c>
      <c r="AY209" s="19" t="s">
        <v>1779</v>
      </c>
      <c r="BE209" s="127">
        <f>IF(N209="základná",J209,0)</f>
        <v>0</v>
      </c>
      <c r="BF209" s="127">
        <f>IF(N209="znížená",J209,0)</f>
        <v>0</v>
      </c>
      <c r="BG209" s="127">
        <f>IF(N209="zákl. prenesená",J209,0)</f>
        <v>0</v>
      </c>
      <c r="BH209" s="127">
        <f>IF(N209="zníž. prenesená",J209,0)</f>
        <v>0</v>
      </c>
      <c r="BI209" s="127">
        <f>IF(N209="nulová",J209,0)</f>
        <v>0</v>
      </c>
      <c r="BJ209" s="19" t="s">
        <v>92</v>
      </c>
      <c r="BK209" s="127">
        <f>I209*H209</f>
        <v>0</v>
      </c>
    </row>
    <row r="210" spans="1:63" s="2" customFormat="1" ht="6.9" customHeight="1">
      <c r="A210" s="37"/>
      <c r="B210" s="61"/>
      <c r="C210" s="62"/>
      <c r="D210" s="62"/>
      <c r="E210" s="62"/>
      <c r="F210" s="62"/>
      <c r="G210" s="62"/>
      <c r="H210" s="62"/>
      <c r="I210" s="62"/>
      <c r="J210" s="62"/>
      <c r="K210" s="62"/>
      <c r="L210" s="40"/>
      <c r="M210" s="37"/>
      <c r="O210" s="37"/>
      <c r="P210" s="37"/>
      <c r="Q210" s="37"/>
      <c r="R210" s="37"/>
      <c r="S210" s="37"/>
      <c r="T210" s="37"/>
      <c r="U210" s="37"/>
      <c r="V210" s="37"/>
      <c r="W210" s="37"/>
      <c r="X210" s="37"/>
      <c r="Y210" s="37"/>
      <c r="Z210" s="37"/>
      <c r="AA210" s="37"/>
      <c r="AB210" s="37"/>
      <c r="AC210" s="37"/>
      <c r="AD210" s="37"/>
      <c r="AE210" s="37"/>
    </row>
  </sheetData>
  <sheetProtection algorithmName="SHA-512" hashValue="o9TdaKuoxPmvLiVfNkVhyQdNx5p2xuzj4a4EYwRKW9ChoXiSLfILHj84mK3gJiEekG7O+PLUpJ08Ijd4Ta99uQ==" saltValue="1rDgaW+G4QrmZrGqHilsAoAnaqBAHh8vnL4kj0XH/pDl1nYTpNI+isxXK1o1SRKGvRxSS8+/rGYKPhI2qgUZtg==" spinCount="100000" sheet="1" objects="1" scenarios="1" formatColumns="0" formatRows="0" autoFilter="0"/>
  <autoFilter ref="C136:K209" xr:uid="{00000000-0009-0000-0000-00000B000000}"/>
  <mergeCells count="14">
    <mergeCell ref="D115:F115"/>
    <mergeCell ref="E127:H127"/>
    <mergeCell ref="E129:H129"/>
    <mergeCell ref="L2:V2"/>
    <mergeCell ref="E87:H87"/>
    <mergeCell ref="D111:F111"/>
    <mergeCell ref="D112:F112"/>
    <mergeCell ref="D113:F113"/>
    <mergeCell ref="D114:F114"/>
    <mergeCell ref="E7:H7"/>
    <mergeCell ref="E9:H9"/>
    <mergeCell ref="E18:H18"/>
    <mergeCell ref="E27:H27"/>
    <mergeCell ref="E85:H85"/>
  </mergeCells>
  <dataValidations count="2">
    <dataValidation type="list" allowBlank="1" showInputMessage="1" showErrorMessage="1" error="Povolené sú hodnoty K, M." sqref="D205:D210" xr:uid="{00000000-0002-0000-0B00-000000000000}">
      <formula1>"K, M"</formula1>
    </dataValidation>
    <dataValidation type="list" allowBlank="1" showInputMessage="1" showErrorMessage="1" error="Povolené sú hodnoty základná, znížená, nulová." sqref="N205:N210" xr:uid="{00000000-0002-0000-0B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262"/>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127</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s="2" customFormat="1" ht="12" customHeight="1">
      <c r="A8" s="37"/>
      <c r="B8" s="40"/>
      <c r="C8" s="37"/>
      <c r="D8" s="139" t="s">
        <v>160</v>
      </c>
      <c r="E8" s="37"/>
      <c r="F8" s="37"/>
      <c r="G8" s="37"/>
      <c r="H8" s="37"/>
      <c r="I8" s="37"/>
      <c r="J8" s="37"/>
      <c r="K8" s="37"/>
      <c r="L8" s="58"/>
      <c r="S8" s="37"/>
      <c r="T8" s="37"/>
      <c r="U8" s="37"/>
      <c r="V8" s="37"/>
      <c r="W8" s="37"/>
      <c r="X8" s="37"/>
      <c r="Y8" s="37"/>
      <c r="Z8" s="37"/>
      <c r="AA8" s="37"/>
      <c r="AB8" s="37"/>
      <c r="AC8" s="37"/>
      <c r="AD8" s="37"/>
      <c r="AE8" s="37"/>
    </row>
    <row r="9" spans="1:46" s="2" customFormat="1" ht="16.5" customHeight="1">
      <c r="A9" s="37"/>
      <c r="B9" s="40"/>
      <c r="C9" s="37"/>
      <c r="D9" s="37"/>
      <c r="E9" s="393" t="s">
        <v>4342</v>
      </c>
      <c r="F9" s="394"/>
      <c r="G9" s="394"/>
      <c r="H9" s="394"/>
      <c r="I9" s="37"/>
      <c r="J9" s="37"/>
      <c r="K9" s="37"/>
      <c r="L9" s="58"/>
      <c r="S9" s="37"/>
      <c r="T9" s="37"/>
      <c r="U9" s="37"/>
      <c r="V9" s="37"/>
      <c r="W9" s="37"/>
      <c r="X9" s="37"/>
      <c r="Y9" s="37"/>
      <c r="Z9" s="37"/>
      <c r="AA9" s="37"/>
      <c r="AB9" s="37"/>
      <c r="AC9" s="37"/>
      <c r="AD9" s="37"/>
      <c r="AE9" s="37"/>
    </row>
    <row r="10" spans="1:46" s="2" customFormat="1" ht="10.199999999999999">
      <c r="A10" s="37"/>
      <c r="B10" s="40"/>
      <c r="C10" s="37"/>
      <c r="D10" s="37"/>
      <c r="E10" s="37"/>
      <c r="F10" s="37"/>
      <c r="G10" s="37"/>
      <c r="H10" s="37"/>
      <c r="I10" s="37"/>
      <c r="J10" s="37"/>
      <c r="K10" s="37"/>
      <c r="L10" s="58"/>
      <c r="S10" s="37"/>
      <c r="T10" s="37"/>
      <c r="U10" s="37"/>
      <c r="V10" s="37"/>
      <c r="W10" s="37"/>
      <c r="X10" s="37"/>
      <c r="Y10" s="37"/>
      <c r="Z10" s="37"/>
      <c r="AA10" s="37"/>
      <c r="AB10" s="37"/>
      <c r="AC10" s="37"/>
      <c r="AD10" s="37"/>
      <c r="AE10" s="37"/>
    </row>
    <row r="11" spans="1:46" s="2" customFormat="1" ht="12" customHeight="1">
      <c r="A11" s="37"/>
      <c r="B11" s="40"/>
      <c r="C11" s="37"/>
      <c r="D11" s="139" t="s">
        <v>17</v>
      </c>
      <c r="E11" s="37"/>
      <c r="F11" s="117" t="s">
        <v>1</v>
      </c>
      <c r="G11" s="37"/>
      <c r="H11" s="37"/>
      <c r="I11" s="139" t="s">
        <v>18</v>
      </c>
      <c r="J11" s="117" t="s">
        <v>1</v>
      </c>
      <c r="K11" s="37"/>
      <c r="L11" s="58"/>
      <c r="S11" s="37"/>
      <c r="T11" s="37"/>
      <c r="U11" s="37"/>
      <c r="V11" s="37"/>
      <c r="W11" s="37"/>
      <c r="X11" s="37"/>
      <c r="Y11" s="37"/>
      <c r="Z11" s="37"/>
      <c r="AA11" s="37"/>
      <c r="AB11" s="37"/>
      <c r="AC11" s="37"/>
      <c r="AD11" s="37"/>
      <c r="AE11" s="37"/>
    </row>
    <row r="12" spans="1:46" s="2" customFormat="1" ht="12" customHeight="1">
      <c r="A12" s="37"/>
      <c r="B12" s="40"/>
      <c r="C12" s="37"/>
      <c r="D12" s="139" t="s">
        <v>19</v>
      </c>
      <c r="E12" s="37"/>
      <c r="F12" s="117" t="s">
        <v>4190</v>
      </c>
      <c r="G12" s="37"/>
      <c r="H12" s="37"/>
      <c r="I12" s="139" t="s">
        <v>21</v>
      </c>
      <c r="J12" s="140" t="str">
        <f>'Rekapitulácia stavby'!AN8</f>
        <v>9. 5. 2022</v>
      </c>
      <c r="K12" s="37"/>
      <c r="L12" s="58"/>
      <c r="S12" s="37"/>
      <c r="T12" s="37"/>
      <c r="U12" s="37"/>
      <c r="V12" s="37"/>
      <c r="W12" s="37"/>
      <c r="X12" s="37"/>
      <c r="Y12" s="37"/>
      <c r="Z12" s="37"/>
      <c r="AA12" s="37"/>
      <c r="AB12" s="37"/>
      <c r="AC12" s="37"/>
      <c r="AD12" s="37"/>
      <c r="AE12" s="37"/>
    </row>
    <row r="13" spans="1:46" s="2" customFormat="1" ht="10.8" customHeight="1">
      <c r="A13" s="37"/>
      <c r="B13" s="40"/>
      <c r="C13" s="37"/>
      <c r="D13" s="37"/>
      <c r="E13" s="37"/>
      <c r="F13" s="37"/>
      <c r="G13" s="37"/>
      <c r="H13" s="37"/>
      <c r="I13" s="37"/>
      <c r="J13" s="37"/>
      <c r="K13" s="37"/>
      <c r="L13" s="58"/>
      <c r="S13" s="37"/>
      <c r="T13" s="37"/>
      <c r="U13" s="37"/>
      <c r="V13" s="37"/>
      <c r="W13" s="37"/>
      <c r="X13" s="37"/>
      <c r="Y13" s="37"/>
      <c r="Z13" s="37"/>
      <c r="AA13" s="37"/>
      <c r="AB13" s="37"/>
      <c r="AC13" s="37"/>
      <c r="AD13" s="37"/>
      <c r="AE13" s="37"/>
    </row>
    <row r="14" spans="1:46" s="2" customFormat="1" ht="12" customHeight="1">
      <c r="A14" s="37"/>
      <c r="B14" s="40"/>
      <c r="C14" s="37"/>
      <c r="D14" s="139" t="s">
        <v>23</v>
      </c>
      <c r="E14" s="37"/>
      <c r="F14" s="37"/>
      <c r="G14" s="37"/>
      <c r="H14" s="37"/>
      <c r="I14" s="139" t="s">
        <v>24</v>
      </c>
      <c r="J14" s="117" t="str">
        <f>IF('Rekapitulácia stavby'!AN10="","",'Rekapitulácia stavby'!AN10)</f>
        <v/>
      </c>
      <c r="K14" s="37"/>
      <c r="L14" s="58"/>
      <c r="S14" s="37"/>
      <c r="T14" s="37"/>
      <c r="U14" s="37"/>
      <c r="V14" s="37"/>
      <c r="W14" s="37"/>
      <c r="X14" s="37"/>
      <c r="Y14" s="37"/>
      <c r="Z14" s="37"/>
      <c r="AA14" s="37"/>
      <c r="AB14" s="37"/>
      <c r="AC14" s="37"/>
      <c r="AD14" s="37"/>
      <c r="AE14" s="37"/>
    </row>
    <row r="15" spans="1:46" s="2" customFormat="1" ht="18" customHeight="1">
      <c r="A15" s="37"/>
      <c r="B15" s="40"/>
      <c r="C15" s="37"/>
      <c r="D15" s="37"/>
      <c r="E15" s="117" t="str">
        <f>IF('Rekapitulácia stavby'!E11="","",'Rekapitulácia stavby'!E11)</f>
        <v>A BKPŠ, SPOL. S.R.O.</v>
      </c>
      <c r="F15" s="37"/>
      <c r="G15" s="37"/>
      <c r="H15" s="37"/>
      <c r="I15" s="139" t="s">
        <v>26</v>
      </c>
      <c r="J15" s="117" t="str">
        <f>IF('Rekapitulácia stavby'!AN11="","",'Rekapitulácia stavby'!AN11)</f>
        <v/>
      </c>
      <c r="K15" s="37"/>
      <c r="L15" s="58"/>
      <c r="S15" s="37"/>
      <c r="T15" s="37"/>
      <c r="U15" s="37"/>
      <c r="V15" s="37"/>
      <c r="W15" s="37"/>
      <c r="X15" s="37"/>
      <c r="Y15" s="37"/>
      <c r="Z15" s="37"/>
      <c r="AA15" s="37"/>
      <c r="AB15" s="37"/>
      <c r="AC15" s="37"/>
      <c r="AD15" s="37"/>
      <c r="AE15" s="37"/>
    </row>
    <row r="16" spans="1:46" s="2" customFormat="1" ht="6.9" customHeight="1">
      <c r="A16" s="37"/>
      <c r="B16" s="40"/>
      <c r="C16" s="37"/>
      <c r="D16" s="37"/>
      <c r="E16" s="37"/>
      <c r="F16" s="37"/>
      <c r="G16" s="37"/>
      <c r="H16" s="37"/>
      <c r="I16" s="37"/>
      <c r="J16" s="37"/>
      <c r="K16" s="37"/>
      <c r="L16" s="58"/>
      <c r="S16" s="37"/>
      <c r="T16" s="37"/>
      <c r="U16" s="37"/>
      <c r="V16" s="37"/>
      <c r="W16" s="37"/>
      <c r="X16" s="37"/>
      <c r="Y16" s="37"/>
      <c r="Z16" s="37"/>
      <c r="AA16" s="37"/>
      <c r="AB16" s="37"/>
      <c r="AC16" s="37"/>
      <c r="AD16" s="37"/>
      <c r="AE16" s="37"/>
    </row>
    <row r="17" spans="1:31" s="2" customFormat="1" ht="12" customHeight="1">
      <c r="A17" s="37"/>
      <c r="B17" s="40"/>
      <c r="C17" s="37"/>
      <c r="D17" s="139" t="s">
        <v>27</v>
      </c>
      <c r="E17" s="37"/>
      <c r="F17" s="37"/>
      <c r="G17" s="37"/>
      <c r="H17" s="37"/>
      <c r="I17" s="139" t="s">
        <v>24</v>
      </c>
      <c r="J17" s="32" t="str">
        <f>'Rekapitulácia stavby'!AN13</f>
        <v>Vyplň údaj</v>
      </c>
      <c r="K17" s="37"/>
      <c r="L17" s="58"/>
      <c r="S17" s="37"/>
      <c r="T17" s="37"/>
      <c r="U17" s="37"/>
      <c r="V17" s="37"/>
      <c r="W17" s="37"/>
      <c r="X17" s="37"/>
      <c r="Y17" s="37"/>
      <c r="Z17" s="37"/>
      <c r="AA17" s="37"/>
      <c r="AB17" s="37"/>
      <c r="AC17" s="37"/>
      <c r="AD17" s="37"/>
      <c r="AE17" s="37"/>
    </row>
    <row r="18" spans="1:31" s="2" customFormat="1" ht="18" customHeight="1">
      <c r="A18" s="37"/>
      <c r="B18" s="40"/>
      <c r="C18" s="37"/>
      <c r="D18" s="37"/>
      <c r="E18" s="395" t="str">
        <f>'Rekapitulácia stavby'!E14</f>
        <v>Vyplň údaj</v>
      </c>
      <c r="F18" s="396"/>
      <c r="G18" s="396"/>
      <c r="H18" s="396"/>
      <c r="I18" s="139" t="s">
        <v>26</v>
      </c>
      <c r="J18" s="32" t="str">
        <f>'Rekapitulácia stavby'!AN14</f>
        <v>Vyplň údaj</v>
      </c>
      <c r="K18" s="37"/>
      <c r="L18" s="58"/>
      <c r="S18" s="37"/>
      <c r="T18" s="37"/>
      <c r="U18" s="37"/>
      <c r="V18" s="37"/>
      <c r="W18" s="37"/>
      <c r="X18" s="37"/>
      <c r="Y18" s="37"/>
      <c r="Z18" s="37"/>
      <c r="AA18" s="37"/>
      <c r="AB18" s="37"/>
      <c r="AC18" s="37"/>
      <c r="AD18" s="37"/>
      <c r="AE18" s="37"/>
    </row>
    <row r="19" spans="1:31" s="2" customFormat="1" ht="6.9" customHeight="1">
      <c r="A19" s="37"/>
      <c r="B19" s="40"/>
      <c r="C19" s="37"/>
      <c r="D19" s="37"/>
      <c r="E19" s="37"/>
      <c r="F19" s="37"/>
      <c r="G19" s="37"/>
      <c r="H19" s="37"/>
      <c r="I19" s="37"/>
      <c r="J19" s="37"/>
      <c r="K19" s="37"/>
      <c r="L19" s="58"/>
      <c r="S19" s="37"/>
      <c r="T19" s="37"/>
      <c r="U19" s="37"/>
      <c r="V19" s="37"/>
      <c r="W19" s="37"/>
      <c r="X19" s="37"/>
      <c r="Y19" s="37"/>
      <c r="Z19" s="37"/>
      <c r="AA19" s="37"/>
      <c r="AB19" s="37"/>
      <c r="AC19" s="37"/>
      <c r="AD19" s="37"/>
      <c r="AE19" s="37"/>
    </row>
    <row r="20" spans="1:31" s="2" customFormat="1" ht="12" customHeight="1">
      <c r="A20" s="37"/>
      <c r="B20" s="40"/>
      <c r="C20" s="37"/>
      <c r="D20" s="139" t="s">
        <v>29</v>
      </c>
      <c r="E20" s="37"/>
      <c r="F20" s="37"/>
      <c r="G20" s="37"/>
      <c r="H20" s="37"/>
      <c r="I20" s="139" t="s">
        <v>24</v>
      </c>
      <c r="J20" s="117" t="str">
        <f>IF('Rekapitulácia stavby'!AN16="","",'Rekapitulácia stavby'!AN16)</f>
        <v/>
      </c>
      <c r="K20" s="37"/>
      <c r="L20" s="58"/>
      <c r="S20" s="37"/>
      <c r="T20" s="37"/>
      <c r="U20" s="37"/>
      <c r="V20" s="37"/>
      <c r="W20" s="37"/>
      <c r="X20" s="37"/>
      <c r="Y20" s="37"/>
      <c r="Z20" s="37"/>
      <c r="AA20" s="37"/>
      <c r="AB20" s="37"/>
      <c r="AC20" s="37"/>
      <c r="AD20" s="37"/>
      <c r="AE20" s="37"/>
    </row>
    <row r="21" spans="1:31" s="2" customFormat="1" ht="18" customHeight="1">
      <c r="A21" s="37"/>
      <c r="B21" s="40"/>
      <c r="C21" s="37"/>
      <c r="D21" s="37"/>
      <c r="E21" s="117" t="str">
        <f>IF('Rekapitulácia stavby'!E17="","",'Rekapitulácia stavby'!E17)</f>
        <v>A BKPŠ, SPOL. S.R.O.</v>
      </c>
      <c r="F21" s="37"/>
      <c r="G21" s="37"/>
      <c r="H21" s="37"/>
      <c r="I21" s="139" t="s">
        <v>26</v>
      </c>
      <c r="J21" s="117" t="str">
        <f>IF('Rekapitulácia stavby'!AN17="","",'Rekapitulácia stavby'!AN17)</f>
        <v/>
      </c>
      <c r="K21" s="37"/>
      <c r="L21" s="58"/>
      <c r="S21" s="37"/>
      <c r="T21" s="37"/>
      <c r="U21" s="37"/>
      <c r="V21" s="37"/>
      <c r="W21" s="37"/>
      <c r="X21" s="37"/>
      <c r="Y21" s="37"/>
      <c r="Z21" s="37"/>
      <c r="AA21" s="37"/>
      <c r="AB21" s="37"/>
      <c r="AC21" s="37"/>
      <c r="AD21" s="37"/>
      <c r="AE21" s="37"/>
    </row>
    <row r="22" spans="1:31" s="2" customFormat="1" ht="6.9" customHeight="1">
      <c r="A22" s="37"/>
      <c r="B22" s="40"/>
      <c r="C22" s="37"/>
      <c r="D22" s="37"/>
      <c r="E22" s="37"/>
      <c r="F22" s="37"/>
      <c r="G22" s="37"/>
      <c r="H22" s="37"/>
      <c r="I22" s="37"/>
      <c r="J22" s="37"/>
      <c r="K22" s="37"/>
      <c r="L22" s="58"/>
      <c r="S22" s="37"/>
      <c r="T22" s="37"/>
      <c r="U22" s="37"/>
      <c r="V22" s="37"/>
      <c r="W22" s="37"/>
      <c r="X22" s="37"/>
      <c r="Y22" s="37"/>
      <c r="Z22" s="37"/>
      <c r="AA22" s="37"/>
      <c r="AB22" s="37"/>
      <c r="AC22" s="37"/>
      <c r="AD22" s="37"/>
      <c r="AE22" s="37"/>
    </row>
    <row r="23" spans="1:31" s="2" customFormat="1" ht="12" customHeight="1">
      <c r="A23" s="37"/>
      <c r="B23" s="40"/>
      <c r="C23" s="37"/>
      <c r="D23" s="139" t="s">
        <v>31</v>
      </c>
      <c r="E23" s="37"/>
      <c r="F23" s="37"/>
      <c r="G23" s="37"/>
      <c r="H23" s="37"/>
      <c r="I23" s="139" t="s">
        <v>24</v>
      </c>
      <c r="J23" s="117" t="str">
        <f>IF('Rekapitulácia stavby'!AN19="","",'Rekapitulácia stavby'!AN19)</f>
        <v/>
      </c>
      <c r="K23" s="37"/>
      <c r="L23" s="58"/>
      <c r="S23" s="37"/>
      <c r="T23" s="37"/>
      <c r="U23" s="37"/>
      <c r="V23" s="37"/>
      <c r="W23" s="37"/>
      <c r="X23" s="37"/>
      <c r="Y23" s="37"/>
      <c r="Z23" s="37"/>
      <c r="AA23" s="37"/>
      <c r="AB23" s="37"/>
      <c r="AC23" s="37"/>
      <c r="AD23" s="37"/>
      <c r="AE23" s="37"/>
    </row>
    <row r="24" spans="1:31" s="2" customFormat="1" ht="18" customHeight="1">
      <c r="A24" s="37"/>
      <c r="B24" s="40"/>
      <c r="C24" s="37"/>
      <c r="D24" s="37"/>
      <c r="E24" s="117" t="str">
        <f>IF('Rekapitulácia stavby'!E20="","",'Rekapitulácia stavby'!E20)</f>
        <v>ROZING s.r.o.</v>
      </c>
      <c r="F24" s="37"/>
      <c r="G24" s="37"/>
      <c r="H24" s="37"/>
      <c r="I24" s="139" t="s">
        <v>26</v>
      </c>
      <c r="J24" s="117" t="str">
        <f>IF('Rekapitulácia stavby'!AN20="","",'Rekapitulácia stavby'!AN20)</f>
        <v/>
      </c>
      <c r="K24" s="37"/>
      <c r="L24" s="58"/>
      <c r="S24" s="37"/>
      <c r="T24" s="37"/>
      <c r="U24" s="37"/>
      <c r="V24" s="37"/>
      <c r="W24" s="37"/>
      <c r="X24" s="37"/>
      <c r="Y24" s="37"/>
      <c r="Z24" s="37"/>
      <c r="AA24" s="37"/>
      <c r="AB24" s="37"/>
      <c r="AC24" s="37"/>
      <c r="AD24" s="37"/>
      <c r="AE24" s="37"/>
    </row>
    <row r="25" spans="1:31" s="2" customFormat="1" ht="6.9" customHeight="1">
      <c r="A25" s="37"/>
      <c r="B25" s="40"/>
      <c r="C25" s="37"/>
      <c r="D25" s="37"/>
      <c r="E25" s="37"/>
      <c r="F25" s="37"/>
      <c r="G25" s="37"/>
      <c r="H25" s="37"/>
      <c r="I25" s="37"/>
      <c r="J25" s="37"/>
      <c r="K25" s="37"/>
      <c r="L25" s="58"/>
      <c r="S25" s="37"/>
      <c r="T25" s="37"/>
      <c r="U25" s="37"/>
      <c r="V25" s="37"/>
      <c r="W25" s="37"/>
      <c r="X25" s="37"/>
      <c r="Y25" s="37"/>
      <c r="Z25" s="37"/>
      <c r="AA25" s="37"/>
      <c r="AB25" s="37"/>
      <c r="AC25" s="37"/>
      <c r="AD25" s="37"/>
      <c r="AE25" s="37"/>
    </row>
    <row r="26" spans="1:31" s="2" customFormat="1" ht="12" customHeight="1">
      <c r="A26" s="37"/>
      <c r="B26" s="40"/>
      <c r="C26" s="37"/>
      <c r="D26" s="139" t="s">
        <v>33</v>
      </c>
      <c r="E26" s="37"/>
      <c r="F26" s="37"/>
      <c r="G26" s="37"/>
      <c r="H26" s="37"/>
      <c r="I26" s="37"/>
      <c r="J26" s="37"/>
      <c r="K26" s="37"/>
      <c r="L26" s="58"/>
      <c r="S26" s="37"/>
      <c r="T26" s="37"/>
      <c r="U26" s="37"/>
      <c r="V26" s="37"/>
      <c r="W26" s="37"/>
      <c r="X26" s="37"/>
      <c r="Y26" s="37"/>
      <c r="Z26" s="37"/>
      <c r="AA26" s="37"/>
      <c r="AB26" s="37"/>
      <c r="AC26" s="37"/>
      <c r="AD26" s="37"/>
      <c r="AE26" s="37"/>
    </row>
    <row r="27" spans="1:31" s="8" customFormat="1" ht="16.5" customHeight="1">
      <c r="A27" s="141"/>
      <c r="B27" s="142"/>
      <c r="C27" s="141"/>
      <c r="D27" s="141"/>
      <c r="E27" s="397" t="s">
        <v>1</v>
      </c>
      <c r="F27" s="397"/>
      <c r="G27" s="397"/>
      <c r="H27" s="397"/>
      <c r="I27" s="141"/>
      <c r="J27" s="141"/>
      <c r="K27" s="141"/>
      <c r="L27" s="143"/>
      <c r="S27" s="141"/>
      <c r="T27" s="141"/>
      <c r="U27" s="141"/>
      <c r="V27" s="141"/>
      <c r="W27" s="141"/>
      <c r="X27" s="141"/>
      <c r="Y27" s="141"/>
      <c r="Z27" s="141"/>
      <c r="AA27" s="141"/>
      <c r="AB27" s="141"/>
      <c r="AC27" s="141"/>
      <c r="AD27" s="141"/>
      <c r="AE27" s="141"/>
    </row>
    <row r="28" spans="1:31" s="2" customFormat="1" ht="6.9" customHeight="1">
      <c r="A28" s="37"/>
      <c r="B28" s="40"/>
      <c r="C28" s="37"/>
      <c r="D28" s="37"/>
      <c r="E28" s="37"/>
      <c r="F28" s="37"/>
      <c r="G28" s="37"/>
      <c r="H28" s="37"/>
      <c r="I28" s="37"/>
      <c r="J28" s="37"/>
      <c r="K28" s="37"/>
      <c r="L28" s="58"/>
      <c r="S28" s="37"/>
      <c r="T28" s="37"/>
      <c r="U28" s="37"/>
      <c r="V28" s="37"/>
      <c r="W28" s="37"/>
      <c r="X28" s="37"/>
      <c r="Y28" s="37"/>
      <c r="Z28" s="37"/>
      <c r="AA28" s="37"/>
      <c r="AB28" s="37"/>
      <c r="AC28" s="37"/>
      <c r="AD28" s="37"/>
      <c r="AE28" s="37"/>
    </row>
    <row r="29" spans="1:31" s="2" customFormat="1" ht="6.9" customHeight="1">
      <c r="A29" s="37"/>
      <c r="B29" s="40"/>
      <c r="C29" s="37"/>
      <c r="D29" s="145"/>
      <c r="E29" s="145"/>
      <c r="F29" s="145"/>
      <c r="G29" s="145"/>
      <c r="H29" s="145"/>
      <c r="I29" s="145"/>
      <c r="J29" s="145"/>
      <c r="K29" s="145"/>
      <c r="L29" s="58"/>
      <c r="S29" s="37"/>
      <c r="T29" s="37"/>
      <c r="U29" s="37"/>
      <c r="V29" s="37"/>
      <c r="W29" s="37"/>
      <c r="X29" s="37"/>
      <c r="Y29" s="37"/>
      <c r="Z29" s="37"/>
      <c r="AA29" s="37"/>
      <c r="AB29" s="37"/>
      <c r="AC29" s="37"/>
      <c r="AD29" s="37"/>
      <c r="AE29" s="37"/>
    </row>
    <row r="30" spans="1:31" s="2" customFormat="1" ht="14.4" customHeight="1">
      <c r="A30" s="37"/>
      <c r="B30" s="40"/>
      <c r="C30" s="37"/>
      <c r="D30" s="117" t="s">
        <v>212</v>
      </c>
      <c r="E30" s="37"/>
      <c r="F30" s="37"/>
      <c r="G30" s="37"/>
      <c r="H30" s="37"/>
      <c r="I30" s="37"/>
      <c r="J30" s="146">
        <f>J96</f>
        <v>0</v>
      </c>
      <c r="K30" s="37"/>
      <c r="L30" s="58"/>
      <c r="S30" s="37"/>
      <c r="T30" s="37"/>
      <c r="U30" s="37"/>
      <c r="V30" s="37"/>
      <c r="W30" s="37"/>
      <c r="X30" s="37"/>
      <c r="Y30" s="37"/>
      <c r="Z30" s="37"/>
      <c r="AA30" s="37"/>
      <c r="AB30" s="37"/>
      <c r="AC30" s="37"/>
      <c r="AD30" s="37"/>
      <c r="AE30" s="37"/>
    </row>
    <row r="31" spans="1:31" s="2" customFormat="1" ht="14.4" customHeight="1">
      <c r="A31" s="37"/>
      <c r="B31" s="40"/>
      <c r="C31" s="37"/>
      <c r="D31" s="147" t="s">
        <v>137</v>
      </c>
      <c r="E31" s="37"/>
      <c r="F31" s="37"/>
      <c r="G31" s="37"/>
      <c r="H31" s="37"/>
      <c r="I31" s="37"/>
      <c r="J31" s="146">
        <f>J115</f>
        <v>0</v>
      </c>
      <c r="K31" s="37"/>
      <c r="L31" s="58"/>
      <c r="S31" s="37"/>
      <c r="T31" s="37"/>
      <c r="U31" s="37"/>
      <c r="V31" s="37"/>
      <c r="W31" s="37"/>
      <c r="X31" s="37"/>
      <c r="Y31" s="37"/>
      <c r="Z31" s="37"/>
      <c r="AA31" s="37"/>
      <c r="AB31" s="37"/>
      <c r="AC31" s="37"/>
      <c r="AD31" s="37"/>
      <c r="AE31" s="37"/>
    </row>
    <row r="32" spans="1:31" s="2" customFormat="1" ht="25.35" customHeight="1">
      <c r="A32" s="37"/>
      <c r="B32" s="40"/>
      <c r="C32" s="37"/>
      <c r="D32" s="148" t="s">
        <v>36</v>
      </c>
      <c r="E32" s="37"/>
      <c r="F32" s="37"/>
      <c r="G32" s="37"/>
      <c r="H32" s="37"/>
      <c r="I32" s="37"/>
      <c r="J32" s="149">
        <f>ROUND(J30 + J31, 2)</f>
        <v>0</v>
      </c>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37"/>
      <c r="E34" s="37"/>
      <c r="F34" s="150" t="s">
        <v>38</v>
      </c>
      <c r="G34" s="37"/>
      <c r="H34" s="37"/>
      <c r="I34" s="150" t="s">
        <v>37</v>
      </c>
      <c r="J34" s="150" t="s">
        <v>39</v>
      </c>
      <c r="K34" s="37"/>
      <c r="L34" s="58"/>
      <c r="S34" s="37"/>
      <c r="T34" s="37"/>
      <c r="U34" s="37"/>
      <c r="V34" s="37"/>
      <c r="W34" s="37"/>
      <c r="X34" s="37"/>
      <c r="Y34" s="37"/>
      <c r="Z34" s="37"/>
      <c r="AA34" s="37"/>
      <c r="AB34" s="37"/>
      <c r="AC34" s="37"/>
      <c r="AD34" s="37"/>
      <c r="AE34" s="37"/>
    </row>
    <row r="35" spans="1:31" s="2" customFormat="1" ht="14.4" customHeight="1">
      <c r="A35" s="37"/>
      <c r="B35" s="40"/>
      <c r="C35" s="37"/>
      <c r="D35" s="151" t="s">
        <v>40</v>
      </c>
      <c r="E35" s="152" t="s">
        <v>41</v>
      </c>
      <c r="F35" s="153">
        <f>ROUND((ROUND((SUM(BE115:BE122) + SUM(BE142:BE255)),  2) + SUM(BE257:BE261)), 2)</f>
        <v>0</v>
      </c>
      <c r="G35" s="154"/>
      <c r="H35" s="154"/>
      <c r="I35" s="155">
        <v>0.2</v>
      </c>
      <c r="J35" s="153">
        <f>ROUND((ROUND(((SUM(BE115:BE122) + SUM(BE142:BE255))*I35),  2) + (SUM(BE257:BE261)*I35)), 2)</f>
        <v>0</v>
      </c>
      <c r="K35" s="37"/>
      <c r="L35" s="58"/>
      <c r="S35" s="37"/>
      <c r="T35" s="37"/>
      <c r="U35" s="37"/>
      <c r="V35" s="37"/>
      <c r="W35" s="37"/>
      <c r="X35" s="37"/>
      <c r="Y35" s="37"/>
      <c r="Z35" s="37"/>
      <c r="AA35" s="37"/>
      <c r="AB35" s="37"/>
      <c r="AC35" s="37"/>
      <c r="AD35" s="37"/>
      <c r="AE35" s="37"/>
    </row>
    <row r="36" spans="1:31" s="2" customFormat="1" ht="14.4" customHeight="1">
      <c r="A36" s="37"/>
      <c r="B36" s="40"/>
      <c r="C36" s="37"/>
      <c r="D36" s="37"/>
      <c r="E36" s="152" t="s">
        <v>42</v>
      </c>
      <c r="F36" s="153">
        <f>ROUND((ROUND((SUM(BF115:BF122) + SUM(BF142:BF255)),  2) + SUM(BF257:BF261)), 2)</f>
        <v>0</v>
      </c>
      <c r="G36" s="154"/>
      <c r="H36" s="154"/>
      <c r="I36" s="155">
        <v>0.2</v>
      </c>
      <c r="J36" s="153">
        <f>ROUND((ROUND(((SUM(BF115:BF122) + SUM(BF142:BF255))*I36),  2) + (SUM(BF257:BF261)*I36)), 2)</f>
        <v>0</v>
      </c>
      <c r="K36" s="37"/>
      <c r="L36" s="58"/>
      <c r="S36" s="37"/>
      <c r="T36" s="37"/>
      <c r="U36" s="37"/>
      <c r="V36" s="37"/>
      <c r="W36" s="37"/>
      <c r="X36" s="37"/>
      <c r="Y36" s="37"/>
      <c r="Z36" s="37"/>
      <c r="AA36" s="37"/>
      <c r="AB36" s="37"/>
      <c r="AC36" s="37"/>
      <c r="AD36" s="37"/>
      <c r="AE36" s="37"/>
    </row>
    <row r="37" spans="1:31" s="2" customFormat="1" ht="14.4" hidden="1" customHeight="1">
      <c r="A37" s="37"/>
      <c r="B37" s="40"/>
      <c r="C37" s="37"/>
      <c r="D37" s="37"/>
      <c r="E37" s="139" t="s">
        <v>43</v>
      </c>
      <c r="F37" s="156">
        <f>ROUND((ROUND((SUM(BG115:BG122) + SUM(BG142:BG255)),  2) + SUM(BG257:BG261)), 2)</f>
        <v>0</v>
      </c>
      <c r="G37" s="37"/>
      <c r="H37" s="37"/>
      <c r="I37" s="157">
        <v>0.2</v>
      </c>
      <c r="J37" s="156">
        <f>0</f>
        <v>0</v>
      </c>
      <c r="K37" s="37"/>
      <c r="L37" s="58"/>
      <c r="S37" s="37"/>
      <c r="T37" s="37"/>
      <c r="U37" s="37"/>
      <c r="V37" s="37"/>
      <c r="W37" s="37"/>
      <c r="X37" s="37"/>
      <c r="Y37" s="37"/>
      <c r="Z37" s="37"/>
      <c r="AA37" s="37"/>
      <c r="AB37" s="37"/>
      <c r="AC37" s="37"/>
      <c r="AD37" s="37"/>
      <c r="AE37" s="37"/>
    </row>
    <row r="38" spans="1:31" s="2" customFormat="1" ht="14.4" hidden="1" customHeight="1">
      <c r="A38" s="37"/>
      <c r="B38" s="40"/>
      <c r="C38" s="37"/>
      <c r="D38" s="37"/>
      <c r="E38" s="139" t="s">
        <v>44</v>
      </c>
      <c r="F38" s="156">
        <f>ROUND((ROUND((SUM(BH115:BH122) + SUM(BH142:BH255)),  2) + SUM(BH257:BH261)), 2)</f>
        <v>0</v>
      </c>
      <c r="G38" s="37"/>
      <c r="H38" s="37"/>
      <c r="I38" s="157">
        <v>0.2</v>
      </c>
      <c r="J38" s="156">
        <f>0</f>
        <v>0</v>
      </c>
      <c r="K38" s="37"/>
      <c r="L38" s="58"/>
      <c r="S38" s="37"/>
      <c r="T38" s="37"/>
      <c r="U38" s="37"/>
      <c r="V38" s="37"/>
      <c r="W38" s="37"/>
      <c r="X38" s="37"/>
      <c r="Y38" s="37"/>
      <c r="Z38" s="37"/>
      <c r="AA38" s="37"/>
      <c r="AB38" s="37"/>
      <c r="AC38" s="37"/>
      <c r="AD38" s="37"/>
      <c r="AE38" s="37"/>
    </row>
    <row r="39" spans="1:31" s="2" customFormat="1" ht="14.4" hidden="1" customHeight="1">
      <c r="A39" s="37"/>
      <c r="B39" s="40"/>
      <c r="C39" s="37"/>
      <c r="D39" s="37"/>
      <c r="E39" s="152" t="s">
        <v>45</v>
      </c>
      <c r="F39" s="153">
        <f>ROUND((ROUND((SUM(BI115:BI122) + SUM(BI142:BI255)),  2) + SUM(BI257:BI261)), 2)</f>
        <v>0</v>
      </c>
      <c r="G39" s="154"/>
      <c r="H39" s="154"/>
      <c r="I39" s="155">
        <v>0</v>
      </c>
      <c r="J39" s="153">
        <f>0</f>
        <v>0</v>
      </c>
      <c r="K39" s="37"/>
      <c r="L39" s="58"/>
      <c r="S39" s="37"/>
      <c r="T39" s="37"/>
      <c r="U39" s="37"/>
      <c r="V39" s="37"/>
      <c r="W39" s="37"/>
      <c r="X39" s="37"/>
      <c r="Y39" s="37"/>
      <c r="Z39" s="37"/>
      <c r="AA39" s="37"/>
      <c r="AB39" s="37"/>
      <c r="AC39" s="37"/>
      <c r="AD39" s="37"/>
      <c r="AE39" s="37"/>
    </row>
    <row r="40" spans="1:31" s="2" customFormat="1" ht="6.9" customHeight="1">
      <c r="A40" s="37"/>
      <c r="B40" s="40"/>
      <c r="C40" s="37"/>
      <c r="D40" s="37"/>
      <c r="E40" s="37"/>
      <c r="F40" s="37"/>
      <c r="G40" s="37"/>
      <c r="H40" s="37"/>
      <c r="I40" s="37"/>
      <c r="J40" s="37"/>
      <c r="K40" s="37"/>
      <c r="L40" s="58"/>
      <c r="S40" s="37"/>
      <c r="T40" s="37"/>
      <c r="U40" s="37"/>
      <c r="V40" s="37"/>
      <c r="W40" s="37"/>
      <c r="X40" s="37"/>
      <c r="Y40" s="37"/>
      <c r="Z40" s="37"/>
      <c r="AA40" s="37"/>
      <c r="AB40" s="37"/>
      <c r="AC40" s="37"/>
      <c r="AD40" s="37"/>
      <c r="AE40" s="37"/>
    </row>
    <row r="41" spans="1:31" s="2" customFormat="1" ht="25.35" customHeight="1">
      <c r="A41" s="37"/>
      <c r="B41" s="40"/>
      <c r="C41" s="158"/>
      <c r="D41" s="159" t="s">
        <v>46</v>
      </c>
      <c r="E41" s="160"/>
      <c r="F41" s="160"/>
      <c r="G41" s="161" t="s">
        <v>47</v>
      </c>
      <c r="H41" s="162" t="s">
        <v>48</v>
      </c>
      <c r="I41" s="160"/>
      <c r="J41" s="163">
        <f>SUM(J32:J39)</f>
        <v>0</v>
      </c>
      <c r="K41" s="164"/>
      <c r="L41" s="58"/>
      <c r="S41" s="37"/>
      <c r="T41" s="37"/>
      <c r="U41" s="37"/>
      <c r="V41" s="37"/>
      <c r="W41" s="37"/>
      <c r="X41" s="37"/>
      <c r="Y41" s="37"/>
      <c r="Z41" s="37"/>
      <c r="AA41" s="37"/>
      <c r="AB41" s="37"/>
      <c r="AC41" s="37"/>
      <c r="AD41" s="37"/>
      <c r="AE41" s="37"/>
    </row>
    <row r="42" spans="1:31" s="2" customFormat="1" ht="14.4"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row>
    <row r="43" spans="1:31" s="1" customFormat="1" ht="14.4" customHeight="1">
      <c r="B43" s="22"/>
      <c r="L43" s="22"/>
    </row>
    <row r="44" spans="1:31" s="1" customFormat="1" ht="14.4" customHeight="1">
      <c r="B44" s="22"/>
      <c r="L44" s="22"/>
    </row>
    <row r="45" spans="1:31" s="1" customFormat="1" ht="14.4" customHeight="1">
      <c r="B45" s="22"/>
      <c r="L45" s="22"/>
    </row>
    <row r="46" spans="1:31" s="1" customFormat="1" ht="14.4" customHeight="1">
      <c r="B46" s="22"/>
      <c r="L46" s="22"/>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47"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47"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47"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47"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47"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47" s="2" customFormat="1" ht="12" customHeight="1">
      <c r="A86" s="37"/>
      <c r="B86" s="38"/>
      <c r="C86" s="31" t="s">
        <v>160</v>
      </c>
      <c r="D86" s="39"/>
      <c r="E86" s="39"/>
      <c r="F86" s="39"/>
      <c r="G86" s="39"/>
      <c r="H86" s="39"/>
      <c r="I86" s="39"/>
      <c r="J86" s="39"/>
      <c r="K86" s="39"/>
      <c r="L86" s="58"/>
      <c r="S86" s="37"/>
      <c r="T86" s="37"/>
      <c r="U86" s="37"/>
      <c r="V86" s="37"/>
      <c r="W86" s="37"/>
      <c r="X86" s="37"/>
      <c r="Y86" s="37"/>
      <c r="Z86" s="37"/>
      <c r="AA86" s="37"/>
      <c r="AB86" s="37"/>
      <c r="AC86" s="37"/>
      <c r="AD86" s="37"/>
      <c r="AE86" s="37"/>
    </row>
    <row r="87" spans="1:47" s="2" customFormat="1" ht="16.5" customHeight="1">
      <c r="A87" s="37"/>
      <c r="B87" s="38"/>
      <c r="C87" s="39"/>
      <c r="D87" s="39"/>
      <c r="E87" s="337" t="str">
        <f>E9</f>
        <v>09 - E.4 Elektroinštalácie</v>
      </c>
      <c r="F87" s="400"/>
      <c r="G87" s="400"/>
      <c r="H87" s="400"/>
      <c r="I87" s="39"/>
      <c r="J87" s="39"/>
      <c r="K87" s="39"/>
      <c r="L87" s="58"/>
      <c r="S87" s="37"/>
      <c r="T87" s="37"/>
      <c r="U87" s="37"/>
      <c r="V87" s="37"/>
      <c r="W87" s="37"/>
      <c r="X87" s="37"/>
      <c r="Y87" s="37"/>
      <c r="Z87" s="37"/>
      <c r="AA87" s="37"/>
      <c r="AB87" s="37"/>
      <c r="AC87" s="37"/>
      <c r="AD87" s="37"/>
      <c r="AE87" s="37"/>
    </row>
    <row r="88" spans="1:47" s="2" customFormat="1" ht="6.9" customHeight="1">
      <c r="A88" s="37"/>
      <c r="B88" s="38"/>
      <c r="C88" s="39"/>
      <c r="D88" s="39"/>
      <c r="E88" s="39"/>
      <c r="F88" s="39"/>
      <c r="G88" s="39"/>
      <c r="H88" s="39"/>
      <c r="I88" s="39"/>
      <c r="J88" s="39"/>
      <c r="K88" s="39"/>
      <c r="L88" s="58"/>
      <c r="S88" s="37"/>
      <c r="T88" s="37"/>
      <c r="U88" s="37"/>
      <c r="V88" s="37"/>
      <c r="W88" s="37"/>
      <c r="X88" s="37"/>
      <c r="Y88" s="37"/>
      <c r="Z88" s="37"/>
      <c r="AA88" s="37"/>
      <c r="AB88" s="37"/>
      <c r="AC88" s="37"/>
      <c r="AD88" s="37"/>
      <c r="AE88" s="37"/>
    </row>
    <row r="89" spans="1:47" s="2" customFormat="1" ht="12" customHeight="1">
      <c r="A89" s="37"/>
      <c r="B89" s="38"/>
      <c r="C89" s="31" t="s">
        <v>19</v>
      </c>
      <c r="D89" s="39"/>
      <c r="E89" s="39"/>
      <c r="F89" s="29" t="str">
        <f>F12</f>
        <v>BRATISLAVA UL. IMRICHA KARVAŠA</v>
      </c>
      <c r="G89" s="39"/>
      <c r="H89" s="39"/>
      <c r="I89" s="31" t="s">
        <v>21</v>
      </c>
      <c r="J89" s="73" t="str">
        <f>IF(J12="","",J12)</f>
        <v>9. 5. 2022</v>
      </c>
      <c r="K89" s="39"/>
      <c r="L89" s="58"/>
      <c r="S89" s="37"/>
      <c r="T89" s="37"/>
      <c r="U89" s="37"/>
      <c r="V89" s="37"/>
      <c r="W89" s="37"/>
      <c r="X89" s="37"/>
      <c r="Y89" s="37"/>
      <c r="Z89" s="37"/>
      <c r="AA89" s="37"/>
      <c r="AB89" s="37"/>
      <c r="AC89" s="37"/>
      <c r="AD89" s="37"/>
      <c r="AE89" s="37"/>
    </row>
    <row r="90" spans="1:47"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47" s="2" customFormat="1" ht="25.65" customHeight="1">
      <c r="A91" s="37"/>
      <c r="B91" s="38"/>
      <c r="C91" s="31" t="s">
        <v>23</v>
      </c>
      <c r="D91" s="39"/>
      <c r="E91" s="39"/>
      <c r="F91" s="29" t="str">
        <f>E15</f>
        <v>A BKPŠ, SPOL. S.R.O.</v>
      </c>
      <c r="G91" s="39"/>
      <c r="H91" s="39"/>
      <c r="I91" s="31" t="s">
        <v>29</v>
      </c>
      <c r="J91" s="34" t="str">
        <f>E21</f>
        <v>A BKPŠ, SPOL. S.R.O.</v>
      </c>
      <c r="K91" s="39"/>
      <c r="L91" s="58"/>
      <c r="S91" s="37"/>
      <c r="T91" s="37"/>
      <c r="U91" s="37"/>
      <c r="V91" s="37"/>
      <c r="W91" s="37"/>
      <c r="X91" s="37"/>
      <c r="Y91" s="37"/>
      <c r="Z91" s="37"/>
      <c r="AA91" s="37"/>
      <c r="AB91" s="37"/>
      <c r="AC91" s="37"/>
      <c r="AD91" s="37"/>
      <c r="AE91" s="37"/>
    </row>
    <row r="92" spans="1:47" s="2" customFormat="1" ht="15.15" customHeight="1">
      <c r="A92" s="37"/>
      <c r="B92" s="38"/>
      <c r="C92" s="31" t="s">
        <v>27</v>
      </c>
      <c r="D92" s="39"/>
      <c r="E92" s="39"/>
      <c r="F92" s="29" t="str">
        <f>IF(E18="","",E18)</f>
        <v>Vyplň údaj</v>
      </c>
      <c r="G92" s="39"/>
      <c r="H92" s="39"/>
      <c r="I92" s="31" t="s">
        <v>31</v>
      </c>
      <c r="J92" s="34" t="str">
        <f>E24</f>
        <v>ROZING s.r.o.</v>
      </c>
      <c r="K92" s="39"/>
      <c r="L92" s="58"/>
      <c r="S92" s="37"/>
      <c r="T92" s="37"/>
      <c r="U92" s="37"/>
      <c r="V92" s="37"/>
      <c r="W92" s="37"/>
      <c r="X92" s="37"/>
      <c r="Y92" s="37"/>
      <c r="Z92" s="37"/>
      <c r="AA92" s="37"/>
      <c r="AB92" s="37"/>
      <c r="AC92" s="37"/>
      <c r="AD92" s="37"/>
      <c r="AE92" s="37"/>
    </row>
    <row r="93" spans="1:47" s="2" customFormat="1" ht="10.35" customHeight="1">
      <c r="A93" s="37"/>
      <c r="B93" s="38"/>
      <c r="C93" s="39"/>
      <c r="D93" s="39"/>
      <c r="E93" s="39"/>
      <c r="F93" s="39"/>
      <c r="G93" s="39"/>
      <c r="H93" s="39"/>
      <c r="I93" s="39"/>
      <c r="J93" s="39"/>
      <c r="K93" s="39"/>
      <c r="L93" s="58"/>
      <c r="S93" s="37"/>
      <c r="T93" s="37"/>
      <c r="U93" s="37"/>
      <c r="V93" s="37"/>
      <c r="W93" s="37"/>
      <c r="X93" s="37"/>
      <c r="Y93" s="37"/>
      <c r="Z93" s="37"/>
      <c r="AA93" s="37"/>
      <c r="AB93" s="37"/>
      <c r="AC93" s="37"/>
      <c r="AD93" s="37"/>
      <c r="AE93" s="37"/>
    </row>
    <row r="94" spans="1:47" s="2" customFormat="1" ht="29.25" customHeight="1">
      <c r="A94" s="37"/>
      <c r="B94" s="38"/>
      <c r="C94" s="176" t="s">
        <v>335</v>
      </c>
      <c r="D94" s="132"/>
      <c r="E94" s="132"/>
      <c r="F94" s="132"/>
      <c r="G94" s="132"/>
      <c r="H94" s="132"/>
      <c r="I94" s="132"/>
      <c r="J94" s="177" t="s">
        <v>336</v>
      </c>
      <c r="K94" s="132"/>
      <c r="L94" s="58"/>
      <c r="S94" s="37"/>
      <c r="T94" s="37"/>
      <c r="U94" s="37"/>
      <c r="V94" s="37"/>
      <c r="W94" s="37"/>
      <c r="X94" s="37"/>
      <c r="Y94" s="37"/>
      <c r="Z94" s="37"/>
      <c r="AA94" s="37"/>
      <c r="AB94" s="37"/>
      <c r="AC94" s="37"/>
      <c r="AD94" s="37"/>
      <c r="AE94" s="37"/>
    </row>
    <row r="95" spans="1:47"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47" s="2" customFormat="1" ht="22.8" customHeight="1">
      <c r="A96" s="37"/>
      <c r="B96" s="38"/>
      <c r="C96" s="178" t="s">
        <v>337</v>
      </c>
      <c r="D96" s="39"/>
      <c r="E96" s="39"/>
      <c r="F96" s="39"/>
      <c r="G96" s="39"/>
      <c r="H96" s="39"/>
      <c r="I96" s="39"/>
      <c r="J96" s="91">
        <f>J142</f>
        <v>0</v>
      </c>
      <c r="K96" s="39"/>
      <c r="L96" s="58"/>
      <c r="S96" s="37"/>
      <c r="T96" s="37"/>
      <c r="U96" s="37"/>
      <c r="V96" s="37"/>
      <c r="W96" s="37"/>
      <c r="X96" s="37"/>
      <c r="Y96" s="37"/>
      <c r="Z96" s="37"/>
      <c r="AA96" s="37"/>
      <c r="AB96" s="37"/>
      <c r="AC96" s="37"/>
      <c r="AD96" s="37"/>
      <c r="AE96" s="37"/>
      <c r="AU96" s="19" t="s">
        <v>338</v>
      </c>
    </row>
    <row r="97" spans="2:12" s="9" customFormat="1" ht="24.9" customHeight="1">
      <c r="B97" s="179"/>
      <c r="C97" s="180"/>
      <c r="D97" s="181" t="s">
        <v>2059</v>
      </c>
      <c r="E97" s="182"/>
      <c r="F97" s="182"/>
      <c r="G97" s="182"/>
      <c r="H97" s="182"/>
      <c r="I97" s="182"/>
      <c r="J97" s="183">
        <f>J143</f>
        <v>0</v>
      </c>
      <c r="K97" s="180"/>
      <c r="L97" s="184"/>
    </row>
    <row r="98" spans="2:12" s="10" customFormat="1" ht="19.95" customHeight="1">
      <c r="B98" s="185"/>
      <c r="C98" s="111"/>
      <c r="D98" s="186" t="s">
        <v>2060</v>
      </c>
      <c r="E98" s="187"/>
      <c r="F98" s="187"/>
      <c r="G98" s="187"/>
      <c r="H98" s="187"/>
      <c r="I98" s="187"/>
      <c r="J98" s="188">
        <f>J144</f>
        <v>0</v>
      </c>
      <c r="K98" s="111"/>
      <c r="L98" s="189"/>
    </row>
    <row r="99" spans="2:12" s="9" customFormat="1" ht="24.9" customHeight="1">
      <c r="B99" s="179"/>
      <c r="C99" s="180"/>
      <c r="D99" s="181" t="s">
        <v>4343</v>
      </c>
      <c r="E99" s="182"/>
      <c r="F99" s="182"/>
      <c r="G99" s="182"/>
      <c r="H99" s="182"/>
      <c r="I99" s="182"/>
      <c r="J99" s="183">
        <f>J146</f>
        <v>0</v>
      </c>
      <c r="K99" s="180"/>
      <c r="L99" s="184"/>
    </row>
    <row r="100" spans="2:12" s="10" customFormat="1" ht="19.95" customHeight="1">
      <c r="B100" s="185"/>
      <c r="C100" s="111"/>
      <c r="D100" s="186" t="s">
        <v>4344</v>
      </c>
      <c r="E100" s="187"/>
      <c r="F100" s="187"/>
      <c r="G100" s="187"/>
      <c r="H100" s="187"/>
      <c r="I100" s="187"/>
      <c r="J100" s="188">
        <f>J147</f>
        <v>0</v>
      </c>
      <c r="K100" s="111"/>
      <c r="L100" s="189"/>
    </row>
    <row r="101" spans="2:12" s="9" customFormat="1" ht="24.9" customHeight="1">
      <c r="B101" s="179"/>
      <c r="C101" s="180"/>
      <c r="D101" s="181" t="s">
        <v>4343</v>
      </c>
      <c r="E101" s="182"/>
      <c r="F101" s="182"/>
      <c r="G101" s="182"/>
      <c r="H101" s="182"/>
      <c r="I101" s="182"/>
      <c r="J101" s="183">
        <f>J150</f>
        <v>0</v>
      </c>
      <c r="K101" s="180"/>
      <c r="L101" s="184"/>
    </row>
    <row r="102" spans="2:12" s="10" customFormat="1" ht="19.95" customHeight="1">
      <c r="B102" s="185"/>
      <c r="C102" s="111"/>
      <c r="D102" s="186" t="s">
        <v>4345</v>
      </c>
      <c r="E102" s="187"/>
      <c r="F102" s="187"/>
      <c r="G102" s="187"/>
      <c r="H102" s="187"/>
      <c r="I102" s="187"/>
      <c r="J102" s="188">
        <f>J151</f>
        <v>0</v>
      </c>
      <c r="K102" s="111"/>
      <c r="L102" s="189"/>
    </row>
    <row r="103" spans="2:12" s="10" customFormat="1" ht="19.95" customHeight="1">
      <c r="B103" s="185"/>
      <c r="C103" s="111"/>
      <c r="D103" s="186" t="s">
        <v>4346</v>
      </c>
      <c r="E103" s="187"/>
      <c r="F103" s="187"/>
      <c r="G103" s="187"/>
      <c r="H103" s="187"/>
      <c r="I103" s="187"/>
      <c r="J103" s="188">
        <f>J154</f>
        <v>0</v>
      </c>
      <c r="K103" s="111"/>
      <c r="L103" s="189"/>
    </row>
    <row r="104" spans="2:12" s="9" customFormat="1" ht="24.9" customHeight="1">
      <c r="B104" s="179"/>
      <c r="C104" s="180"/>
      <c r="D104" s="181" t="s">
        <v>2061</v>
      </c>
      <c r="E104" s="182"/>
      <c r="F104" s="182"/>
      <c r="G104" s="182"/>
      <c r="H104" s="182"/>
      <c r="I104" s="182"/>
      <c r="J104" s="183">
        <f>J156</f>
        <v>0</v>
      </c>
      <c r="K104" s="180"/>
      <c r="L104" s="184"/>
    </row>
    <row r="105" spans="2:12" s="10" customFormat="1" ht="19.95" customHeight="1">
      <c r="B105" s="185"/>
      <c r="C105" s="111"/>
      <c r="D105" s="186" t="s">
        <v>2063</v>
      </c>
      <c r="E105" s="187"/>
      <c r="F105" s="187"/>
      <c r="G105" s="187"/>
      <c r="H105" s="187"/>
      <c r="I105" s="187"/>
      <c r="J105" s="188">
        <f>J157</f>
        <v>0</v>
      </c>
      <c r="K105" s="111"/>
      <c r="L105" s="189"/>
    </row>
    <row r="106" spans="2:12" s="10" customFormat="1" ht="19.95" customHeight="1">
      <c r="B106" s="185"/>
      <c r="C106" s="111"/>
      <c r="D106" s="186" t="s">
        <v>2064</v>
      </c>
      <c r="E106" s="187"/>
      <c r="F106" s="187"/>
      <c r="G106" s="187"/>
      <c r="H106" s="187"/>
      <c r="I106" s="187"/>
      <c r="J106" s="188">
        <f>J160</f>
        <v>0</v>
      </c>
      <c r="K106" s="111"/>
      <c r="L106" s="189"/>
    </row>
    <row r="107" spans="2:12" s="9" customFormat="1" ht="24.9" customHeight="1">
      <c r="B107" s="179"/>
      <c r="C107" s="180"/>
      <c r="D107" s="181" t="s">
        <v>2066</v>
      </c>
      <c r="E107" s="182"/>
      <c r="F107" s="182"/>
      <c r="G107" s="182"/>
      <c r="H107" s="182"/>
      <c r="I107" s="182"/>
      <c r="J107" s="183">
        <f>J162</f>
        <v>0</v>
      </c>
      <c r="K107" s="180"/>
      <c r="L107" s="184"/>
    </row>
    <row r="108" spans="2:12" s="10" customFormat="1" ht="19.95" customHeight="1">
      <c r="B108" s="185"/>
      <c r="C108" s="111"/>
      <c r="D108" s="186" t="s">
        <v>2067</v>
      </c>
      <c r="E108" s="187"/>
      <c r="F108" s="187"/>
      <c r="G108" s="187"/>
      <c r="H108" s="187"/>
      <c r="I108" s="187"/>
      <c r="J108" s="188">
        <f>J163</f>
        <v>0</v>
      </c>
      <c r="K108" s="111"/>
      <c r="L108" s="189"/>
    </row>
    <row r="109" spans="2:12" s="10" customFormat="1" ht="19.95" customHeight="1">
      <c r="B109" s="185"/>
      <c r="C109" s="111"/>
      <c r="D109" s="186" t="s">
        <v>2068</v>
      </c>
      <c r="E109" s="187"/>
      <c r="F109" s="187"/>
      <c r="G109" s="187"/>
      <c r="H109" s="187"/>
      <c r="I109" s="187"/>
      <c r="J109" s="188">
        <f>J240</f>
        <v>0</v>
      </c>
      <c r="K109" s="111"/>
      <c r="L109" s="189"/>
    </row>
    <row r="110" spans="2:12" s="10" customFormat="1" ht="19.95" customHeight="1">
      <c r="B110" s="185"/>
      <c r="C110" s="111"/>
      <c r="D110" s="186" t="s">
        <v>4347</v>
      </c>
      <c r="E110" s="187"/>
      <c r="F110" s="187"/>
      <c r="G110" s="187"/>
      <c r="H110" s="187"/>
      <c r="I110" s="187"/>
      <c r="J110" s="188">
        <f>J251</f>
        <v>0</v>
      </c>
      <c r="K110" s="111"/>
      <c r="L110" s="189"/>
    </row>
    <row r="111" spans="2:12" s="10" customFormat="1" ht="19.95" customHeight="1">
      <c r="B111" s="185"/>
      <c r="C111" s="111"/>
      <c r="D111" s="186" t="s">
        <v>4194</v>
      </c>
      <c r="E111" s="187"/>
      <c r="F111" s="187"/>
      <c r="G111" s="187"/>
      <c r="H111" s="187"/>
      <c r="I111" s="187"/>
      <c r="J111" s="188">
        <f>J253</f>
        <v>0</v>
      </c>
      <c r="K111" s="111"/>
      <c r="L111" s="189"/>
    </row>
    <row r="112" spans="2:12" s="9" customFormat="1" ht="21.75" customHeight="1">
      <c r="B112" s="179"/>
      <c r="C112" s="180"/>
      <c r="D112" s="190" t="s">
        <v>364</v>
      </c>
      <c r="E112" s="180"/>
      <c r="F112" s="180"/>
      <c r="G112" s="180"/>
      <c r="H112" s="180"/>
      <c r="I112" s="180"/>
      <c r="J112" s="191">
        <f>J256</f>
        <v>0</v>
      </c>
      <c r="K112" s="180"/>
      <c r="L112" s="184"/>
    </row>
    <row r="113" spans="1:65" s="2" customFormat="1" ht="21.75" customHeight="1">
      <c r="A113" s="37"/>
      <c r="B113" s="38"/>
      <c r="C113" s="39"/>
      <c r="D113" s="39"/>
      <c r="E113" s="39"/>
      <c r="F113" s="39"/>
      <c r="G113" s="39"/>
      <c r="H113" s="39"/>
      <c r="I113" s="39"/>
      <c r="J113" s="39"/>
      <c r="K113" s="39"/>
      <c r="L113" s="58"/>
      <c r="S113" s="37"/>
      <c r="T113" s="37"/>
      <c r="U113" s="37"/>
      <c r="V113" s="37"/>
      <c r="W113" s="37"/>
      <c r="X113" s="37"/>
      <c r="Y113" s="37"/>
      <c r="Z113" s="37"/>
      <c r="AA113" s="37"/>
      <c r="AB113" s="37"/>
      <c r="AC113" s="37"/>
      <c r="AD113" s="37"/>
      <c r="AE113" s="37"/>
    </row>
    <row r="114" spans="1:65" s="2" customFormat="1" ht="6.9" customHeight="1">
      <c r="A114" s="37"/>
      <c r="B114" s="38"/>
      <c r="C114" s="39"/>
      <c r="D114" s="39"/>
      <c r="E114" s="39"/>
      <c r="F114" s="39"/>
      <c r="G114" s="39"/>
      <c r="H114" s="39"/>
      <c r="I114" s="39"/>
      <c r="J114" s="39"/>
      <c r="K114" s="39"/>
      <c r="L114" s="58"/>
      <c r="S114" s="37"/>
      <c r="T114" s="37"/>
      <c r="U114" s="37"/>
      <c r="V114" s="37"/>
      <c r="W114" s="37"/>
      <c r="X114" s="37"/>
      <c r="Y114" s="37"/>
      <c r="Z114" s="37"/>
      <c r="AA114" s="37"/>
      <c r="AB114" s="37"/>
      <c r="AC114" s="37"/>
      <c r="AD114" s="37"/>
      <c r="AE114" s="37"/>
    </row>
    <row r="115" spans="1:65" s="2" customFormat="1" ht="29.25" customHeight="1">
      <c r="A115" s="37"/>
      <c r="B115" s="38"/>
      <c r="C115" s="178" t="s">
        <v>365</v>
      </c>
      <c r="D115" s="39"/>
      <c r="E115" s="39"/>
      <c r="F115" s="39"/>
      <c r="G115" s="39"/>
      <c r="H115" s="39"/>
      <c r="I115" s="39"/>
      <c r="J115" s="192">
        <f>ROUND(J116 + J117 + J118 + J119 + J120 + J121,2)</f>
        <v>0</v>
      </c>
      <c r="K115" s="39"/>
      <c r="L115" s="58"/>
      <c r="N115" s="193" t="s">
        <v>40</v>
      </c>
      <c r="S115" s="37"/>
      <c r="T115" s="37"/>
      <c r="U115" s="37"/>
      <c r="V115" s="37"/>
      <c r="W115" s="37"/>
      <c r="X115" s="37"/>
      <c r="Y115" s="37"/>
      <c r="Z115" s="37"/>
      <c r="AA115" s="37"/>
      <c r="AB115" s="37"/>
      <c r="AC115" s="37"/>
      <c r="AD115" s="37"/>
      <c r="AE115" s="37"/>
    </row>
    <row r="116" spans="1:65" s="2" customFormat="1" ht="18" customHeight="1">
      <c r="A116" s="37"/>
      <c r="B116" s="38"/>
      <c r="C116" s="39"/>
      <c r="D116" s="389" t="s">
        <v>366</v>
      </c>
      <c r="E116" s="387"/>
      <c r="F116" s="387"/>
      <c r="G116" s="39"/>
      <c r="H116" s="39"/>
      <c r="I116" s="39"/>
      <c r="J116" s="124">
        <v>0</v>
      </c>
      <c r="K116" s="39"/>
      <c r="L116" s="194"/>
      <c r="M116" s="195"/>
      <c r="N116" s="196" t="s">
        <v>42</v>
      </c>
      <c r="O116" s="195"/>
      <c r="P116" s="195"/>
      <c r="Q116" s="195"/>
      <c r="R116" s="195"/>
      <c r="S116" s="197"/>
      <c r="T116" s="197"/>
      <c r="U116" s="197"/>
      <c r="V116" s="197"/>
      <c r="W116" s="197"/>
      <c r="X116" s="197"/>
      <c r="Y116" s="197"/>
      <c r="Z116" s="197"/>
      <c r="AA116" s="197"/>
      <c r="AB116" s="197"/>
      <c r="AC116" s="197"/>
      <c r="AD116" s="197"/>
      <c r="AE116" s="197"/>
      <c r="AF116" s="195"/>
      <c r="AG116" s="195"/>
      <c r="AH116" s="195"/>
      <c r="AI116" s="195"/>
      <c r="AJ116" s="195"/>
      <c r="AK116" s="195"/>
      <c r="AL116" s="195"/>
      <c r="AM116" s="195"/>
      <c r="AN116" s="195"/>
      <c r="AO116" s="195"/>
      <c r="AP116" s="195"/>
      <c r="AQ116" s="195"/>
      <c r="AR116" s="195"/>
      <c r="AS116" s="195"/>
      <c r="AT116" s="195"/>
      <c r="AU116" s="195"/>
      <c r="AV116" s="195"/>
      <c r="AW116" s="195"/>
      <c r="AX116" s="195"/>
      <c r="AY116" s="198" t="s">
        <v>367</v>
      </c>
      <c r="AZ116" s="195"/>
      <c r="BA116" s="195"/>
      <c r="BB116" s="195"/>
      <c r="BC116" s="195"/>
      <c r="BD116" s="195"/>
      <c r="BE116" s="199">
        <f t="shared" ref="BE116:BE121" si="0">IF(N116="základná",J116,0)</f>
        <v>0</v>
      </c>
      <c r="BF116" s="199">
        <f t="shared" ref="BF116:BF121" si="1">IF(N116="znížená",J116,0)</f>
        <v>0</v>
      </c>
      <c r="BG116" s="199">
        <f t="shared" ref="BG116:BG121" si="2">IF(N116="zákl. prenesená",J116,0)</f>
        <v>0</v>
      </c>
      <c r="BH116" s="199">
        <f t="shared" ref="BH116:BH121" si="3">IF(N116="zníž. prenesená",J116,0)</f>
        <v>0</v>
      </c>
      <c r="BI116" s="199">
        <f t="shared" ref="BI116:BI121" si="4">IF(N116="nulová",J116,0)</f>
        <v>0</v>
      </c>
      <c r="BJ116" s="198" t="s">
        <v>92</v>
      </c>
      <c r="BK116" s="195"/>
      <c r="BL116" s="195"/>
      <c r="BM116" s="195"/>
    </row>
    <row r="117" spans="1:65" s="2" customFormat="1" ht="18" customHeight="1">
      <c r="A117" s="37"/>
      <c r="B117" s="38"/>
      <c r="C117" s="39"/>
      <c r="D117" s="389" t="s">
        <v>2072</v>
      </c>
      <c r="E117" s="387"/>
      <c r="F117" s="387"/>
      <c r="G117" s="39"/>
      <c r="H117" s="39"/>
      <c r="I117" s="39"/>
      <c r="J117" s="124">
        <v>0</v>
      </c>
      <c r="K117" s="39"/>
      <c r="L117" s="194"/>
      <c r="M117" s="195"/>
      <c r="N117" s="196" t="s">
        <v>42</v>
      </c>
      <c r="O117" s="195"/>
      <c r="P117" s="195"/>
      <c r="Q117" s="195"/>
      <c r="R117" s="195"/>
      <c r="S117" s="197"/>
      <c r="T117" s="197"/>
      <c r="U117" s="197"/>
      <c r="V117" s="197"/>
      <c r="W117" s="197"/>
      <c r="X117" s="197"/>
      <c r="Y117" s="197"/>
      <c r="Z117" s="197"/>
      <c r="AA117" s="197"/>
      <c r="AB117" s="197"/>
      <c r="AC117" s="197"/>
      <c r="AD117" s="197"/>
      <c r="AE117" s="197"/>
      <c r="AF117" s="195"/>
      <c r="AG117" s="195"/>
      <c r="AH117" s="195"/>
      <c r="AI117" s="195"/>
      <c r="AJ117" s="195"/>
      <c r="AK117" s="195"/>
      <c r="AL117" s="195"/>
      <c r="AM117" s="195"/>
      <c r="AN117" s="195"/>
      <c r="AO117" s="195"/>
      <c r="AP117" s="195"/>
      <c r="AQ117" s="195"/>
      <c r="AR117" s="195"/>
      <c r="AS117" s="195"/>
      <c r="AT117" s="195"/>
      <c r="AU117" s="195"/>
      <c r="AV117" s="195"/>
      <c r="AW117" s="195"/>
      <c r="AX117" s="195"/>
      <c r="AY117" s="198" t="s">
        <v>367</v>
      </c>
      <c r="AZ117" s="195"/>
      <c r="BA117" s="195"/>
      <c r="BB117" s="195"/>
      <c r="BC117" s="195"/>
      <c r="BD117" s="195"/>
      <c r="BE117" s="199">
        <f t="shared" si="0"/>
        <v>0</v>
      </c>
      <c r="BF117" s="199">
        <f t="shared" si="1"/>
        <v>0</v>
      </c>
      <c r="BG117" s="199">
        <f t="shared" si="2"/>
        <v>0</v>
      </c>
      <c r="BH117" s="199">
        <f t="shared" si="3"/>
        <v>0</v>
      </c>
      <c r="BI117" s="199">
        <f t="shared" si="4"/>
        <v>0</v>
      </c>
      <c r="BJ117" s="198" t="s">
        <v>92</v>
      </c>
      <c r="BK117" s="195"/>
      <c r="BL117" s="195"/>
      <c r="BM117" s="195"/>
    </row>
    <row r="118" spans="1:65" s="2" customFormat="1" ht="18" customHeight="1">
      <c r="A118" s="37"/>
      <c r="B118" s="38"/>
      <c r="C118" s="39"/>
      <c r="D118" s="389" t="s">
        <v>368</v>
      </c>
      <c r="E118" s="387"/>
      <c r="F118" s="387"/>
      <c r="G118" s="39"/>
      <c r="H118" s="39"/>
      <c r="I118" s="39"/>
      <c r="J118" s="124">
        <v>0</v>
      </c>
      <c r="K118" s="39"/>
      <c r="L118" s="194"/>
      <c r="M118" s="195"/>
      <c r="N118" s="196" t="s">
        <v>42</v>
      </c>
      <c r="O118" s="195"/>
      <c r="P118" s="195"/>
      <c r="Q118" s="195"/>
      <c r="R118" s="195"/>
      <c r="S118" s="197"/>
      <c r="T118" s="197"/>
      <c r="U118" s="197"/>
      <c r="V118" s="197"/>
      <c r="W118" s="197"/>
      <c r="X118" s="197"/>
      <c r="Y118" s="197"/>
      <c r="Z118" s="197"/>
      <c r="AA118" s="197"/>
      <c r="AB118" s="197"/>
      <c r="AC118" s="197"/>
      <c r="AD118" s="197"/>
      <c r="AE118" s="197"/>
      <c r="AF118" s="195"/>
      <c r="AG118" s="195"/>
      <c r="AH118" s="195"/>
      <c r="AI118" s="195"/>
      <c r="AJ118" s="195"/>
      <c r="AK118" s="195"/>
      <c r="AL118" s="195"/>
      <c r="AM118" s="195"/>
      <c r="AN118" s="195"/>
      <c r="AO118" s="195"/>
      <c r="AP118" s="195"/>
      <c r="AQ118" s="195"/>
      <c r="AR118" s="195"/>
      <c r="AS118" s="195"/>
      <c r="AT118" s="195"/>
      <c r="AU118" s="195"/>
      <c r="AV118" s="195"/>
      <c r="AW118" s="195"/>
      <c r="AX118" s="195"/>
      <c r="AY118" s="198" t="s">
        <v>367</v>
      </c>
      <c r="AZ118" s="195"/>
      <c r="BA118" s="195"/>
      <c r="BB118" s="195"/>
      <c r="BC118" s="195"/>
      <c r="BD118" s="195"/>
      <c r="BE118" s="199">
        <f t="shared" si="0"/>
        <v>0</v>
      </c>
      <c r="BF118" s="199">
        <f t="shared" si="1"/>
        <v>0</v>
      </c>
      <c r="BG118" s="199">
        <f t="shared" si="2"/>
        <v>0</v>
      </c>
      <c r="BH118" s="199">
        <f t="shared" si="3"/>
        <v>0</v>
      </c>
      <c r="BI118" s="199">
        <f t="shared" si="4"/>
        <v>0</v>
      </c>
      <c r="BJ118" s="198" t="s">
        <v>92</v>
      </c>
      <c r="BK118" s="195"/>
      <c r="BL118" s="195"/>
      <c r="BM118" s="195"/>
    </row>
    <row r="119" spans="1:65" s="2" customFormat="1" ht="18" customHeight="1">
      <c r="A119" s="37"/>
      <c r="B119" s="38"/>
      <c r="C119" s="39"/>
      <c r="D119" s="389" t="s">
        <v>369</v>
      </c>
      <c r="E119" s="387"/>
      <c r="F119" s="387"/>
      <c r="G119" s="39"/>
      <c r="H119" s="39"/>
      <c r="I119" s="39"/>
      <c r="J119" s="124">
        <v>0</v>
      </c>
      <c r="K119" s="39"/>
      <c r="L119" s="194"/>
      <c r="M119" s="195"/>
      <c r="N119" s="196" t="s">
        <v>42</v>
      </c>
      <c r="O119" s="195"/>
      <c r="P119" s="195"/>
      <c r="Q119" s="195"/>
      <c r="R119" s="195"/>
      <c r="S119" s="197"/>
      <c r="T119" s="197"/>
      <c r="U119" s="197"/>
      <c r="V119" s="197"/>
      <c r="W119" s="197"/>
      <c r="X119" s="197"/>
      <c r="Y119" s="197"/>
      <c r="Z119" s="197"/>
      <c r="AA119" s="197"/>
      <c r="AB119" s="197"/>
      <c r="AC119" s="197"/>
      <c r="AD119" s="197"/>
      <c r="AE119" s="197"/>
      <c r="AF119" s="195"/>
      <c r="AG119" s="195"/>
      <c r="AH119" s="195"/>
      <c r="AI119" s="195"/>
      <c r="AJ119" s="195"/>
      <c r="AK119" s="195"/>
      <c r="AL119" s="195"/>
      <c r="AM119" s="195"/>
      <c r="AN119" s="195"/>
      <c r="AO119" s="195"/>
      <c r="AP119" s="195"/>
      <c r="AQ119" s="195"/>
      <c r="AR119" s="195"/>
      <c r="AS119" s="195"/>
      <c r="AT119" s="195"/>
      <c r="AU119" s="195"/>
      <c r="AV119" s="195"/>
      <c r="AW119" s="195"/>
      <c r="AX119" s="195"/>
      <c r="AY119" s="198" t="s">
        <v>367</v>
      </c>
      <c r="AZ119" s="195"/>
      <c r="BA119" s="195"/>
      <c r="BB119" s="195"/>
      <c r="BC119" s="195"/>
      <c r="BD119" s="195"/>
      <c r="BE119" s="199">
        <f t="shared" si="0"/>
        <v>0</v>
      </c>
      <c r="BF119" s="199">
        <f t="shared" si="1"/>
        <v>0</v>
      </c>
      <c r="BG119" s="199">
        <f t="shared" si="2"/>
        <v>0</v>
      </c>
      <c r="BH119" s="199">
        <f t="shared" si="3"/>
        <v>0</v>
      </c>
      <c r="BI119" s="199">
        <f t="shared" si="4"/>
        <v>0</v>
      </c>
      <c r="BJ119" s="198" t="s">
        <v>92</v>
      </c>
      <c r="BK119" s="195"/>
      <c r="BL119" s="195"/>
      <c r="BM119" s="195"/>
    </row>
    <row r="120" spans="1:65" s="2" customFormat="1" ht="18" customHeight="1">
      <c r="A120" s="37"/>
      <c r="B120" s="38"/>
      <c r="C120" s="39"/>
      <c r="D120" s="389" t="s">
        <v>370</v>
      </c>
      <c r="E120" s="387"/>
      <c r="F120" s="387"/>
      <c r="G120" s="39"/>
      <c r="H120" s="39"/>
      <c r="I120" s="39"/>
      <c r="J120" s="124">
        <v>0</v>
      </c>
      <c r="K120" s="39"/>
      <c r="L120" s="194"/>
      <c r="M120" s="195"/>
      <c r="N120" s="196" t="s">
        <v>42</v>
      </c>
      <c r="O120" s="195"/>
      <c r="P120" s="195"/>
      <c r="Q120" s="195"/>
      <c r="R120" s="195"/>
      <c r="S120" s="197"/>
      <c r="T120" s="197"/>
      <c r="U120" s="197"/>
      <c r="V120" s="197"/>
      <c r="W120" s="197"/>
      <c r="X120" s="197"/>
      <c r="Y120" s="197"/>
      <c r="Z120" s="197"/>
      <c r="AA120" s="197"/>
      <c r="AB120" s="197"/>
      <c r="AC120" s="197"/>
      <c r="AD120" s="197"/>
      <c r="AE120" s="197"/>
      <c r="AF120" s="195"/>
      <c r="AG120" s="195"/>
      <c r="AH120" s="195"/>
      <c r="AI120" s="195"/>
      <c r="AJ120" s="195"/>
      <c r="AK120" s="195"/>
      <c r="AL120" s="195"/>
      <c r="AM120" s="195"/>
      <c r="AN120" s="195"/>
      <c r="AO120" s="195"/>
      <c r="AP120" s="195"/>
      <c r="AQ120" s="195"/>
      <c r="AR120" s="195"/>
      <c r="AS120" s="195"/>
      <c r="AT120" s="195"/>
      <c r="AU120" s="195"/>
      <c r="AV120" s="195"/>
      <c r="AW120" s="195"/>
      <c r="AX120" s="195"/>
      <c r="AY120" s="198" t="s">
        <v>367</v>
      </c>
      <c r="AZ120" s="195"/>
      <c r="BA120" s="195"/>
      <c r="BB120" s="195"/>
      <c r="BC120" s="195"/>
      <c r="BD120" s="195"/>
      <c r="BE120" s="199">
        <f t="shared" si="0"/>
        <v>0</v>
      </c>
      <c r="BF120" s="199">
        <f t="shared" si="1"/>
        <v>0</v>
      </c>
      <c r="BG120" s="199">
        <f t="shared" si="2"/>
        <v>0</v>
      </c>
      <c r="BH120" s="199">
        <f t="shared" si="3"/>
        <v>0</v>
      </c>
      <c r="BI120" s="199">
        <f t="shared" si="4"/>
        <v>0</v>
      </c>
      <c r="BJ120" s="198" t="s">
        <v>92</v>
      </c>
      <c r="BK120" s="195"/>
      <c r="BL120" s="195"/>
      <c r="BM120" s="195"/>
    </row>
    <row r="121" spans="1:65" s="2" customFormat="1" ht="18" customHeight="1">
      <c r="A121" s="37"/>
      <c r="B121" s="38"/>
      <c r="C121" s="39"/>
      <c r="D121" s="123" t="s">
        <v>371</v>
      </c>
      <c r="E121" s="39"/>
      <c r="F121" s="39"/>
      <c r="G121" s="39"/>
      <c r="H121" s="39"/>
      <c r="I121" s="39"/>
      <c r="J121" s="124">
        <f>ROUND(J30*T121,2)</f>
        <v>0</v>
      </c>
      <c r="K121" s="39"/>
      <c r="L121" s="194"/>
      <c r="M121" s="195"/>
      <c r="N121" s="196" t="s">
        <v>42</v>
      </c>
      <c r="O121" s="195"/>
      <c r="P121" s="195"/>
      <c r="Q121" s="195"/>
      <c r="R121" s="195"/>
      <c r="S121" s="197"/>
      <c r="T121" s="197"/>
      <c r="U121" s="197"/>
      <c r="V121" s="197"/>
      <c r="W121" s="197"/>
      <c r="X121" s="197"/>
      <c r="Y121" s="197"/>
      <c r="Z121" s="197"/>
      <c r="AA121" s="197"/>
      <c r="AB121" s="197"/>
      <c r="AC121" s="197"/>
      <c r="AD121" s="197"/>
      <c r="AE121" s="197"/>
      <c r="AF121" s="195"/>
      <c r="AG121" s="195"/>
      <c r="AH121" s="195"/>
      <c r="AI121" s="195"/>
      <c r="AJ121" s="195"/>
      <c r="AK121" s="195"/>
      <c r="AL121" s="195"/>
      <c r="AM121" s="195"/>
      <c r="AN121" s="195"/>
      <c r="AO121" s="195"/>
      <c r="AP121" s="195"/>
      <c r="AQ121" s="195"/>
      <c r="AR121" s="195"/>
      <c r="AS121" s="195"/>
      <c r="AT121" s="195"/>
      <c r="AU121" s="195"/>
      <c r="AV121" s="195"/>
      <c r="AW121" s="195"/>
      <c r="AX121" s="195"/>
      <c r="AY121" s="198" t="s">
        <v>372</v>
      </c>
      <c r="AZ121" s="195"/>
      <c r="BA121" s="195"/>
      <c r="BB121" s="195"/>
      <c r="BC121" s="195"/>
      <c r="BD121" s="195"/>
      <c r="BE121" s="199">
        <f t="shared" si="0"/>
        <v>0</v>
      </c>
      <c r="BF121" s="199">
        <f t="shared" si="1"/>
        <v>0</v>
      </c>
      <c r="BG121" s="199">
        <f t="shared" si="2"/>
        <v>0</v>
      </c>
      <c r="BH121" s="199">
        <f t="shared" si="3"/>
        <v>0</v>
      </c>
      <c r="BI121" s="199">
        <f t="shared" si="4"/>
        <v>0</v>
      </c>
      <c r="BJ121" s="198" t="s">
        <v>92</v>
      </c>
      <c r="BK121" s="195"/>
      <c r="BL121" s="195"/>
      <c r="BM121" s="195"/>
    </row>
    <row r="122" spans="1:65" s="2" customFormat="1" ht="10.199999999999999">
      <c r="A122" s="37"/>
      <c r="B122" s="38"/>
      <c r="C122" s="39"/>
      <c r="D122" s="39"/>
      <c r="E122" s="39"/>
      <c r="F122" s="39"/>
      <c r="G122" s="39"/>
      <c r="H122" s="39"/>
      <c r="I122" s="39"/>
      <c r="J122" s="39"/>
      <c r="K122" s="39"/>
      <c r="L122" s="58"/>
      <c r="S122" s="37"/>
      <c r="T122" s="37"/>
      <c r="U122" s="37"/>
      <c r="V122" s="37"/>
      <c r="W122" s="37"/>
      <c r="X122" s="37"/>
      <c r="Y122" s="37"/>
      <c r="Z122" s="37"/>
      <c r="AA122" s="37"/>
      <c r="AB122" s="37"/>
      <c r="AC122" s="37"/>
      <c r="AD122" s="37"/>
      <c r="AE122" s="37"/>
    </row>
    <row r="123" spans="1:65" s="2" customFormat="1" ht="29.25" customHeight="1">
      <c r="A123" s="37"/>
      <c r="B123" s="38"/>
      <c r="C123" s="131" t="s">
        <v>142</v>
      </c>
      <c r="D123" s="132"/>
      <c r="E123" s="132"/>
      <c r="F123" s="132"/>
      <c r="G123" s="132"/>
      <c r="H123" s="132"/>
      <c r="I123" s="132"/>
      <c r="J123" s="133">
        <f>ROUND(J96+J115,2)</f>
        <v>0</v>
      </c>
      <c r="K123" s="132"/>
      <c r="L123" s="58"/>
      <c r="S123" s="37"/>
      <c r="T123" s="37"/>
      <c r="U123" s="37"/>
      <c r="V123" s="37"/>
      <c r="W123" s="37"/>
      <c r="X123" s="37"/>
      <c r="Y123" s="37"/>
      <c r="Z123" s="37"/>
      <c r="AA123" s="37"/>
      <c r="AB123" s="37"/>
      <c r="AC123" s="37"/>
      <c r="AD123" s="37"/>
      <c r="AE123" s="37"/>
    </row>
    <row r="124" spans="1:65" s="2" customFormat="1" ht="6.9" customHeight="1">
      <c r="A124" s="37"/>
      <c r="B124" s="61"/>
      <c r="C124" s="62"/>
      <c r="D124" s="62"/>
      <c r="E124" s="62"/>
      <c r="F124" s="62"/>
      <c r="G124" s="62"/>
      <c r="H124" s="62"/>
      <c r="I124" s="62"/>
      <c r="J124" s="62"/>
      <c r="K124" s="62"/>
      <c r="L124" s="58"/>
      <c r="S124" s="37"/>
      <c r="T124" s="37"/>
      <c r="U124" s="37"/>
      <c r="V124" s="37"/>
      <c r="W124" s="37"/>
      <c r="X124" s="37"/>
      <c r="Y124" s="37"/>
      <c r="Z124" s="37"/>
      <c r="AA124" s="37"/>
      <c r="AB124" s="37"/>
      <c r="AC124" s="37"/>
      <c r="AD124" s="37"/>
      <c r="AE124" s="37"/>
    </row>
    <row r="128" spans="1:65" s="2" customFormat="1" ht="6.9" customHeight="1">
      <c r="A128" s="37"/>
      <c r="B128" s="63"/>
      <c r="C128" s="64"/>
      <c r="D128" s="64"/>
      <c r="E128" s="64"/>
      <c r="F128" s="64"/>
      <c r="G128" s="64"/>
      <c r="H128" s="64"/>
      <c r="I128" s="64"/>
      <c r="J128" s="64"/>
      <c r="K128" s="64"/>
      <c r="L128" s="58"/>
      <c r="S128" s="37"/>
      <c r="T128" s="37"/>
      <c r="U128" s="37"/>
      <c r="V128" s="37"/>
      <c r="W128" s="37"/>
      <c r="X128" s="37"/>
      <c r="Y128" s="37"/>
      <c r="Z128" s="37"/>
      <c r="AA128" s="37"/>
      <c r="AB128" s="37"/>
      <c r="AC128" s="37"/>
      <c r="AD128" s="37"/>
      <c r="AE128" s="37"/>
    </row>
    <row r="129" spans="1:63" s="2" customFormat="1" ht="24.9" customHeight="1">
      <c r="A129" s="37"/>
      <c r="B129" s="38"/>
      <c r="C129" s="25" t="s">
        <v>373</v>
      </c>
      <c r="D129" s="39"/>
      <c r="E129" s="39"/>
      <c r="F129" s="39"/>
      <c r="G129" s="39"/>
      <c r="H129" s="39"/>
      <c r="I129" s="39"/>
      <c r="J129" s="39"/>
      <c r="K129" s="39"/>
      <c r="L129" s="58"/>
      <c r="S129" s="37"/>
      <c r="T129" s="37"/>
      <c r="U129" s="37"/>
      <c r="V129" s="37"/>
      <c r="W129" s="37"/>
      <c r="X129" s="37"/>
      <c r="Y129" s="37"/>
      <c r="Z129" s="37"/>
      <c r="AA129" s="37"/>
      <c r="AB129" s="37"/>
      <c r="AC129" s="37"/>
      <c r="AD129" s="37"/>
      <c r="AE129" s="37"/>
    </row>
    <row r="130" spans="1:63" s="2" customFormat="1" ht="6.9" customHeight="1">
      <c r="A130" s="37"/>
      <c r="B130" s="38"/>
      <c r="C130" s="39"/>
      <c r="D130" s="39"/>
      <c r="E130" s="39"/>
      <c r="F130" s="39"/>
      <c r="G130" s="39"/>
      <c r="H130" s="39"/>
      <c r="I130" s="39"/>
      <c r="J130" s="39"/>
      <c r="K130" s="39"/>
      <c r="L130" s="58"/>
      <c r="S130" s="37"/>
      <c r="T130" s="37"/>
      <c r="U130" s="37"/>
      <c r="V130" s="37"/>
      <c r="W130" s="37"/>
      <c r="X130" s="37"/>
      <c r="Y130" s="37"/>
      <c r="Z130" s="37"/>
      <c r="AA130" s="37"/>
      <c r="AB130" s="37"/>
      <c r="AC130" s="37"/>
      <c r="AD130" s="37"/>
      <c r="AE130" s="37"/>
    </row>
    <row r="131" spans="1:63" s="2" customFormat="1" ht="12" customHeight="1">
      <c r="A131" s="37"/>
      <c r="B131" s="38"/>
      <c r="C131" s="31" t="s">
        <v>15</v>
      </c>
      <c r="D131" s="39"/>
      <c r="E131" s="39"/>
      <c r="F131" s="39"/>
      <c r="G131" s="39"/>
      <c r="H131" s="39"/>
      <c r="I131" s="39"/>
      <c r="J131" s="39"/>
      <c r="K131" s="39"/>
      <c r="L131" s="58"/>
      <c r="S131" s="37"/>
      <c r="T131" s="37"/>
      <c r="U131" s="37"/>
      <c r="V131" s="37"/>
      <c r="W131" s="37"/>
      <c r="X131" s="37"/>
      <c r="Y131" s="37"/>
      <c r="Z131" s="37"/>
      <c r="AA131" s="37"/>
      <c r="AB131" s="37"/>
      <c r="AC131" s="37"/>
      <c r="AD131" s="37"/>
      <c r="AE131" s="37"/>
    </row>
    <row r="132" spans="1:63" s="2" customFormat="1" ht="39.75" customHeight="1">
      <c r="A132" s="37"/>
      <c r="B132" s="38"/>
      <c r="C132" s="39"/>
      <c r="D132" s="39"/>
      <c r="E132" s="398" t="str">
        <f>E7</f>
        <v>OPRAVA POŠKODENÝCH PODLÁH A PRIESTOROV GARÁŽÍ NA 3.PP, 2.PP, 1.PP, MEZANÍNU, HOSPODÁRSKEHO A BANK. DVORA V OBJEKTE NBS</v>
      </c>
      <c r="F132" s="399"/>
      <c r="G132" s="399"/>
      <c r="H132" s="399"/>
      <c r="I132" s="39"/>
      <c r="J132" s="39"/>
      <c r="K132" s="39"/>
      <c r="L132" s="58"/>
      <c r="S132" s="37"/>
      <c r="T132" s="37"/>
      <c r="U132" s="37"/>
      <c r="V132" s="37"/>
      <c r="W132" s="37"/>
      <c r="X132" s="37"/>
      <c r="Y132" s="37"/>
      <c r="Z132" s="37"/>
      <c r="AA132" s="37"/>
      <c r="AB132" s="37"/>
      <c r="AC132" s="37"/>
      <c r="AD132" s="37"/>
      <c r="AE132" s="37"/>
    </row>
    <row r="133" spans="1:63" s="2" customFormat="1" ht="12" customHeight="1">
      <c r="A133" s="37"/>
      <c r="B133" s="38"/>
      <c r="C133" s="31" t="s">
        <v>160</v>
      </c>
      <c r="D133" s="39"/>
      <c r="E133" s="39"/>
      <c r="F133" s="39"/>
      <c r="G133" s="39"/>
      <c r="H133" s="39"/>
      <c r="I133" s="39"/>
      <c r="J133" s="39"/>
      <c r="K133" s="39"/>
      <c r="L133" s="58"/>
      <c r="S133" s="37"/>
      <c r="T133" s="37"/>
      <c r="U133" s="37"/>
      <c r="V133" s="37"/>
      <c r="W133" s="37"/>
      <c r="X133" s="37"/>
      <c r="Y133" s="37"/>
      <c r="Z133" s="37"/>
      <c r="AA133" s="37"/>
      <c r="AB133" s="37"/>
      <c r="AC133" s="37"/>
      <c r="AD133" s="37"/>
      <c r="AE133" s="37"/>
    </row>
    <row r="134" spans="1:63" s="2" customFormat="1" ht="16.5" customHeight="1">
      <c r="A134" s="37"/>
      <c r="B134" s="38"/>
      <c r="C134" s="39"/>
      <c r="D134" s="39"/>
      <c r="E134" s="337" t="str">
        <f>E9</f>
        <v>09 - E.4 Elektroinštalácie</v>
      </c>
      <c r="F134" s="400"/>
      <c r="G134" s="400"/>
      <c r="H134" s="400"/>
      <c r="I134" s="39"/>
      <c r="J134" s="39"/>
      <c r="K134" s="39"/>
      <c r="L134" s="58"/>
      <c r="S134" s="37"/>
      <c r="T134" s="37"/>
      <c r="U134" s="37"/>
      <c r="V134" s="37"/>
      <c r="W134" s="37"/>
      <c r="X134" s="37"/>
      <c r="Y134" s="37"/>
      <c r="Z134" s="37"/>
      <c r="AA134" s="37"/>
      <c r="AB134" s="37"/>
      <c r="AC134" s="37"/>
      <c r="AD134" s="37"/>
      <c r="AE134" s="37"/>
    </row>
    <row r="135" spans="1:63" s="2" customFormat="1" ht="6.9" customHeight="1">
      <c r="A135" s="37"/>
      <c r="B135" s="38"/>
      <c r="C135" s="39"/>
      <c r="D135" s="39"/>
      <c r="E135" s="39"/>
      <c r="F135" s="39"/>
      <c r="G135" s="39"/>
      <c r="H135" s="39"/>
      <c r="I135" s="39"/>
      <c r="J135" s="39"/>
      <c r="K135" s="39"/>
      <c r="L135" s="58"/>
      <c r="S135" s="37"/>
      <c r="T135" s="37"/>
      <c r="U135" s="37"/>
      <c r="V135" s="37"/>
      <c r="W135" s="37"/>
      <c r="X135" s="37"/>
      <c r="Y135" s="37"/>
      <c r="Z135" s="37"/>
      <c r="AA135" s="37"/>
      <c r="AB135" s="37"/>
      <c r="AC135" s="37"/>
      <c r="AD135" s="37"/>
      <c r="AE135" s="37"/>
    </row>
    <row r="136" spans="1:63" s="2" customFormat="1" ht="12" customHeight="1">
      <c r="A136" s="37"/>
      <c r="B136" s="38"/>
      <c r="C136" s="31" t="s">
        <v>19</v>
      </c>
      <c r="D136" s="39"/>
      <c r="E136" s="39"/>
      <c r="F136" s="29" t="str">
        <f>F12</f>
        <v>BRATISLAVA UL. IMRICHA KARVAŠA</v>
      </c>
      <c r="G136" s="39"/>
      <c r="H136" s="39"/>
      <c r="I136" s="31" t="s">
        <v>21</v>
      </c>
      <c r="J136" s="73" t="str">
        <f>IF(J12="","",J12)</f>
        <v>9. 5. 2022</v>
      </c>
      <c r="K136" s="39"/>
      <c r="L136" s="58"/>
      <c r="S136" s="37"/>
      <c r="T136" s="37"/>
      <c r="U136" s="37"/>
      <c r="V136" s="37"/>
      <c r="W136" s="37"/>
      <c r="X136" s="37"/>
      <c r="Y136" s="37"/>
      <c r="Z136" s="37"/>
      <c r="AA136" s="37"/>
      <c r="AB136" s="37"/>
      <c r="AC136" s="37"/>
      <c r="AD136" s="37"/>
      <c r="AE136" s="37"/>
    </row>
    <row r="137" spans="1:63" s="2" customFormat="1" ht="6.9" customHeight="1">
      <c r="A137" s="37"/>
      <c r="B137" s="38"/>
      <c r="C137" s="39"/>
      <c r="D137" s="39"/>
      <c r="E137" s="39"/>
      <c r="F137" s="39"/>
      <c r="G137" s="39"/>
      <c r="H137" s="39"/>
      <c r="I137" s="39"/>
      <c r="J137" s="39"/>
      <c r="K137" s="39"/>
      <c r="L137" s="58"/>
      <c r="S137" s="37"/>
      <c r="T137" s="37"/>
      <c r="U137" s="37"/>
      <c r="V137" s="37"/>
      <c r="W137" s="37"/>
      <c r="X137" s="37"/>
      <c r="Y137" s="37"/>
      <c r="Z137" s="37"/>
      <c r="AA137" s="37"/>
      <c r="AB137" s="37"/>
      <c r="AC137" s="37"/>
      <c r="AD137" s="37"/>
      <c r="AE137" s="37"/>
    </row>
    <row r="138" spans="1:63" s="2" customFormat="1" ht="25.65" customHeight="1">
      <c r="A138" s="37"/>
      <c r="B138" s="38"/>
      <c r="C138" s="31" t="s">
        <v>23</v>
      </c>
      <c r="D138" s="39"/>
      <c r="E138" s="39"/>
      <c r="F138" s="29" t="str">
        <f>E15</f>
        <v>A BKPŠ, SPOL. S.R.O.</v>
      </c>
      <c r="G138" s="39"/>
      <c r="H138" s="39"/>
      <c r="I138" s="31" t="s">
        <v>29</v>
      </c>
      <c r="J138" s="34" t="str">
        <f>E21</f>
        <v>A BKPŠ, SPOL. S.R.O.</v>
      </c>
      <c r="K138" s="39"/>
      <c r="L138" s="58"/>
      <c r="S138" s="37"/>
      <c r="T138" s="37"/>
      <c r="U138" s="37"/>
      <c r="V138" s="37"/>
      <c r="W138" s="37"/>
      <c r="X138" s="37"/>
      <c r="Y138" s="37"/>
      <c r="Z138" s="37"/>
      <c r="AA138" s="37"/>
      <c r="AB138" s="37"/>
      <c r="AC138" s="37"/>
      <c r="AD138" s="37"/>
      <c r="AE138" s="37"/>
    </row>
    <row r="139" spans="1:63" s="2" customFormat="1" ht="15.15" customHeight="1">
      <c r="A139" s="37"/>
      <c r="B139" s="38"/>
      <c r="C139" s="31" t="s">
        <v>27</v>
      </c>
      <c r="D139" s="39"/>
      <c r="E139" s="39"/>
      <c r="F139" s="29" t="str">
        <f>IF(E18="","",E18)</f>
        <v>Vyplň údaj</v>
      </c>
      <c r="G139" s="39"/>
      <c r="H139" s="39"/>
      <c r="I139" s="31" t="s">
        <v>31</v>
      </c>
      <c r="J139" s="34" t="str">
        <f>E24</f>
        <v>ROZING s.r.o.</v>
      </c>
      <c r="K139" s="39"/>
      <c r="L139" s="58"/>
      <c r="S139" s="37"/>
      <c r="T139" s="37"/>
      <c r="U139" s="37"/>
      <c r="V139" s="37"/>
      <c r="W139" s="37"/>
      <c r="X139" s="37"/>
      <c r="Y139" s="37"/>
      <c r="Z139" s="37"/>
      <c r="AA139" s="37"/>
      <c r="AB139" s="37"/>
      <c r="AC139" s="37"/>
      <c r="AD139" s="37"/>
      <c r="AE139" s="37"/>
    </row>
    <row r="140" spans="1:63" s="2" customFormat="1" ht="10.35" customHeight="1">
      <c r="A140" s="37"/>
      <c r="B140" s="38"/>
      <c r="C140" s="39"/>
      <c r="D140" s="39"/>
      <c r="E140" s="39"/>
      <c r="F140" s="39"/>
      <c r="G140" s="39"/>
      <c r="H140" s="39"/>
      <c r="I140" s="39"/>
      <c r="J140" s="39"/>
      <c r="K140" s="39"/>
      <c r="L140" s="58"/>
      <c r="S140" s="37"/>
      <c r="T140" s="37"/>
      <c r="U140" s="37"/>
      <c r="V140" s="37"/>
      <c r="W140" s="37"/>
      <c r="X140" s="37"/>
      <c r="Y140" s="37"/>
      <c r="Z140" s="37"/>
      <c r="AA140" s="37"/>
      <c r="AB140" s="37"/>
      <c r="AC140" s="37"/>
      <c r="AD140" s="37"/>
      <c r="AE140" s="37"/>
    </row>
    <row r="141" spans="1:63" s="11" customFormat="1" ht="29.25" customHeight="1">
      <c r="A141" s="200"/>
      <c r="B141" s="201"/>
      <c r="C141" s="202" t="s">
        <v>374</v>
      </c>
      <c r="D141" s="203" t="s">
        <v>61</v>
      </c>
      <c r="E141" s="203" t="s">
        <v>57</v>
      </c>
      <c r="F141" s="203" t="s">
        <v>58</v>
      </c>
      <c r="G141" s="203" t="s">
        <v>375</v>
      </c>
      <c r="H141" s="203" t="s">
        <v>376</v>
      </c>
      <c r="I141" s="203" t="s">
        <v>377</v>
      </c>
      <c r="J141" s="204" t="s">
        <v>336</v>
      </c>
      <c r="K141" s="205" t="s">
        <v>378</v>
      </c>
      <c r="L141" s="206"/>
      <c r="M141" s="82" t="s">
        <v>1</v>
      </c>
      <c r="N141" s="83" t="s">
        <v>40</v>
      </c>
      <c r="O141" s="83" t="s">
        <v>379</v>
      </c>
      <c r="P141" s="83" t="s">
        <v>380</v>
      </c>
      <c r="Q141" s="83" t="s">
        <v>381</v>
      </c>
      <c r="R141" s="83" t="s">
        <v>382</v>
      </c>
      <c r="S141" s="83" t="s">
        <v>383</v>
      </c>
      <c r="T141" s="84" t="s">
        <v>384</v>
      </c>
      <c r="U141" s="200"/>
      <c r="V141" s="200"/>
      <c r="W141" s="200"/>
      <c r="X141" s="200"/>
      <c r="Y141" s="200"/>
      <c r="Z141" s="200"/>
      <c r="AA141" s="200"/>
      <c r="AB141" s="200"/>
      <c r="AC141" s="200"/>
      <c r="AD141" s="200"/>
      <c r="AE141" s="200"/>
    </row>
    <row r="142" spans="1:63" s="2" customFormat="1" ht="22.8" customHeight="1">
      <c r="A142" s="37"/>
      <c r="B142" s="38"/>
      <c r="C142" s="89" t="s">
        <v>212</v>
      </c>
      <c r="D142" s="39"/>
      <c r="E142" s="39"/>
      <c r="F142" s="39"/>
      <c r="G142" s="39"/>
      <c r="H142" s="39"/>
      <c r="I142" s="39"/>
      <c r="J142" s="207">
        <f>BK142</f>
        <v>0</v>
      </c>
      <c r="K142" s="39"/>
      <c r="L142" s="40"/>
      <c r="M142" s="85"/>
      <c r="N142" s="208"/>
      <c r="O142" s="86"/>
      <c r="P142" s="209">
        <f>P143+P146+P150+P156+P162+P256</f>
        <v>0</v>
      </c>
      <c r="Q142" s="86"/>
      <c r="R142" s="209">
        <f>R143+R146+R150+R156+R162+R256</f>
        <v>3.1872600000000002</v>
      </c>
      <c r="S142" s="86"/>
      <c r="T142" s="210">
        <f>T143+T146+T150+T156+T162+T256</f>
        <v>46.239370000000001</v>
      </c>
      <c r="U142" s="37"/>
      <c r="V142" s="37"/>
      <c r="W142" s="37"/>
      <c r="X142" s="37"/>
      <c r="Y142" s="37"/>
      <c r="Z142" s="37"/>
      <c r="AA142" s="37"/>
      <c r="AB142" s="37"/>
      <c r="AC142" s="37"/>
      <c r="AD142" s="37"/>
      <c r="AE142" s="37"/>
      <c r="AT142" s="19" t="s">
        <v>75</v>
      </c>
      <c r="AU142" s="19" t="s">
        <v>338</v>
      </c>
      <c r="BK142" s="211">
        <f>BK143+BK146+BK150+BK156+BK162+BK256</f>
        <v>0</v>
      </c>
    </row>
    <row r="143" spans="1:63" s="12" customFormat="1" ht="25.95" customHeight="1">
      <c r="B143" s="212"/>
      <c r="C143" s="213"/>
      <c r="D143" s="214" t="s">
        <v>75</v>
      </c>
      <c r="E143" s="215" t="s">
        <v>2070</v>
      </c>
      <c r="F143" s="215" t="s">
        <v>821</v>
      </c>
      <c r="G143" s="213"/>
      <c r="H143" s="213"/>
      <c r="I143" s="216"/>
      <c r="J143" s="191">
        <f>BK143</f>
        <v>0</v>
      </c>
      <c r="K143" s="213"/>
      <c r="L143" s="217"/>
      <c r="M143" s="218"/>
      <c r="N143" s="219"/>
      <c r="O143" s="219"/>
      <c r="P143" s="220">
        <f>P144</f>
        <v>0</v>
      </c>
      <c r="Q143" s="219"/>
      <c r="R143" s="220">
        <f>R144</f>
        <v>0</v>
      </c>
      <c r="S143" s="219"/>
      <c r="T143" s="221">
        <f>T144</f>
        <v>0</v>
      </c>
      <c r="AR143" s="222" t="s">
        <v>84</v>
      </c>
      <c r="AT143" s="223" t="s">
        <v>75</v>
      </c>
      <c r="AU143" s="223" t="s">
        <v>76</v>
      </c>
      <c r="AY143" s="222" t="s">
        <v>387</v>
      </c>
      <c r="BK143" s="224">
        <f>BK144</f>
        <v>0</v>
      </c>
    </row>
    <row r="144" spans="1:63" s="12" customFormat="1" ht="22.8" customHeight="1">
      <c r="B144" s="212"/>
      <c r="C144" s="213"/>
      <c r="D144" s="214" t="s">
        <v>75</v>
      </c>
      <c r="E144" s="225" t="s">
        <v>2071</v>
      </c>
      <c r="F144" s="225" t="s">
        <v>2072</v>
      </c>
      <c r="G144" s="213"/>
      <c r="H144" s="213"/>
      <c r="I144" s="216"/>
      <c r="J144" s="226">
        <f>BK144</f>
        <v>0</v>
      </c>
      <c r="K144" s="213"/>
      <c r="L144" s="217"/>
      <c r="M144" s="218"/>
      <c r="N144" s="219"/>
      <c r="O144" s="219"/>
      <c r="P144" s="220">
        <f>P145</f>
        <v>0</v>
      </c>
      <c r="Q144" s="219"/>
      <c r="R144" s="220">
        <f>R145</f>
        <v>0</v>
      </c>
      <c r="S144" s="219"/>
      <c r="T144" s="221">
        <f>T145</f>
        <v>0</v>
      </c>
      <c r="AR144" s="222" t="s">
        <v>84</v>
      </c>
      <c r="AT144" s="223" t="s">
        <v>75</v>
      </c>
      <c r="AU144" s="223" t="s">
        <v>84</v>
      </c>
      <c r="AY144" s="222" t="s">
        <v>387</v>
      </c>
      <c r="BK144" s="224">
        <f>BK145</f>
        <v>0</v>
      </c>
    </row>
    <row r="145" spans="1:65" s="2" customFormat="1" ht="44.25" customHeight="1">
      <c r="A145" s="37"/>
      <c r="B145" s="38"/>
      <c r="C145" s="240" t="s">
        <v>84</v>
      </c>
      <c r="D145" s="240" t="s">
        <v>393</v>
      </c>
      <c r="E145" s="241" t="s">
        <v>4348</v>
      </c>
      <c r="F145" s="242" t="s">
        <v>2056</v>
      </c>
      <c r="G145" s="243" t="s">
        <v>4349</v>
      </c>
      <c r="H145" s="244">
        <v>1</v>
      </c>
      <c r="I145" s="245"/>
      <c r="J145" s="246">
        <f>ROUND(I145*H145,2)</f>
        <v>0</v>
      </c>
      <c r="K145" s="247"/>
      <c r="L145" s="40"/>
      <c r="M145" s="248" t="s">
        <v>1</v>
      </c>
      <c r="N145" s="249" t="s">
        <v>42</v>
      </c>
      <c r="O145" s="78"/>
      <c r="P145" s="250">
        <f>O145*H145</f>
        <v>0</v>
      </c>
      <c r="Q145" s="250">
        <v>0</v>
      </c>
      <c r="R145" s="250">
        <f>Q145*H145</f>
        <v>0</v>
      </c>
      <c r="S145" s="250">
        <v>0</v>
      </c>
      <c r="T145" s="251">
        <f>S145*H145</f>
        <v>0</v>
      </c>
      <c r="U145" s="37"/>
      <c r="V145" s="37"/>
      <c r="W145" s="37"/>
      <c r="X145" s="37"/>
      <c r="Y145" s="37"/>
      <c r="Z145" s="37"/>
      <c r="AA145" s="37"/>
      <c r="AB145" s="37"/>
      <c r="AC145" s="37"/>
      <c r="AD145" s="37"/>
      <c r="AE145" s="37"/>
      <c r="AR145" s="252" t="s">
        <v>386</v>
      </c>
      <c r="AT145" s="252" t="s">
        <v>393</v>
      </c>
      <c r="AU145" s="252" t="s">
        <v>92</v>
      </c>
      <c r="AY145" s="19" t="s">
        <v>387</v>
      </c>
      <c r="BE145" s="127">
        <f>IF(N145="základná",J145,0)</f>
        <v>0</v>
      </c>
      <c r="BF145" s="127">
        <f>IF(N145="znížená",J145,0)</f>
        <v>0</v>
      </c>
      <c r="BG145" s="127">
        <f>IF(N145="zákl. prenesená",J145,0)</f>
        <v>0</v>
      </c>
      <c r="BH145" s="127">
        <f>IF(N145="zníž. prenesená",J145,0)</f>
        <v>0</v>
      </c>
      <c r="BI145" s="127">
        <f>IF(N145="nulová",J145,0)</f>
        <v>0</v>
      </c>
      <c r="BJ145" s="19" t="s">
        <v>92</v>
      </c>
      <c r="BK145" s="127">
        <f>ROUND(I145*H145,2)</f>
        <v>0</v>
      </c>
      <c r="BL145" s="19" t="s">
        <v>386</v>
      </c>
      <c r="BM145" s="252" t="s">
        <v>4350</v>
      </c>
    </row>
    <row r="146" spans="1:65" s="12" customFormat="1" ht="25.95" customHeight="1">
      <c r="B146" s="212"/>
      <c r="C146" s="213"/>
      <c r="D146" s="214" t="s">
        <v>75</v>
      </c>
      <c r="E146" s="215" t="s">
        <v>869</v>
      </c>
      <c r="F146" s="215" t="s">
        <v>4351</v>
      </c>
      <c r="G146" s="213"/>
      <c r="H146" s="213"/>
      <c r="I146" s="216"/>
      <c r="J146" s="191">
        <f>BK146</f>
        <v>0</v>
      </c>
      <c r="K146" s="213"/>
      <c r="L146" s="217"/>
      <c r="M146" s="218"/>
      <c r="N146" s="219"/>
      <c r="O146" s="219"/>
      <c r="P146" s="220">
        <f>P147</f>
        <v>0</v>
      </c>
      <c r="Q146" s="219"/>
      <c r="R146" s="220">
        <f>R147</f>
        <v>0.37584000000000001</v>
      </c>
      <c r="S146" s="219"/>
      <c r="T146" s="221">
        <f>T147</f>
        <v>0</v>
      </c>
      <c r="AR146" s="222" t="s">
        <v>84</v>
      </c>
      <c r="AT146" s="223" t="s">
        <v>75</v>
      </c>
      <c r="AU146" s="223" t="s">
        <v>76</v>
      </c>
      <c r="AY146" s="222" t="s">
        <v>387</v>
      </c>
      <c r="BK146" s="224">
        <f>BK147</f>
        <v>0</v>
      </c>
    </row>
    <row r="147" spans="1:65" s="12" customFormat="1" ht="22.8" customHeight="1">
      <c r="B147" s="212"/>
      <c r="C147" s="213"/>
      <c r="D147" s="214" t="s">
        <v>75</v>
      </c>
      <c r="E147" s="225" t="s">
        <v>4352</v>
      </c>
      <c r="F147" s="225" t="s">
        <v>4353</v>
      </c>
      <c r="G147" s="213"/>
      <c r="H147" s="213"/>
      <c r="I147" s="216"/>
      <c r="J147" s="226">
        <f>BK147</f>
        <v>0</v>
      </c>
      <c r="K147" s="213"/>
      <c r="L147" s="217"/>
      <c r="M147" s="218"/>
      <c r="N147" s="219"/>
      <c r="O147" s="219"/>
      <c r="P147" s="220">
        <f>SUM(P148:P149)</f>
        <v>0</v>
      </c>
      <c r="Q147" s="219"/>
      <c r="R147" s="220">
        <f>SUM(R148:R149)</f>
        <v>0.37584000000000001</v>
      </c>
      <c r="S147" s="219"/>
      <c r="T147" s="221">
        <f>SUM(T148:T149)</f>
        <v>0</v>
      </c>
      <c r="AR147" s="222" t="s">
        <v>84</v>
      </c>
      <c r="AT147" s="223" t="s">
        <v>75</v>
      </c>
      <c r="AU147" s="223" t="s">
        <v>84</v>
      </c>
      <c r="AY147" s="222" t="s">
        <v>387</v>
      </c>
      <c r="BK147" s="224">
        <f>SUM(BK148:BK149)</f>
        <v>0</v>
      </c>
    </row>
    <row r="148" spans="1:65" s="2" customFormat="1" ht="33" customHeight="1">
      <c r="A148" s="37"/>
      <c r="B148" s="38"/>
      <c r="C148" s="240" t="s">
        <v>92</v>
      </c>
      <c r="D148" s="240" t="s">
        <v>393</v>
      </c>
      <c r="E148" s="241" t="s">
        <v>4354</v>
      </c>
      <c r="F148" s="242" t="s">
        <v>4355</v>
      </c>
      <c r="G148" s="243" t="s">
        <v>396</v>
      </c>
      <c r="H148" s="244">
        <v>2088</v>
      </c>
      <c r="I148" s="245"/>
      <c r="J148" s="246">
        <f>ROUND(I148*H148,2)</f>
        <v>0</v>
      </c>
      <c r="K148" s="247"/>
      <c r="L148" s="40"/>
      <c r="M148" s="248" t="s">
        <v>1</v>
      </c>
      <c r="N148" s="249" t="s">
        <v>42</v>
      </c>
      <c r="O148" s="78"/>
      <c r="P148" s="250">
        <f>O148*H148</f>
        <v>0</v>
      </c>
      <c r="Q148" s="250">
        <v>0</v>
      </c>
      <c r="R148" s="250">
        <f>Q148*H148</f>
        <v>0</v>
      </c>
      <c r="S148" s="250">
        <v>0</v>
      </c>
      <c r="T148" s="251">
        <f>S148*H148</f>
        <v>0</v>
      </c>
      <c r="U148" s="37"/>
      <c r="V148" s="37"/>
      <c r="W148" s="37"/>
      <c r="X148" s="37"/>
      <c r="Y148" s="37"/>
      <c r="Z148" s="37"/>
      <c r="AA148" s="37"/>
      <c r="AB148" s="37"/>
      <c r="AC148" s="37"/>
      <c r="AD148" s="37"/>
      <c r="AE148" s="37"/>
      <c r="AR148" s="252" t="s">
        <v>386</v>
      </c>
      <c r="AT148" s="252" t="s">
        <v>393</v>
      </c>
      <c r="AU148" s="252" t="s">
        <v>92</v>
      </c>
      <c r="AY148" s="19" t="s">
        <v>387</v>
      </c>
      <c r="BE148" s="127">
        <f>IF(N148="základná",J148,0)</f>
        <v>0</v>
      </c>
      <c r="BF148" s="127">
        <f>IF(N148="znížená",J148,0)</f>
        <v>0</v>
      </c>
      <c r="BG148" s="127">
        <f>IF(N148="zákl. prenesená",J148,0)</f>
        <v>0</v>
      </c>
      <c r="BH148" s="127">
        <f>IF(N148="zníž. prenesená",J148,0)</f>
        <v>0</v>
      </c>
      <c r="BI148" s="127">
        <f>IF(N148="nulová",J148,0)</f>
        <v>0</v>
      </c>
      <c r="BJ148" s="19" t="s">
        <v>92</v>
      </c>
      <c r="BK148" s="127">
        <f>ROUND(I148*H148,2)</f>
        <v>0</v>
      </c>
      <c r="BL148" s="19" t="s">
        <v>386</v>
      </c>
      <c r="BM148" s="252" t="s">
        <v>4356</v>
      </c>
    </row>
    <row r="149" spans="1:65" s="2" customFormat="1" ht="16.5" customHeight="1">
      <c r="A149" s="37"/>
      <c r="B149" s="38"/>
      <c r="C149" s="297" t="s">
        <v>99</v>
      </c>
      <c r="D149" s="297" t="s">
        <v>592</v>
      </c>
      <c r="E149" s="298" t="s">
        <v>4357</v>
      </c>
      <c r="F149" s="299" t="s">
        <v>4358</v>
      </c>
      <c r="G149" s="300" t="s">
        <v>396</v>
      </c>
      <c r="H149" s="301">
        <v>2088</v>
      </c>
      <c r="I149" s="302"/>
      <c r="J149" s="303">
        <f>ROUND(I149*H149,2)</f>
        <v>0</v>
      </c>
      <c r="K149" s="304"/>
      <c r="L149" s="305"/>
      <c r="M149" s="306" t="s">
        <v>1</v>
      </c>
      <c r="N149" s="307" t="s">
        <v>42</v>
      </c>
      <c r="O149" s="78"/>
      <c r="P149" s="250">
        <f>O149*H149</f>
        <v>0</v>
      </c>
      <c r="Q149" s="250">
        <v>1.8000000000000001E-4</v>
      </c>
      <c r="R149" s="250">
        <f>Q149*H149</f>
        <v>0.37584000000000001</v>
      </c>
      <c r="S149" s="250">
        <v>0</v>
      </c>
      <c r="T149" s="251">
        <f>S149*H149</f>
        <v>0</v>
      </c>
      <c r="U149" s="37"/>
      <c r="V149" s="37"/>
      <c r="W149" s="37"/>
      <c r="X149" s="37"/>
      <c r="Y149" s="37"/>
      <c r="Z149" s="37"/>
      <c r="AA149" s="37"/>
      <c r="AB149" s="37"/>
      <c r="AC149" s="37"/>
      <c r="AD149" s="37"/>
      <c r="AE149" s="37"/>
      <c r="AR149" s="252" t="s">
        <v>443</v>
      </c>
      <c r="AT149" s="252" t="s">
        <v>592</v>
      </c>
      <c r="AU149" s="252" t="s">
        <v>92</v>
      </c>
      <c r="AY149" s="19" t="s">
        <v>387</v>
      </c>
      <c r="BE149" s="127">
        <f>IF(N149="základná",J149,0)</f>
        <v>0</v>
      </c>
      <c r="BF149" s="127">
        <f>IF(N149="znížená",J149,0)</f>
        <v>0</v>
      </c>
      <c r="BG149" s="127">
        <f>IF(N149="zákl. prenesená",J149,0)</f>
        <v>0</v>
      </c>
      <c r="BH149" s="127">
        <f>IF(N149="zníž. prenesená",J149,0)</f>
        <v>0</v>
      </c>
      <c r="BI149" s="127">
        <f>IF(N149="nulová",J149,0)</f>
        <v>0</v>
      </c>
      <c r="BJ149" s="19" t="s">
        <v>92</v>
      </c>
      <c r="BK149" s="127">
        <f>ROUND(I149*H149,2)</f>
        <v>0</v>
      </c>
      <c r="BL149" s="19" t="s">
        <v>386</v>
      </c>
      <c r="BM149" s="252" t="s">
        <v>4359</v>
      </c>
    </row>
    <row r="150" spans="1:65" s="12" customFormat="1" ht="25.95" customHeight="1">
      <c r="B150" s="212"/>
      <c r="C150" s="213"/>
      <c r="D150" s="214" t="s">
        <v>75</v>
      </c>
      <c r="E150" s="215" t="s">
        <v>869</v>
      </c>
      <c r="F150" s="215" t="s">
        <v>4351</v>
      </c>
      <c r="G150" s="213"/>
      <c r="H150" s="213"/>
      <c r="I150" s="216"/>
      <c r="J150" s="191">
        <f>BK150</f>
        <v>0</v>
      </c>
      <c r="K150" s="213"/>
      <c r="L150" s="217"/>
      <c r="M150" s="218"/>
      <c r="N150" s="219"/>
      <c r="O150" s="219"/>
      <c r="P150" s="220">
        <f>P151+P154</f>
        <v>0</v>
      </c>
      <c r="Q150" s="219"/>
      <c r="R150" s="220">
        <f>R151+R154</f>
        <v>0</v>
      </c>
      <c r="S150" s="219"/>
      <c r="T150" s="221">
        <f>T151+T154</f>
        <v>0</v>
      </c>
      <c r="AR150" s="222" t="s">
        <v>84</v>
      </c>
      <c r="AT150" s="223" t="s">
        <v>75</v>
      </c>
      <c r="AU150" s="223" t="s">
        <v>76</v>
      </c>
      <c r="AY150" s="222" t="s">
        <v>387</v>
      </c>
      <c r="BK150" s="224">
        <f>BK151+BK154</f>
        <v>0</v>
      </c>
    </row>
    <row r="151" spans="1:65" s="12" customFormat="1" ht="22.8" customHeight="1">
      <c r="B151" s="212"/>
      <c r="C151" s="213"/>
      <c r="D151" s="214" t="s">
        <v>75</v>
      </c>
      <c r="E151" s="225" t="s">
        <v>4360</v>
      </c>
      <c r="F151" s="225" t="s">
        <v>4361</v>
      </c>
      <c r="G151" s="213"/>
      <c r="H151" s="213"/>
      <c r="I151" s="216"/>
      <c r="J151" s="226">
        <f>BK151</f>
        <v>0</v>
      </c>
      <c r="K151" s="213"/>
      <c r="L151" s="217"/>
      <c r="M151" s="218"/>
      <c r="N151" s="219"/>
      <c r="O151" s="219"/>
      <c r="P151" s="220">
        <f>SUM(P152:P153)</f>
        <v>0</v>
      </c>
      <c r="Q151" s="219"/>
      <c r="R151" s="220">
        <f>SUM(R152:R153)</f>
        <v>0</v>
      </c>
      <c r="S151" s="219"/>
      <c r="T151" s="221">
        <f>SUM(T152:T153)</f>
        <v>0</v>
      </c>
      <c r="AR151" s="222" t="s">
        <v>84</v>
      </c>
      <c r="AT151" s="223" t="s">
        <v>75</v>
      </c>
      <c r="AU151" s="223" t="s">
        <v>84</v>
      </c>
      <c r="AY151" s="222" t="s">
        <v>387</v>
      </c>
      <c r="BK151" s="224">
        <f>SUM(BK152:BK153)</f>
        <v>0</v>
      </c>
    </row>
    <row r="152" spans="1:65" s="2" customFormat="1" ht="37.799999999999997" customHeight="1">
      <c r="A152" s="37"/>
      <c r="B152" s="38"/>
      <c r="C152" s="240" t="s">
        <v>386</v>
      </c>
      <c r="D152" s="240" t="s">
        <v>393</v>
      </c>
      <c r="E152" s="241" t="s">
        <v>4362</v>
      </c>
      <c r="F152" s="242" t="s">
        <v>4363</v>
      </c>
      <c r="G152" s="243" t="s">
        <v>436</v>
      </c>
      <c r="H152" s="244">
        <v>7</v>
      </c>
      <c r="I152" s="245"/>
      <c r="J152" s="246">
        <f>ROUND(I152*H152,2)</f>
        <v>0</v>
      </c>
      <c r="K152" s="247"/>
      <c r="L152" s="40"/>
      <c r="M152" s="248" t="s">
        <v>1</v>
      </c>
      <c r="N152" s="249" t="s">
        <v>42</v>
      </c>
      <c r="O152" s="78"/>
      <c r="P152" s="250">
        <f>O152*H152</f>
        <v>0</v>
      </c>
      <c r="Q152" s="250">
        <v>0</v>
      </c>
      <c r="R152" s="250">
        <f>Q152*H152</f>
        <v>0</v>
      </c>
      <c r="S152" s="250">
        <v>0</v>
      </c>
      <c r="T152" s="251">
        <f>S152*H152</f>
        <v>0</v>
      </c>
      <c r="U152" s="37"/>
      <c r="V152" s="37"/>
      <c r="W152" s="37"/>
      <c r="X152" s="37"/>
      <c r="Y152" s="37"/>
      <c r="Z152" s="37"/>
      <c r="AA152" s="37"/>
      <c r="AB152" s="37"/>
      <c r="AC152" s="37"/>
      <c r="AD152" s="37"/>
      <c r="AE152" s="37"/>
      <c r="AR152" s="252" t="s">
        <v>386</v>
      </c>
      <c r="AT152" s="252" t="s">
        <v>393</v>
      </c>
      <c r="AU152" s="252" t="s">
        <v>92</v>
      </c>
      <c r="AY152" s="19" t="s">
        <v>387</v>
      </c>
      <c r="BE152" s="127">
        <f>IF(N152="základná",J152,0)</f>
        <v>0</v>
      </c>
      <c r="BF152" s="127">
        <f>IF(N152="znížená",J152,0)</f>
        <v>0</v>
      </c>
      <c r="BG152" s="127">
        <f>IF(N152="zákl. prenesená",J152,0)</f>
        <v>0</v>
      </c>
      <c r="BH152" s="127">
        <f>IF(N152="zníž. prenesená",J152,0)</f>
        <v>0</v>
      </c>
      <c r="BI152" s="127">
        <f>IF(N152="nulová",J152,0)</f>
        <v>0</v>
      </c>
      <c r="BJ152" s="19" t="s">
        <v>92</v>
      </c>
      <c r="BK152" s="127">
        <f>ROUND(I152*H152,2)</f>
        <v>0</v>
      </c>
      <c r="BL152" s="19" t="s">
        <v>386</v>
      </c>
      <c r="BM152" s="252" t="s">
        <v>4364</v>
      </c>
    </row>
    <row r="153" spans="1:65" s="2" customFormat="1" ht="24.15" customHeight="1">
      <c r="A153" s="37"/>
      <c r="B153" s="38"/>
      <c r="C153" s="240" t="s">
        <v>429</v>
      </c>
      <c r="D153" s="240" t="s">
        <v>393</v>
      </c>
      <c r="E153" s="241" t="s">
        <v>4365</v>
      </c>
      <c r="F153" s="242" t="s">
        <v>4366</v>
      </c>
      <c r="G153" s="243" t="s">
        <v>436</v>
      </c>
      <c r="H153" s="244">
        <v>7</v>
      </c>
      <c r="I153" s="245"/>
      <c r="J153" s="246">
        <f>ROUND(I153*H153,2)</f>
        <v>0</v>
      </c>
      <c r="K153" s="247"/>
      <c r="L153" s="40"/>
      <c r="M153" s="248" t="s">
        <v>1</v>
      </c>
      <c r="N153" s="249" t="s">
        <v>42</v>
      </c>
      <c r="O153" s="78"/>
      <c r="P153" s="250">
        <f>O153*H153</f>
        <v>0</v>
      </c>
      <c r="Q153" s="250">
        <v>0</v>
      </c>
      <c r="R153" s="250">
        <f>Q153*H153</f>
        <v>0</v>
      </c>
      <c r="S153" s="250">
        <v>0</v>
      </c>
      <c r="T153" s="251">
        <f>S153*H153</f>
        <v>0</v>
      </c>
      <c r="U153" s="37"/>
      <c r="V153" s="37"/>
      <c r="W153" s="37"/>
      <c r="X153" s="37"/>
      <c r="Y153" s="37"/>
      <c r="Z153" s="37"/>
      <c r="AA153" s="37"/>
      <c r="AB153" s="37"/>
      <c r="AC153" s="37"/>
      <c r="AD153" s="37"/>
      <c r="AE153" s="37"/>
      <c r="AR153" s="252" t="s">
        <v>386</v>
      </c>
      <c r="AT153" s="252" t="s">
        <v>393</v>
      </c>
      <c r="AU153" s="252" t="s">
        <v>92</v>
      </c>
      <c r="AY153" s="19" t="s">
        <v>387</v>
      </c>
      <c r="BE153" s="127">
        <f>IF(N153="základná",J153,0)</f>
        <v>0</v>
      </c>
      <c r="BF153" s="127">
        <f>IF(N153="znížená",J153,0)</f>
        <v>0</v>
      </c>
      <c r="BG153" s="127">
        <f>IF(N153="zákl. prenesená",J153,0)</f>
        <v>0</v>
      </c>
      <c r="BH153" s="127">
        <f>IF(N153="zníž. prenesená",J153,0)</f>
        <v>0</v>
      </c>
      <c r="BI153" s="127">
        <f>IF(N153="nulová",J153,0)</f>
        <v>0</v>
      </c>
      <c r="BJ153" s="19" t="s">
        <v>92</v>
      </c>
      <c r="BK153" s="127">
        <f>ROUND(I153*H153,2)</f>
        <v>0</v>
      </c>
      <c r="BL153" s="19" t="s">
        <v>386</v>
      </c>
      <c r="BM153" s="252" t="s">
        <v>4367</v>
      </c>
    </row>
    <row r="154" spans="1:65" s="12" customFormat="1" ht="22.8" customHeight="1">
      <c r="B154" s="212"/>
      <c r="C154" s="213"/>
      <c r="D154" s="214" t="s">
        <v>75</v>
      </c>
      <c r="E154" s="225" t="s">
        <v>4368</v>
      </c>
      <c r="F154" s="225" t="s">
        <v>4369</v>
      </c>
      <c r="G154" s="213"/>
      <c r="H154" s="213"/>
      <c r="I154" s="216"/>
      <c r="J154" s="226">
        <f>BK154</f>
        <v>0</v>
      </c>
      <c r="K154" s="213"/>
      <c r="L154" s="217"/>
      <c r="M154" s="218"/>
      <c r="N154" s="219"/>
      <c r="O154" s="219"/>
      <c r="P154" s="220">
        <f>P155</f>
        <v>0</v>
      </c>
      <c r="Q154" s="219"/>
      <c r="R154" s="220">
        <f>R155</f>
        <v>0</v>
      </c>
      <c r="S154" s="219"/>
      <c r="T154" s="221">
        <f>T155</f>
        <v>0</v>
      </c>
      <c r="AR154" s="222" t="s">
        <v>84</v>
      </c>
      <c r="AT154" s="223" t="s">
        <v>75</v>
      </c>
      <c r="AU154" s="223" t="s">
        <v>84</v>
      </c>
      <c r="AY154" s="222" t="s">
        <v>387</v>
      </c>
      <c r="BK154" s="224">
        <f>BK155</f>
        <v>0</v>
      </c>
    </row>
    <row r="155" spans="1:65" s="2" customFormat="1" ht="24.15" customHeight="1">
      <c r="A155" s="37"/>
      <c r="B155" s="38"/>
      <c r="C155" s="240" t="s">
        <v>433</v>
      </c>
      <c r="D155" s="240" t="s">
        <v>393</v>
      </c>
      <c r="E155" s="241" t="s">
        <v>4370</v>
      </c>
      <c r="F155" s="242" t="s">
        <v>4371</v>
      </c>
      <c r="G155" s="243" t="s">
        <v>436</v>
      </c>
      <c r="H155" s="244">
        <v>2</v>
      </c>
      <c r="I155" s="245"/>
      <c r="J155" s="246">
        <f>ROUND(I155*H155,2)</f>
        <v>0</v>
      </c>
      <c r="K155" s="247"/>
      <c r="L155" s="40"/>
      <c r="M155" s="248" t="s">
        <v>1</v>
      </c>
      <c r="N155" s="249" t="s">
        <v>42</v>
      </c>
      <c r="O155" s="78"/>
      <c r="P155" s="250">
        <f>O155*H155</f>
        <v>0</v>
      </c>
      <c r="Q155" s="250">
        <v>0</v>
      </c>
      <c r="R155" s="250">
        <f>Q155*H155</f>
        <v>0</v>
      </c>
      <c r="S155" s="250">
        <v>0</v>
      </c>
      <c r="T155" s="251">
        <f>S155*H155</f>
        <v>0</v>
      </c>
      <c r="U155" s="37"/>
      <c r="V155" s="37"/>
      <c r="W155" s="37"/>
      <c r="X155" s="37"/>
      <c r="Y155" s="37"/>
      <c r="Z155" s="37"/>
      <c r="AA155" s="37"/>
      <c r="AB155" s="37"/>
      <c r="AC155" s="37"/>
      <c r="AD155" s="37"/>
      <c r="AE155" s="37"/>
      <c r="AR155" s="252" t="s">
        <v>386</v>
      </c>
      <c r="AT155" s="252" t="s">
        <v>393</v>
      </c>
      <c r="AU155" s="252" t="s">
        <v>92</v>
      </c>
      <c r="AY155" s="19" t="s">
        <v>387</v>
      </c>
      <c r="BE155" s="127">
        <f>IF(N155="základná",J155,0)</f>
        <v>0</v>
      </c>
      <c r="BF155" s="127">
        <f>IF(N155="znížená",J155,0)</f>
        <v>0</v>
      </c>
      <c r="BG155" s="127">
        <f>IF(N155="zákl. prenesená",J155,0)</f>
        <v>0</v>
      </c>
      <c r="BH155" s="127">
        <f>IF(N155="zníž. prenesená",J155,0)</f>
        <v>0</v>
      </c>
      <c r="BI155" s="127">
        <f>IF(N155="nulová",J155,0)</f>
        <v>0</v>
      </c>
      <c r="BJ155" s="19" t="s">
        <v>92</v>
      </c>
      <c r="BK155" s="127">
        <f>ROUND(I155*H155,2)</f>
        <v>0</v>
      </c>
      <c r="BL155" s="19" t="s">
        <v>386</v>
      </c>
      <c r="BM155" s="252" t="s">
        <v>4372</v>
      </c>
    </row>
    <row r="156" spans="1:65" s="12" customFormat="1" ht="25.95" customHeight="1">
      <c r="B156" s="212"/>
      <c r="C156" s="213"/>
      <c r="D156" s="214" t="s">
        <v>75</v>
      </c>
      <c r="E156" s="215" t="s">
        <v>390</v>
      </c>
      <c r="F156" s="215" t="s">
        <v>391</v>
      </c>
      <c r="G156" s="213"/>
      <c r="H156" s="213"/>
      <c r="I156" s="216"/>
      <c r="J156" s="191">
        <f>BK156</f>
        <v>0</v>
      </c>
      <c r="K156" s="213"/>
      <c r="L156" s="217"/>
      <c r="M156" s="218"/>
      <c r="N156" s="219"/>
      <c r="O156" s="219"/>
      <c r="P156" s="220">
        <f>P157+P160</f>
        <v>0</v>
      </c>
      <c r="Q156" s="219"/>
      <c r="R156" s="220">
        <f>R157+R160</f>
        <v>0.9887999999999999</v>
      </c>
      <c r="S156" s="219"/>
      <c r="T156" s="221">
        <f>T157+T160</f>
        <v>0</v>
      </c>
      <c r="AR156" s="222" t="s">
        <v>84</v>
      </c>
      <c r="AT156" s="223" t="s">
        <v>75</v>
      </c>
      <c r="AU156" s="223" t="s">
        <v>76</v>
      </c>
      <c r="AY156" s="222" t="s">
        <v>387</v>
      </c>
      <c r="BK156" s="224">
        <f>BK157+BK160</f>
        <v>0</v>
      </c>
    </row>
    <row r="157" spans="1:65" s="12" customFormat="1" ht="22.8" customHeight="1">
      <c r="B157" s="212"/>
      <c r="C157" s="213"/>
      <c r="D157" s="214" t="s">
        <v>75</v>
      </c>
      <c r="E157" s="225" t="s">
        <v>427</v>
      </c>
      <c r="F157" s="225" t="s">
        <v>428</v>
      </c>
      <c r="G157" s="213"/>
      <c r="H157" s="213"/>
      <c r="I157" s="216"/>
      <c r="J157" s="226">
        <f>BK157</f>
        <v>0</v>
      </c>
      <c r="K157" s="213"/>
      <c r="L157" s="217"/>
      <c r="M157" s="218"/>
      <c r="N157" s="219"/>
      <c r="O157" s="219"/>
      <c r="P157" s="220">
        <f>SUM(P158:P159)</f>
        <v>0</v>
      </c>
      <c r="Q157" s="219"/>
      <c r="R157" s="220">
        <f>SUM(R158:R159)</f>
        <v>0.9887999999999999</v>
      </c>
      <c r="S157" s="219"/>
      <c r="T157" s="221">
        <f>SUM(T158:T159)</f>
        <v>0</v>
      </c>
      <c r="AR157" s="222" t="s">
        <v>84</v>
      </c>
      <c r="AT157" s="223" t="s">
        <v>75</v>
      </c>
      <c r="AU157" s="223" t="s">
        <v>84</v>
      </c>
      <c r="AY157" s="222" t="s">
        <v>387</v>
      </c>
      <c r="BK157" s="224">
        <f>SUM(BK158:BK159)</f>
        <v>0</v>
      </c>
    </row>
    <row r="158" spans="1:65" s="2" customFormat="1" ht="24.15" customHeight="1">
      <c r="A158" s="37"/>
      <c r="B158" s="38"/>
      <c r="C158" s="240" t="s">
        <v>439</v>
      </c>
      <c r="D158" s="240" t="s">
        <v>393</v>
      </c>
      <c r="E158" s="241" t="s">
        <v>4205</v>
      </c>
      <c r="F158" s="242" t="s">
        <v>4206</v>
      </c>
      <c r="G158" s="243" t="s">
        <v>405</v>
      </c>
      <c r="H158" s="244">
        <v>120</v>
      </c>
      <c r="I158" s="245"/>
      <c r="J158" s="246">
        <f>ROUND(I158*H158,2)</f>
        <v>0</v>
      </c>
      <c r="K158" s="247"/>
      <c r="L158" s="40"/>
      <c r="M158" s="248" t="s">
        <v>1</v>
      </c>
      <c r="N158" s="249" t="s">
        <v>42</v>
      </c>
      <c r="O158" s="78"/>
      <c r="P158" s="250">
        <f>O158*H158</f>
        <v>0</v>
      </c>
      <c r="Q158" s="250">
        <v>6.1799999999999997E-3</v>
      </c>
      <c r="R158" s="250">
        <f>Q158*H158</f>
        <v>0.74159999999999993</v>
      </c>
      <c r="S158" s="250">
        <v>0</v>
      </c>
      <c r="T158" s="251">
        <f>S158*H158</f>
        <v>0</v>
      </c>
      <c r="U158" s="37"/>
      <c r="V158" s="37"/>
      <c r="W158" s="37"/>
      <c r="X158" s="37"/>
      <c r="Y158" s="37"/>
      <c r="Z158" s="37"/>
      <c r="AA158" s="37"/>
      <c r="AB158" s="37"/>
      <c r="AC158" s="37"/>
      <c r="AD158" s="37"/>
      <c r="AE158" s="37"/>
      <c r="AR158" s="252" t="s">
        <v>386</v>
      </c>
      <c r="AT158" s="252" t="s">
        <v>393</v>
      </c>
      <c r="AU158" s="252" t="s">
        <v>92</v>
      </c>
      <c r="AY158" s="19" t="s">
        <v>387</v>
      </c>
      <c r="BE158" s="127">
        <f>IF(N158="základná",J158,0)</f>
        <v>0</v>
      </c>
      <c r="BF158" s="127">
        <f>IF(N158="znížená",J158,0)</f>
        <v>0</v>
      </c>
      <c r="BG158" s="127">
        <f>IF(N158="zákl. prenesená",J158,0)</f>
        <v>0</v>
      </c>
      <c r="BH158" s="127">
        <f>IF(N158="zníž. prenesená",J158,0)</f>
        <v>0</v>
      </c>
      <c r="BI158" s="127">
        <f>IF(N158="nulová",J158,0)</f>
        <v>0</v>
      </c>
      <c r="BJ158" s="19" t="s">
        <v>92</v>
      </c>
      <c r="BK158" s="127">
        <f>ROUND(I158*H158,2)</f>
        <v>0</v>
      </c>
      <c r="BL158" s="19" t="s">
        <v>386</v>
      </c>
      <c r="BM158" s="252" t="s">
        <v>4373</v>
      </c>
    </row>
    <row r="159" spans="1:65" s="2" customFormat="1" ht="24.15" customHeight="1">
      <c r="A159" s="37"/>
      <c r="B159" s="38"/>
      <c r="C159" s="240" t="s">
        <v>443</v>
      </c>
      <c r="D159" s="240" t="s">
        <v>393</v>
      </c>
      <c r="E159" s="241" t="s">
        <v>4374</v>
      </c>
      <c r="F159" s="242" t="s">
        <v>4375</v>
      </c>
      <c r="G159" s="243" t="s">
        <v>405</v>
      </c>
      <c r="H159" s="244">
        <v>40</v>
      </c>
      <c r="I159" s="245"/>
      <c r="J159" s="246">
        <f>ROUND(I159*H159,2)</f>
        <v>0</v>
      </c>
      <c r="K159" s="247"/>
      <c r="L159" s="40"/>
      <c r="M159" s="248" t="s">
        <v>1</v>
      </c>
      <c r="N159" s="249" t="s">
        <v>42</v>
      </c>
      <c r="O159" s="78"/>
      <c r="P159" s="250">
        <f>O159*H159</f>
        <v>0</v>
      </c>
      <c r="Q159" s="250">
        <v>6.1799999999999997E-3</v>
      </c>
      <c r="R159" s="250">
        <f>Q159*H159</f>
        <v>0.24719999999999998</v>
      </c>
      <c r="S159" s="250">
        <v>0</v>
      </c>
      <c r="T159" s="251">
        <f>S159*H159</f>
        <v>0</v>
      </c>
      <c r="U159" s="37"/>
      <c r="V159" s="37"/>
      <c r="W159" s="37"/>
      <c r="X159" s="37"/>
      <c r="Y159" s="37"/>
      <c r="Z159" s="37"/>
      <c r="AA159" s="37"/>
      <c r="AB159" s="37"/>
      <c r="AC159" s="37"/>
      <c r="AD159" s="37"/>
      <c r="AE159" s="37"/>
      <c r="AR159" s="252" t="s">
        <v>386</v>
      </c>
      <c r="AT159" s="252" t="s">
        <v>393</v>
      </c>
      <c r="AU159" s="252" t="s">
        <v>92</v>
      </c>
      <c r="AY159" s="19" t="s">
        <v>387</v>
      </c>
      <c r="BE159" s="127">
        <f>IF(N159="základná",J159,0)</f>
        <v>0</v>
      </c>
      <c r="BF159" s="127">
        <f>IF(N159="znížená",J159,0)</f>
        <v>0</v>
      </c>
      <c r="BG159" s="127">
        <f>IF(N159="zákl. prenesená",J159,0)</f>
        <v>0</v>
      </c>
      <c r="BH159" s="127">
        <f>IF(N159="zníž. prenesená",J159,0)</f>
        <v>0</v>
      </c>
      <c r="BI159" s="127">
        <f>IF(N159="nulová",J159,0)</f>
        <v>0</v>
      </c>
      <c r="BJ159" s="19" t="s">
        <v>92</v>
      </c>
      <c r="BK159" s="127">
        <f>ROUND(I159*H159,2)</f>
        <v>0</v>
      </c>
      <c r="BL159" s="19" t="s">
        <v>386</v>
      </c>
      <c r="BM159" s="252" t="s">
        <v>4376</v>
      </c>
    </row>
    <row r="160" spans="1:65" s="12" customFormat="1" ht="22.8" customHeight="1">
      <c r="B160" s="212"/>
      <c r="C160" s="213"/>
      <c r="D160" s="214" t="s">
        <v>75</v>
      </c>
      <c r="E160" s="225" t="s">
        <v>544</v>
      </c>
      <c r="F160" s="225" t="s">
        <v>545</v>
      </c>
      <c r="G160" s="213"/>
      <c r="H160" s="213"/>
      <c r="I160" s="216"/>
      <c r="J160" s="226">
        <f>BK160</f>
        <v>0</v>
      </c>
      <c r="K160" s="213"/>
      <c r="L160" s="217"/>
      <c r="M160" s="218"/>
      <c r="N160" s="219"/>
      <c r="O160" s="219"/>
      <c r="P160" s="220">
        <f>P161</f>
        <v>0</v>
      </c>
      <c r="Q160" s="219"/>
      <c r="R160" s="220">
        <f>R161</f>
        <v>0</v>
      </c>
      <c r="S160" s="219"/>
      <c r="T160" s="221">
        <f>T161</f>
        <v>0</v>
      </c>
      <c r="AR160" s="222" t="s">
        <v>84</v>
      </c>
      <c r="AT160" s="223" t="s">
        <v>75</v>
      </c>
      <c r="AU160" s="223" t="s">
        <v>84</v>
      </c>
      <c r="AY160" s="222" t="s">
        <v>387</v>
      </c>
      <c r="BK160" s="224">
        <f>BK161</f>
        <v>0</v>
      </c>
    </row>
    <row r="161" spans="1:65" s="2" customFormat="1" ht="24.15" customHeight="1">
      <c r="A161" s="37"/>
      <c r="B161" s="38"/>
      <c r="C161" s="240" t="s">
        <v>427</v>
      </c>
      <c r="D161" s="240" t="s">
        <v>393</v>
      </c>
      <c r="E161" s="241" t="s">
        <v>4377</v>
      </c>
      <c r="F161" s="242" t="s">
        <v>4378</v>
      </c>
      <c r="G161" s="243" t="s">
        <v>525</v>
      </c>
      <c r="H161" s="244">
        <v>1.365</v>
      </c>
      <c r="I161" s="245"/>
      <c r="J161" s="246">
        <f>ROUND(I161*H161,2)</f>
        <v>0</v>
      </c>
      <c r="K161" s="247"/>
      <c r="L161" s="40"/>
      <c r="M161" s="248" t="s">
        <v>1</v>
      </c>
      <c r="N161" s="249" t="s">
        <v>42</v>
      </c>
      <c r="O161" s="78"/>
      <c r="P161" s="250">
        <f>O161*H161</f>
        <v>0</v>
      </c>
      <c r="Q161" s="250">
        <v>0</v>
      </c>
      <c r="R161" s="250">
        <f>Q161*H161</f>
        <v>0</v>
      </c>
      <c r="S161" s="250">
        <v>0</v>
      </c>
      <c r="T161" s="251">
        <f>S161*H161</f>
        <v>0</v>
      </c>
      <c r="U161" s="37"/>
      <c r="V161" s="37"/>
      <c r="W161" s="37"/>
      <c r="X161" s="37"/>
      <c r="Y161" s="37"/>
      <c r="Z161" s="37"/>
      <c r="AA161" s="37"/>
      <c r="AB161" s="37"/>
      <c r="AC161" s="37"/>
      <c r="AD161" s="37"/>
      <c r="AE161" s="37"/>
      <c r="AR161" s="252" t="s">
        <v>386</v>
      </c>
      <c r="AT161" s="252" t="s">
        <v>393</v>
      </c>
      <c r="AU161" s="252" t="s">
        <v>92</v>
      </c>
      <c r="AY161" s="19" t="s">
        <v>387</v>
      </c>
      <c r="BE161" s="127">
        <f>IF(N161="základná",J161,0)</f>
        <v>0</v>
      </c>
      <c r="BF161" s="127">
        <f>IF(N161="znížená",J161,0)</f>
        <v>0</v>
      </c>
      <c r="BG161" s="127">
        <f>IF(N161="zákl. prenesená",J161,0)</f>
        <v>0</v>
      </c>
      <c r="BH161" s="127">
        <f>IF(N161="zníž. prenesená",J161,0)</f>
        <v>0</v>
      </c>
      <c r="BI161" s="127">
        <f>IF(N161="nulová",J161,0)</f>
        <v>0</v>
      </c>
      <c r="BJ161" s="19" t="s">
        <v>92</v>
      </c>
      <c r="BK161" s="127">
        <f>ROUND(I161*H161,2)</f>
        <v>0</v>
      </c>
      <c r="BL161" s="19" t="s">
        <v>386</v>
      </c>
      <c r="BM161" s="252" t="s">
        <v>4379</v>
      </c>
    </row>
    <row r="162" spans="1:65" s="12" customFormat="1" ht="25.95" customHeight="1">
      <c r="B162" s="212"/>
      <c r="C162" s="213"/>
      <c r="D162" s="214" t="s">
        <v>75</v>
      </c>
      <c r="E162" s="215" t="s">
        <v>592</v>
      </c>
      <c r="F162" s="215" t="s">
        <v>2128</v>
      </c>
      <c r="G162" s="213"/>
      <c r="H162" s="213"/>
      <c r="I162" s="216"/>
      <c r="J162" s="191">
        <f>BK162</f>
        <v>0</v>
      </c>
      <c r="K162" s="213"/>
      <c r="L162" s="217"/>
      <c r="M162" s="218"/>
      <c r="N162" s="219"/>
      <c r="O162" s="219"/>
      <c r="P162" s="220">
        <f>P163+P240+P251+P253</f>
        <v>0</v>
      </c>
      <c r="Q162" s="219"/>
      <c r="R162" s="220">
        <f>R163+R240+R251+R253</f>
        <v>1.8226200000000001</v>
      </c>
      <c r="S162" s="219"/>
      <c r="T162" s="221">
        <f>T163+T240+T251+T253</f>
        <v>46.239370000000001</v>
      </c>
      <c r="AR162" s="222" t="s">
        <v>99</v>
      </c>
      <c r="AT162" s="223" t="s">
        <v>75</v>
      </c>
      <c r="AU162" s="223" t="s">
        <v>76</v>
      </c>
      <c r="AY162" s="222" t="s">
        <v>387</v>
      </c>
      <c r="BK162" s="224">
        <f>BK163+BK240+BK251+BK253</f>
        <v>0</v>
      </c>
    </row>
    <row r="163" spans="1:65" s="12" customFormat="1" ht="22.8" customHeight="1">
      <c r="B163" s="212"/>
      <c r="C163" s="213"/>
      <c r="D163" s="214" t="s">
        <v>75</v>
      </c>
      <c r="E163" s="225" t="s">
        <v>1956</v>
      </c>
      <c r="F163" s="225" t="s">
        <v>2129</v>
      </c>
      <c r="G163" s="213"/>
      <c r="H163" s="213"/>
      <c r="I163" s="216"/>
      <c r="J163" s="226">
        <f>BK163</f>
        <v>0</v>
      </c>
      <c r="K163" s="213"/>
      <c r="L163" s="217"/>
      <c r="M163" s="218"/>
      <c r="N163" s="219"/>
      <c r="O163" s="219"/>
      <c r="P163" s="220">
        <f>SUM(P164:P239)</f>
        <v>0</v>
      </c>
      <c r="Q163" s="219"/>
      <c r="R163" s="220">
        <f>SUM(R164:R239)</f>
        <v>1.8226200000000001</v>
      </c>
      <c r="S163" s="219"/>
      <c r="T163" s="221">
        <f>SUM(T164:T239)</f>
        <v>46.239370000000001</v>
      </c>
      <c r="AR163" s="222" t="s">
        <v>99</v>
      </c>
      <c r="AT163" s="223" t="s">
        <v>75</v>
      </c>
      <c r="AU163" s="223" t="s">
        <v>84</v>
      </c>
      <c r="AY163" s="222" t="s">
        <v>387</v>
      </c>
      <c r="BK163" s="224">
        <f>SUM(BK164:BK239)</f>
        <v>0</v>
      </c>
    </row>
    <row r="164" spans="1:65" s="2" customFormat="1" ht="24.15" customHeight="1">
      <c r="A164" s="37"/>
      <c r="B164" s="38"/>
      <c r="C164" s="240" t="s">
        <v>128</v>
      </c>
      <c r="D164" s="240" t="s">
        <v>393</v>
      </c>
      <c r="E164" s="241" t="s">
        <v>4380</v>
      </c>
      <c r="F164" s="242" t="s">
        <v>4381</v>
      </c>
      <c r="G164" s="243" t="s">
        <v>396</v>
      </c>
      <c r="H164" s="244">
        <v>696</v>
      </c>
      <c r="I164" s="245"/>
      <c r="J164" s="246">
        <f t="shared" ref="J164:J195" si="5">ROUND(I164*H164,2)</f>
        <v>0</v>
      </c>
      <c r="K164" s="247"/>
      <c r="L164" s="40"/>
      <c r="M164" s="248" t="s">
        <v>1</v>
      </c>
      <c r="N164" s="249" t="s">
        <v>42</v>
      </c>
      <c r="O164" s="78"/>
      <c r="P164" s="250">
        <f t="shared" ref="P164:P195" si="6">O164*H164</f>
        <v>0</v>
      </c>
      <c r="Q164" s="250">
        <v>0</v>
      </c>
      <c r="R164" s="250">
        <f t="shared" ref="R164:R195" si="7">Q164*H164</f>
        <v>0</v>
      </c>
      <c r="S164" s="250">
        <v>0</v>
      </c>
      <c r="T164" s="251">
        <f t="shared" ref="T164:T195" si="8">S164*H164</f>
        <v>0</v>
      </c>
      <c r="U164" s="37"/>
      <c r="V164" s="37"/>
      <c r="W164" s="37"/>
      <c r="X164" s="37"/>
      <c r="Y164" s="37"/>
      <c r="Z164" s="37"/>
      <c r="AA164" s="37"/>
      <c r="AB164" s="37"/>
      <c r="AC164" s="37"/>
      <c r="AD164" s="37"/>
      <c r="AE164" s="37"/>
      <c r="AR164" s="252" t="s">
        <v>731</v>
      </c>
      <c r="AT164" s="252" t="s">
        <v>393</v>
      </c>
      <c r="AU164" s="252" t="s">
        <v>92</v>
      </c>
      <c r="AY164" s="19" t="s">
        <v>387</v>
      </c>
      <c r="BE164" s="127">
        <f t="shared" ref="BE164:BE195" si="9">IF(N164="základná",J164,0)</f>
        <v>0</v>
      </c>
      <c r="BF164" s="127">
        <f t="shared" ref="BF164:BF195" si="10">IF(N164="znížená",J164,0)</f>
        <v>0</v>
      </c>
      <c r="BG164" s="127">
        <f t="shared" ref="BG164:BG195" si="11">IF(N164="zákl. prenesená",J164,0)</f>
        <v>0</v>
      </c>
      <c r="BH164" s="127">
        <f t="shared" ref="BH164:BH195" si="12">IF(N164="zníž. prenesená",J164,0)</f>
        <v>0</v>
      </c>
      <c r="BI164" s="127">
        <f t="shared" ref="BI164:BI195" si="13">IF(N164="nulová",J164,0)</f>
        <v>0</v>
      </c>
      <c r="BJ164" s="19" t="s">
        <v>92</v>
      </c>
      <c r="BK164" s="127">
        <f t="shared" ref="BK164:BK195" si="14">ROUND(I164*H164,2)</f>
        <v>0</v>
      </c>
      <c r="BL164" s="19" t="s">
        <v>731</v>
      </c>
      <c r="BM164" s="252" t="s">
        <v>4382</v>
      </c>
    </row>
    <row r="165" spans="1:65" s="2" customFormat="1" ht="24.15" customHeight="1">
      <c r="A165" s="37"/>
      <c r="B165" s="38"/>
      <c r="C165" s="240" t="s">
        <v>131</v>
      </c>
      <c r="D165" s="240" t="s">
        <v>393</v>
      </c>
      <c r="E165" s="241" t="s">
        <v>4383</v>
      </c>
      <c r="F165" s="242" t="s">
        <v>4384</v>
      </c>
      <c r="G165" s="243" t="s">
        <v>396</v>
      </c>
      <c r="H165" s="244">
        <v>1251</v>
      </c>
      <c r="I165" s="245"/>
      <c r="J165" s="246">
        <f t="shared" si="5"/>
        <v>0</v>
      </c>
      <c r="K165" s="247"/>
      <c r="L165" s="40"/>
      <c r="M165" s="248" t="s">
        <v>1</v>
      </c>
      <c r="N165" s="249" t="s">
        <v>42</v>
      </c>
      <c r="O165" s="78"/>
      <c r="P165" s="250">
        <f t="shared" si="6"/>
        <v>0</v>
      </c>
      <c r="Q165" s="250">
        <v>0</v>
      </c>
      <c r="R165" s="250">
        <f t="shared" si="7"/>
        <v>0</v>
      </c>
      <c r="S165" s="250">
        <v>0</v>
      </c>
      <c r="T165" s="251">
        <f t="shared" si="8"/>
        <v>0</v>
      </c>
      <c r="U165" s="37"/>
      <c r="V165" s="37"/>
      <c r="W165" s="37"/>
      <c r="X165" s="37"/>
      <c r="Y165" s="37"/>
      <c r="Z165" s="37"/>
      <c r="AA165" s="37"/>
      <c r="AB165" s="37"/>
      <c r="AC165" s="37"/>
      <c r="AD165" s="37"/>
      <c r="AE165" s="37"/>
      <c r="AR165" s="252" t="s">
        <v>731</v>
      </c>
      <c r="AT165" s="252" t="s">
        <v>393</v>
      </c>
      <c r="AU165" s="252" t="s">
        <v>92</v>
      </c>
      <c r="AY165" s="19" t="s">
        <v>387</v>
      </c>
      <c r="BE165" s="127">
        <f t="shared" si="9"/>
        <v>0</v>
      </c>
      <c r="BF165" s="127">
        <f t="shared" si="10"/>
        <v>0</v>
      </c>
      <c r="BG165" s="127">
        <f t="shared" si="11"/>
        <v>0</v>
      </c>
      <c r="BH165" s="127">
        <f t="shared" si="12"/>
        <v>0</v>
      </c>
      <c r="BI165" s="127">
        <f t="shared" si="13"/>
        <v>0</v>
      </c>
      <c r="BJ165" s="19" t="s">
        <v>92</v>
      </c>
      <c r="BK165" s="127">
        <f t="shared" si="14"/>
        <v>0</v>
      </c>
      <c r="BL165" s="19" t="s">
        <v>731</v>
      </c>
      <c r="BM165" s="252" t="s">
        <v>4385</v>
      </c>
    </row>
    <row r="166" spans="1:65" s="2" customFormat="1" ht="24.15" customHeight="1">
      <c r="A166" s="37"/>
      <c r="B166" s="38"/>
      <c r="C166" s="240" t="s">
        <v>467</v>
      </c>
      <c r="D166" s="240" t="s">
        <v>393</v>
      </c>
      <c r="E166" s="241" t="s">
        <v>4211</v>
      </c>
      <c r="F166" s="242" t="s">
        <v>4212</v>
      </c>
      <c r="G166" s="243" t="s">
        <v>396</v>
      </c>
      <c r="H166" s="244">
        <v>106</v>
      </c>
      <c r="I166" s="245"/>
      <c r="J166" s="246">
        <f t="shared" si="5"/>
        <v>0</v>
      </c>
      <c r="K166" s="247"/>
      <c r="L166" s="40"/>
      <c r="M166" s="248" t="s">
        <v>1</v>
      </c>
      <c r="N166" s="249" t="s">
        <v>42</v>
      </c>
      <c r="O166" s="78"/>
      <c r="P166" s="250">
        <f t="shared" si="6"/>
        <v>0</v>
      </c>
      <c r="Q166" s="250">
        <v>0</v>
      </c>
      <c r="R166" s="250">
        <f t="shared" si="7"/>
        <v>0</v>
      </c>
      <c r="S166" s="250">
        <v>0</v>
      </c>
      <c r="T166" s="251">
        <f t="shared" si="8"/>
        <v>0</v>
      </c>
      <c r="U166" s="37"/>
      <c r="V166" s="37"/>
      <c r="W166" s="37"/>
      <c r="X166" s="37"/>
      <c r="Y166" s="37"/>
      <c r="Z166" s="37"/>
      <c r="AA166" s="37"/>
      <c r="AB166" s="37"/>
      <c r="AC166" s="37"/>
      <c r="AD166" s="37"/>
      <c r="AE166" s="37"/>
      <c r="AR166" s="252" t="s">
        <v>731</v>
      </c>
      <c r="AT166" s="252" t="s">
        <v>393</v>
      </c>
      <c r="AU166" s="252" t="s">
        <v>92</v>
      </c>
      <c r="AY166" s="19" t="s">
        <v>387</v>
      </c>
      <c r="BE166" s="127">
        <f t="shared" si="9"/>
        <v>0</v>
      </c>
      <c r="BF166" s="127">
        <f t="shared" si="10"/>
        <v>0</v>
      </c>
      <c r="BG166" s="127">
        <f t="shared" si="11"/>
        <v>0</v>
      </c>
      <c r="BH166" s="127">
        <f t="shared" si="12"/>
        <v>0</v>
      </c>
      <c r="BI166" s="127">
        <f t="shared" si="13"/>
        <v>0</v>
      </c>
      <c r="BJ166" s="19" t="s">
        <v>92</v>
      </c>
      <c r="BK166" s="127">
        <f t="shared" si="14"/>
        <v>0</v>
      </c>
      <c r="BL166" s="19" t="s">
        <v>731</v>
      </c>
      <c r="BM166" s="252" t="s">
        <v>4386</v>
      </c>
    </row>
    <row r="167" spans="1:65" s="2" customFormat="1" ht="24.15" customHeight="1">
      <c r="A167" s="37"/>
      <c r="B167" s="38"/>
      <c r="C167" s="240" t="s">
        <v>471</v>
      </c>
      <c r="D167" s="240" t="s">
        <v>393</v>
      </c>
      <c r="E167" s="241" t="s">
        <v>4387</v>
      </c>
      <c r="F167" s="242" t="s">
        <v>4388</v>
      </c>
      <c r="G167" s="243" t="s">
        <v>396</v>
      </c>
      <c r="H167" s="244">
        <v>2088</v>
      </c>
      <c r="I167" s="245"/>
      <c r="J167" s="246">
        <f t="shared" si="5"/>
        <v>0</v>
      </c>
      <c r="K167" s="247"/>
      <c r="L167" s="40"/>
      <c r="M167" s="248" t="s">
        <v>1</v>
      </c>
      <c r="N167" s="249" t="s">
        <v>42</v>
      </c>
      <c r="O167" s="78"/>
      <c r="P167" s="250">
        <f t="shared" si="6"/>
        <v>0</v>
      </c>
      <c r="Q167" s="250">
        <v>0</v>
      </c>
      <c r="R167" s="250">
        <f t="shared" si="7"/>
        <v>0</v>
      </c>
      <c r="S167" s="250">
        <v>0</v>
      </c>
      <c r="T167" s="251">
        <f t="shared" si="8"/>
        <v>0</v>
      </c>
      <c r="U167" s="37"/>
      <c r="V167" s="37"/>
      <c r="W167" s="37"/>
      <c r="X167" s="37"/>
      <c r="Y167" s="37"/>
      <c r="Z167" s="37"/>
      <c r="AA167" s="37"/>
      <c r="AB167" s="37"/>
      <c r="AC167" s="37"/>
      <c r="AD167" s="37"/>
      <c r="AE167" s="37"/>
      <c r="AR167" s="252" t="s">
        <v>731</v>
      </c>
      <c r="AT167" s="252" t="s">
        <v>393</v>
      </c>
      <c r="AU167" s="252" t="s">
        <v>92</v>
      </c>
      <c r="AY167" s="19" t="s">
        <v>387</v>
      </c>
      <c r="BE167" s="127">
        <f t="shared" si="9"/>
        <v>0</v>
      </c>
      <c r="BF167" s="127">
        <f t="shared" si="10"/>
        <v>0</v>
      </c>
      <c r="BG167" s="127">
        <f t="shared" si="11"/>
        <v>0</v>
      </c>
      <c r="BH167" s="127">
        <f t="shared" si="12"/>
        <v>0</v>
      </c>
      <c r="BI167" s="127">
        <f t="shared" si="13"/>
        <v>0</v>
      </c>
      <c r="BJ167" s="19" t="s">
        <v>92</v>
      </c>
      <c r="BK167" s="127">
        <f t="shared" si="14"/>
        <v>0</v>
      </c>
      <c r="BL167" s="19" t="s">
        <v>731</v>
      </c>
      <c r="BM167" s="252" t="s">
        <v>4389</v>
      </c>
    </row>
    <row r="168" spans="1:65" s="2" customFormat="1" ht="24.15" customHeight="1">
      <c r="A168" s="37"/>
      <c r="B168" s="38"/>
      <c r="C168" s="240" t="s">
        <v>475</v>
      </c>
      <c r="D168" s="240" t="s">
        <v>393</v>
      </c>
      <c r="E168" s="241" t="s">
        <v>2147</v>
      </c>
      <c r="F168" s="242" t="s">
        <v>2148</v>
      </c>
      <c r="G168" s="243" t="s">
        <v>396</v>
      </c>
      <c r="H168" s="244">
        <v>3753</v>
      </c>
      <c r="I168" s="245"/>
      <c r="J168" s="246">
        <f t="shared" si="5"/>
        <v>0</v>
      </c>
      <c r="K168" s="247"/>
      <c r="L168" s="40"/>
      <c r="M168" s="248" t="s">
        <v>1</v>
      </c>
      <c r="N168" s="249" t="s">
        <v>42</v>
      </c>
      <c r="O168" s="78"/>
      <c r="P168" s="250">
        <f t="shared" si="6"/>
        <v>0</v>
      </c>
      <c r="Q168" s="250">
        <v>0</v>
      </c>
      <c r="R168" s="250">
        <f t="shared" si="7"/>
        <v>0</v>
      </c>
      <c r="S168" s="250">
        <v>0</v>
      </c>
      <c r="T168" s="251">
        <f t="shared" si="8"/>
        <v>0</v>
      </c>
      <c r="U168" s="37"/>
      <c r="V168" s="37"/>
      <c r="W168" s="37"/>
      <c r="X168" s="37"/>
      <c r="Y168" s="37"/>
      <c r="Z168" s="37"/>
      <c r="AA168" s="37"/>
      <c r="AB168" s="37"/>
      <c r="AC168" s="37"/>
      <c r="AD168" s="37"/>
      <c r="AE168" s="37"/>
      <c r="AR168" s="252" t="s">
        <v>731</v>
      </c>
      <c r="AT168" s="252" t="s">
        <v>393</v>
      </c>
      <c r="AU168" s="252" t="s">
        <v>92</v>
      </c>
      <c r="AY168" s="19" t="s">
        <v>387</v>
      </c>
      <c r="BE168" s="127">
        <f t="shared" si="9"/>
        <v>0</v>
      </c>
      <c r="BF168" s="127">
        <f t="shared" si="10"/>
        <v>0</v>
      </c>
      <c r="BG168" s="127">
        <f t="shared" si="11"/>
        <v>0</v>
      </c>
      <c r="BH168" s="127">
        <f t="shared" si="12"/>
        <v>0</v>
      </c>
      <c r="BI168" s="127">
        <f t="shared" si="13"/>
        <v>0</v>
      </c>
      <c r="BJ168" s="19" t="s">
        <v>92</v>
      </c>
      <c r="BK168" s="127">
        <f t="shared" si="14"/>
        <v>0</v>
      </c>
      <c r="BL168" s="19" t="s">
        <v>731</v>
      </c>
      <c r="BM168" s="252" t="s">
        <v>4390</v>
      </c>
    </row>
    <row r="169" spans="1:65" s="2" customFormat="1" ht="24.15" customHeight="1">
      <c r="A169" s="37"/>
      <c r="B169" s="38"/>
      <c r="C169" s="240" t="s">
        <v>479</v>
      </c>
      <c r="D169" s="240" t="s">
        <v>393</v>
      </c>
      <c r="E169" s="241" t="s">
        <v>4391</v>
      </c>
      <c r="F169" s="242" t="s">
        <v>4392</v>
      </c>
      <c r="G169" s="243" t="s">
        <v>396</v>
      </c>
      <c r="H169" s="244">
        <v>318</v>
      </c>
      <c r="I169" s="245"/>
      <c r="J169" s="246">
        <f t="shared" si="5"/>
        <v>0</v>
      </c>
      <c r="K169" s="247"/>
      <c r="L169" s="40"/>
      <c r="M169" s="248" t="s">
        <v>1</v>
      </c>
      <c r="N169" s="249" t="s">
        <v>42</v>
      </c>
      <c r="O169" s="78"/>
      <c r="P169" s="250">
        <f t="shared" si="6"/>
        <v>0</v>
      </c>
      <c r="Q169" s="250">
        <v>0</v>
      </c>
      <c r="R169" s="250">
        <f t="shared" si="7"/>
        <v>0</v>
      </c>
      <c r="S169" s="250">
        <v>0</v>
      </c>
      <c r="T169" s="251">
        <f t="shared" si="8"/>
        <v>0</v>
      </c>
      <c r="U169" s="37"/>
      <c r="V169" s="37"/>
      <c r="W169" s="37"/>
      <c r="X169" s="37"/>
      <c r="Y169" s="37"/>
      <c r="Z169" s="37"/>
      <c r="AA169" s="37"/>
      <c r="AB169" s="37"/>
      <c r="AC169" s="37"/>
      <c r="AD169" s="37"/>
      <c r="AE169" s="37"/>
      <c r="AR169" s="252" t="s">
        <v>731</v>
      </c>
      <c r="AT169" s="252" t="s">
        <v>393</v>
      </c>
      <c r="AU169" s="252" t="s">
        <v>92</v>
      </c>
      <c r="AY169" s="19" t="s">
        <v>387</v>
      </c>
      <c r="BE169" s="127">
        <f t="shared" si="9"/>
        <v>0</v>
      </c>
      <c r="BF169" s="127">
        <f t="shared" si="10"/>
        <v>0</v>
      </c>
      <c r="BG169" s="127">
        <f t="shared" si="11"/>
        <v>0</v>
      </c>
      <c r="BH169" s="127">
        <f t="shared" si="12"/>
        <v>0</v>
      </c>
      <c r="BI169" s="127">
        <f t="shared" si="13"/>
        <v>0</v>
      </c>
      <c r="BJ169" s="19" t="s">
        <v>92</v>
      </c>
      <c r="BK169" s="127">
        <f t="shared" si="14"/>
        <v>0</v>
      </c>
      <c r="BL169" s="19" t="s">
        <v>731</v>
      </c>
      <c r="BM169" s="252" t="s">
        <v>4393</v>
      </c>
    </row>
    <row r="170" spans="1:65" s="2" customFormat="1" ht="24.15" customHeight="1">
      <c r="A170" s="37"/>
      <c r="B170" s="38"/>
      <c r="C170" s="240" t="s">
        <v>422</v>
      </c>
      <c r="D170" s="240" t="s">
        <v>393</v>
      </c>
      <c r="E170" s="241" t="s">
        <v>4394</v>
      </c>
      <c r="F170" s="242" t="s">
        <v>4395</v>
      </c>
      <c r="G170" s="243" t="s">
        <v>436</v>
      </c>
      <c r="H170" s="244">
        <v>96</v>
      </c>
      <c r="I170" s="245"/>
      <c r="J170" s="246">
        <f t="shared" si="5"/>
        <v>0</v>
      </c>
      <c r="K170" s="247"/>
      <c r="L170" s="40"/>
      <c r="M170" s="248" t="s">
        <v>1</v>
      </c>
      <c r="N170" s="249" t="s">
        <v>42</v>
      </c>
      <c r="O170" s="78"/>
      <c r="P170" s="250">
        <f t="shared" si="6"/>
        <v>0</v>
      </c>
      <c r="Q170" s="250">
        <v>0</v>
      </c>
      <c r="R170" s="250">
        <f t="shared" si="7"/>
        <v>0</v>
      </c>
      <c r="S170" s="250">
        <v>0</v>
      </c>
      <c r="T170" s="251">
        <f t="shared" si="8"/>
        <v>0</v>
      </c>
      <c r="U170" s="37"/>
      <c r="V170" s="37"/>
      <c r="W170" s="37"/>
      <c r="X170" s="37"/>
      <c r="Y170" s="37"/>
      <c r="Z170" s="37"/>
      <c r="AA170" s="37"/>
      <c r="AB170" s="37"/>
      <c r="AC170" s="37"/>
      <c r="AD170" s="37"/>
      <c r="AE170" s="37"/>
      <c r="AR170" s="252" t="s">
        <v>731</v>
      </c>
      <c r="AT170" s="252" t="s">
        <v>393</v>
      </c>
      <c r="AU170" s="252" t="s">
        <v>92</v>
      </c>
      <c r="AY170" s="19" t="s">
        <v>387</v>
      </c>
      <c r="BE170" s="127">
        <f t="shared" si="9"/>
        <v>0</v>
      </c>
      <c r="BF170" s="127">
        <f t="shared" si="10"/>
        <v>0</v>
      </c>
      <c r="BG170" s="127">
        <f t="shared" si="11"/>
        <v>0</v>
      </c>
      <c r="BH170" s="127">
        <f t="shared" si="12"/>
        <v>0</v>
      </c>
      <c r="BI170" s="127">
        <f t="shared" si="13"/>
        <v>0</v>
      </c>
      <c r="BJ170" s="19" t="s">
        <v>92</v>
      </c>
      <c r="BK170" s="127">
        <f t="shared" si="14"/>
        <v>0</v>
      </c>
      <c r="BL170" s="19" t="s">
        <v>731</v>
      </c>
      <c r="BM170" s="252" t="s">
        <v>4396</v>
      </c>
    </row>
    <row r="171" spans="1:65" s="2" customFormat="1" ht="24.15" customHeight="1">
      <c r="A171" s="37"/>
      <c r="B171" s="38"/>
      <c r="C171" s="240" t="s">
        <v>488</v>
      </c>
      <c r="D171" s="240" t="s">
        <v>393</v>
      </c>
      <c r="E171" s="241" t="s">
        <v>4397</v>
      </c>
      <c r="F171" s="242" t="s">
        <v>4398</v>
      </c>
      <c r="G171" s="243" t="s">
        <v>436</v>
      </c>
      <c r="H171" s="244">
        <v>97</v>
      </c>
      <c r="I171" s="245"/>
      <c r="J171" s="246">
        <f t="shared" si="5"/>
        <v>0</v>
      </c>
      <c r="K171" s="247"/>
      <c r="L171" s="40"/>
      <c r="M171" s="248" t="s">
        <v>1</v>
      </c>
      <c r="N171" s="249" t="s">
        <v>42</v>
      </c>
      <c r="O171" s="78"/>
      <c r="P171" s="250">
        <f t="shared" si="6"/>
        <v>0</v>
      </c>
      <c r="Q171" s="250">
        <v>0</v>
      </c>
      <c r="R171" s="250">
        <f t="shared" si="7"/>
        <v>0</v>
      </c>
      <c r="S171" s="250">
        <v>0</v>
      </c>
      <c r="T171" s="251">
        <f t="shared" si="8"/>
        <v>0</v>
      </c>
      <c r="U171" s="37"/>
      <c r="V171" s="37"/>
      <c r="W171" s="37"/>
      <c r="X171" s="37"/>
      <c r="Y171" s="37"/>
      <c r="Z171" s="37"/>
      <c r="AA171" s="37"/>
      <c r="AB171" s="37"/>
      <c r="AC171" s="37"/>
      <c r="AD171" s="37"/>
      <c r="AE171" s="37"/>
      <c r="AR171" s="252" t="s">
        <v>731</v>
      </c>
      <c r="AT171" s="252" t="s">
        <v>393</v>
      </c>
      <c r="AU171" s="252" t="s">
        <v>92</v>
      </c>
      <c r="AY171" s="19" t="s">
        <v>387</v>
      </c>
      <c r="BE171" s="127">
        <f t="shared" si="9"/>
        <v>0</v>
      </c>
      <c r="BF171" s="127">
        <f t="shared" si="10"/>
        <v>0</v>
      </c>
      <c r="BG171" s="127">
        <f t="shared" si="11"/>
        <v>0</v>
      </c>
      <c r="BH171" s="127">
        <f t="shared" si="12"/>
        <v>0</v>
      </c>
      <c r="BI171" s="127">
        <f t="shared" si="13"/>
        <v>0</v>
      </c>
      <c r="BJ171" s="19" t="s">
        <v>92</v>
      </c>
      <c r="BK171" s="127">
        <f t="shared" si="14"/>
        <v>0</v>
      </c>
      <c r="BL171" s="19" t="s">
        <v>731</v>
      </c>
      <c r="BM171" s="252" t="s">
        <v>4399</v>
      </c>
    </row>
    <row r="172" spans="1:65" s="2" customFormat="1" ht="24.15" customHeight="1">
      <c r="A172" s="37"/>
      <c r="B172" s="38"/>
      <c r="C172" s="240" t="s">
        <v>493</v>
      </c>
      <c r="D172" s="240" t="s">
        <v>393</v>
      </c>
      <c r="E172" s="241" t="s">
        <v>4400</v>
      </c>
      <c r="F172" s="242" t="s">
        <v>4401</v>
      </c>
      <c r="G172" s="243" t="s">
        <v>436</v>
      </c>
      <c r="H172" s="244">
        <v>565</v>
      </c>
      <c r="I172" s="245"/>
      <c r="J172" s="246">
        <f t="shared" si="5"/>
        <v>0</v>
      </c>
      <c r="K172" s="247"/>
      <c r="L172" s="40"/>
      <c r="M172" s="248" t="s">
        <v>1</v>
      </c>
      <c r="N172" s="249" t="s">
        <v>42</v>
      </c>
      <c r="O172" s="78"/>
      <c r="P172" s="250">
        <f t="shared" si="6"/>
        <v>0</v>
      </c>
      <c r="Q172" s="250">
        <v>0</v>
      </c>
      <c r="R172" s="250">
        <f t="shared" si="7"/>
        <v>0</v>
      </c>
      <c r="S172" s="250">
        <v>0</v>
      </c>
      <c r="T172" s="251">
        <f t="shared" si="8"/>
        <v>0</v>
      </c>
      <c r="U172" s="37"/>
      <c r="V172" s="37"/>
      <c r="W172" s="37"/>
      <c r="X172" s="37"/>
      <c r="Y172" s="37"/>
      <c r="Z172" s="37"/>
      <c r="AA172" s="37"/>
      <c r="AB172" s="37"/>
      <c r="AC172" s="37"/>
      <c r="AD172" s="37"/>
      <c r="AE172" s="37"/>
      <c r="AR172" s="252" t="s">
        <v>731</v>
      </c>
      <c r="AT172" s="252" t="s">
        <v>393</v>
      </c>
      <c r="AU172" s="252" t="s">
        <v>92</v>
      </c>
      <c r="AY172" s="19" t="s">
        <v>387</v>
      </c>
      <c r="BE172" s="127">
        <f t="shared" si="9"/>
        <v>0</v>
      </c>
      <c r="BF172" s="127">
        <f t="shared" si="10"/>
        <v>0</v>
      </c>
      <c r="BG172" s="127">
        <f t="shared" si="11"/>
        <v>0</v>
      </c>
      <c r="BH172" s="127">
        <f t="shared" si="12"/>
        <v>0</v>
      </c>
      <c r="BI172" s="127">
        <f t="shared" si="13"/>
        <v>0</v>
      </c>
      <c r="BJ172" s="19" t="s">
        <v>92</v>
      </c>
      <c r="BK172" s="127">
        <f t="shared" si="14"/>
        <v>0</v>
      </c>
      <c r="BL172" s="19" t="s">
        <v>731</v>
      </c>
      <c r="BM172" s="252" t="s">
        <v>4402</v>
      </c>
    </row>
    <row r="173" spans="1:65" s="2" customFormat="1" ht="16.5" customHeight="1">
      <c r="A173" s="37"/>
      <c r="B173" s="38"/>
      <c r="C173" s="240" t="s">
        <v>499</v>
      </c>
      <c r="D173" s="240" t="s">
        <v>393</v>
      </c>
      <c r="E173" s="241" t="s">
        <v>4403</v>
      </c>
      <c r="F173" s="242" t="s">
        <v>4404</v>
      </c>
      <c r="G173" s="243" t="s">
        <v>436</v>
      </c>
      <c r="H173" s="244">
        <v>880</v>
      </c>
      <c r="I173" s="245"/>
      <c r="J173" s="246">
        <f t="shared" si="5"/>
        <v>0</v>
      </c>
      <c r="K173" s="247"/>
      <c r="L173" s="40"/>
      <c r="M173" s="248" t="s">
        <v>1</v>
      </c>
      <c r="N173" s="249" t="s">
        <v>42</v>
      </c>
      <c r="O173" s="78"/>
      <c r="P173" s="250">
        <f t="shared" si="6"/>
        <v>0</v>
      </c>
      <c r="Q173" s="250">
        <v>0</v>
      </c>
      <c r="R173" s="250">
        <f t="shared" si="7"/>
        <v>0</v>
      </c>
      <c r="S173" s="250">
        <v>0</v>
      </c>
      <c r="T173" s="251">
        <f t="shared" si="8"/>
        <v>0</v>
      </c>
      <c r="U173" s="37"/>
      <c r="V173" s="37"/>
      <c r="W173" s="37"/>
      <c r="X173" s="37"/>
      <c r="Y173" s="37"/>
      <c r="Z173" s="37"/>
      <c r="AA173" s="37"/>
      <c r="AB173" s="37"/>
      <c r="AC173" s="37"/>
      <c r="AD173" s="37"/>
      <c r="AE173" s="37"/>
      <c r="AR173" s="252" t="s">
        <v>731</v>
      </c>
      <c r="AT173" s="252" t="s">
        <v>393</v>
      </c>
      <c r="AU173" s="252" t="s">
        <v>92</v>
      </c>
      <c r="AY173" s="19" t="s">
        <v>387</v>
      </c>
      <c r="BE173" s="127">
        <f t="shared" si="9"/>
        <v>0</v>
      </c>
      <c r="BF173" s="127">
        <f t="shared" si="10"/>
        <v>0</v>
      </c>
      <c r="BG173" s="127">
        <f t="shared" si="11"/>
        <v>0</v>
      </c>
      <c r="BH173" s="127">
        <f t="shared" si="12"/>
        <v>0</v>
      </c>
      <c r="BI173" s="127">
        <f t="shared" si="13"/>
        <v>0</v>
      </c>
      <c r="BJ173" s="19" t="s">
        <v>92</v>
      </c>
      <c r="BK173" s="127">
        <f t="shared" si="14"/>
        <v>0</v>
      </c>
      <c r="BL173" s="19" t="s">
        <v>731</v>
      </c>
      <c r="BM173" s="252" t="s">
        <v>4405</v>
      </c>
    </row>
    <row r="174" spans="1:65" s="2" customFormat="1" ht="21.75" customHeight="1">
      <c r="A174" s="37"/>
      <c r="B174" s="38"/>
      <c r="C174" s="240" t="s">
        <v>7</v>
      </c>
      <c r="D174" s="240" t="s">
        <v>393</v>
      </c>
      <c r="E174" s="241" t="s">
        <v>4406</v>
      </c>
      <c r="F174" s="242" t="s">
        <v>4407</v>
      </c>
      <c r="G174" s="243" t="s">
        <v>436</v>
      </c>
      <c r="H174" s="244">
        <v>112</v>
      </c>
      <c r="I174" s="245"/>
      <c r="J174" s="246">
        <f t="shared" si="5"/>
        <v>0</v>
      </c>
      <c r="K174" s="247"/>
      <c r="L174" s="40"/>
      <c r="M174" s="248" t="s">
        <v>1</v>
      </c>
      <c r="N174" s="249" t="s">
        <v>42</v>
      </c>
      <c r="O174" s="78"/>
      <c r="P174" s="250">
        <f t="shared" si="6"/>
        <v>0</v>
      </c>
      <c r="Q174" s="250">
        <v>0</v>
      </c>
      <c r="R174" s="250">
        <f t="shared" si="7"/>
        <v>0</v>
      </c>
      <c r="S174" s="250">
        <v>0</v>
      </c>
      <c r="T174" s="251">
        <f t="shared" si="8"/>
        <v>0</v>
      </c>
      <c r="U174" s="37"/>
      <c r="V174" s="37"/>
      <c r="W174" s="37"/>
      <c r="X174" s="37"/>
      <c r="Y174" s="37"/>
      <c r="Z174" s="37"/>
      <c r="AA174" s="37"/>
      <c r="AB174" s="37"/>
      <c r="AC174" s="37"/>
      <c r="AD174" s="37"/>
      <c r="AE174" s="37"/>
      <c r="AR174" s="252" t="s">
        <v>731</v>
      </c>
      <c r="AT174" s="252" t="s">
        <v>393</v>
      </c>
      <c r="AU174" s="252" t="s">
        <v>92</v>
      </c>
      <c r="AY174" s="19" t="s">
        <v>387</v>
      </c>
      <c r="BE174" s="127">
        <f t="shared" si="9"/>
        <v>0</v>
      </c>
      <c r="BF174" s="127">
        <f t="shared" si="10"/>
        <v>0</v>
      </c>
      <c r="BG174" s="127">
        <f t="shared" si="11"/>
        <v>0</v>
      </c>
      <c r="BH174" s="127">
        <f t="shared" si="12"/>
        <v>0</v>
      </c>
      <c r="BI174" s="127">
        <f t="shared" si="13"/>
        <v>0</v>
      </c>
      <c r="BJ174" s="19" t="s">
        <v>92</v>
      </c>
      <c r="BK174" s="127">
        <f t="shared" si="14"/>
        <v>0</v>
      </c>
      <c r="BL174" s="19" t="s">
        <v>731</v>
      </c>
      <c r="BM174" s="252" t="s">
        <v>4408</v>
      </c>
    </row>
    <row r="175" spans="1:65" s="2" customFormat="1" ht="33" customHeight="1">
      <c r="A175" s="37"/>
      <c r="B175" s="38"/>
      <c r="C175" s="240" t="s">
        <v>508</v>
      </c>
      <c r="D175" s="240" t="s">
        <v>393</v>
      </c>
      <c r="E175" s="241" t="s">
        <v>4409</v>
      </c>
      <c r="F175" s="242" t="s">
        <v>4410</v>
      </c>
      <c r="G175" s="243" t="s">
        <v>396</v>
      </c>
      <c r="H175" s="244">
        <v>164</v>
      </c>
      <c r="I175" s="245"/>
      <c r="J175" s="246">
        <f t="shared" si="5"/>
        <v>0</v>
      </c>
      <c r="K175" s="247"/>
      <c r="L175" s="40"/>
      <c r="M175" s="248" t="s">
        <v>1</v>
      </c>
      <c r="N175" s="249" t="s">
        <v>42</v>
      </c>
      <c r="O175" s="78"/>
      <c r="P175" s="250">
        <f t="shared" si="6"/>
        <v>0</v>
      </c>
      <c r="Q175" s="250">
        <v>0</v>
      </c>
      <c r="R175" s="250">
        <f t="shared" si="7"/>
        <v>0</v>
      </c>
      <c r="S175" s="250">
        <v>0</v>
      </c>
      <c r="T175" s="251">
        <f t="shared" si="8"/>
        <v>0</v>
      </c>
      <c r="U175" s="37"/>
      <c r="V175" s="37"/>
      <c r="W175" s="37"/>
      <c r="X175" s="37"/>
      <c r="Y175" s="37"/>
      <c r="Z175" s="37"/>
      <c r="AA175" s="37"/>
      <c r="AB175" s="37"/>
      <c r="AC175" s="37"/>
      <c r="AD175" s="37"/>
      <c r="AE175" s="37"/>
      <c r="AR175" s="252" t="s">
        <v>731</v>
      </c>
      <c r="AT175" s="252" t="s">
        <v>393</v>
      </c>
      <c r="AU175" s="252" t="s">
        <v>92</v>
      </c>
      <c r="AY175" s="19" t="s">
        <v>387</v>
      </c>
      <c r="BE175" s="127">
        <f t="shared" si="9"/>
        <v>0</v>
      </c>
      <c r="BF175" s="127">
        <f t="shared" si="10"/>
        <v>0</v>
      </c>
      <c r="BG175" s="127">
        <f t="shared" si="11"/>
        <v>0</v>
      </c>
      <c r="BH175" s="127">
        <f t="shared" si="12"/>
        <v>0</v>
      </c>
      <c r="BI175" s="127">
        <f t="shared" si="13"/>
        <v>0</v>
      </c>
      <c r="BJ175" s="19" t="s">
        <v>92</v>
      </c>
      <c r="BK175" s="127">
        <f t="shared" si="14"/>
        <v>0</v>
      </c>
      <c r="BL175" s="19" t="s">
        <v>731</v>
      </c>
      <c r="BM175" s="252" t="s">
        <v>4411</v>
      </c>
    </row>
    <row r="176" spans="1:65" s="2" customFormat="1" ht="24.15" customHeight="1">
      <c r="A176" s="37"/>
      <c r="B176" s="38"/>
      <c r="C176" s="240" t="s">
        <v>515</v>
      </c>
      <c r="D176" s="240" t="s">
        <v>393</v>
      </c>
      <c r="E176" s="241" t="s">
        <v>4412</v>
      </c>
      <c r="F176" s="242" t="s">
        <v>4413</v>
      </c>
      <c r="G176" s="243" t="s">
        <v>396</v>
      </c>
      <c r="H176" s="244">
        <v>1786</v>
      </c>
      <c r="I176" s="245"/>
      <c r="J176" s="246">
        <f t="shared" si="5"/>
        <v>0</v>
      </c>
      <c r="K176" s="247"/>
      <c r="L176" s="40"/>
      <c r="M176" s="248" t="s">
        <v>1</v>
      </c>
      <c r="N176" s="249" t="s">
        <v>42</v>
      </c>
      <c r="O176" s="78"/>
      <c r="P176" s="250">
        <f t="shared" si="6"/>
        <v>0</v>
      </c>
      <c r="Q176" s="250">
        <v>0</v>
      </c>
      <c r="R176" s="250">
        <f t="shared" si="7"/>
        <v>0</v>
      </c>
      <c r="S176" s="250">
        <v>0</v>
      </c>
      <c r="T176" s="251">
        <f t="shared" si="8"/>
        <v>0</v>
      </c>
      <c r="U176" s="37"/>
      <c r="V176" s="37"/>
      <c r="W176" s="37"/>
      <c r="X176" s="37"/>
      <c r="Y176" s="37"/>
      <c r="Z176" s="37"/>
      <c r="AA176" s="37"/>
      <c r="AB176" s="37"/>
      <c r="AC176" s="37"/>
      <c r="AD176" s="37"/>
      <c r="AE176" s="37"/>
      <c r="AR176" s="252" t="s">
        <v>731</v>
      </c>
      <c r="AT176" s="252" t="s">
        <v>393</v>
      </c>
      <c r="AU176" s="252" t="s">
        <v>92</v>
      </c>
      <c r="AY176" s="19" t="s">
        <v>387</v>
      </c>
      <c r="BE176" s="127">
        <f t="shared" si="9"/>
        <v>0</v>
      </c>
      <c r="BF176" s="127">
        <f t="shared" si="10"/>
        <v>0</v>
      </c>
      <c r="BG176" s="127">
        <f t="shared" si="11"/>
        <v>0</v>
      </c>
      <c r="BH176" s="127">
        <f t="shared" si="12"/>
        <v>0</v>
      </c>
      <c r="BI176" s="127">
        <f t="shared" si="13"/>
        <v>0</v>
      </c>
      <c r="BJ176" s="19" t="s">
        <v>92</v>
      </c>
      <c r="BK176" s="127">
        <f t="shared" si="14"/>
        <v>0</v>
      </c>
      <c r="BL176" s="19" t="s">
        <v>731</v>
      </c>
      <c r="BM176" s="252" t="s">
        <v>4414</v>
      </c>
    </row>
    <row r="177" spans="1:65" s="2" customFormat="1" ht="24.15" customHeight="1">
      <c r="A177" s="37"/>
      <c r="B177" s="38"/>
      <c r="C177" s="240" t="s">
        <v>522</v>
      </c>
      <c r="D177" s="240" t="s">
        <v>393</v>
      </c>
      <c r="E177" s="241" t="s">
        <v>4415</v>
      </c>
      <c r="F177" s="242" t="s">
        <v>4416</v>
      </c>
      <c r="G177" s="243" t="s">
        <v>396</v>
      </c>
      <c r="H177" s="244">
        <v>265</v>
      </c>
      <c r="I177" s="245"/>
      <c r="J177" s="246">
        <f t="shared" si="5"/>
        <v>0</v>
      </c>
      <c r="K177" s="247"/>
      <c r="L177" s="40"/>
      <c r="M177" s="248" t="s">
        <v>1</v>
      </c>
      <c r="N177" s="249" t="s">
        <v>42</v>
      </c>
      <c r="O177" s="78"/>
      <c r="P177" s="250">
        <f t="shared" si="6"/>
        <v>0</v>
      </c>
      <c r="Q177" s="250">
        <v>0</v>
      </c>
      <c r="R177" s="250">
        <f t="shared" si="7"/>
        <v>0</v>
      </c>
      <c r="S177" s="250">
        <v>0</v>
      </c>
      <c r="T177" s="251">
        <f t="shared" si="8"/>
        <v>0</v>
      </c>
      <c r="U177" s="37"/>
      <c r="V177" s="37"/>
      <c r="W177" s="37"/>
      <c r="X177" s="37"/>
      <c r="Y177" s="37"/>
      <c r="Z177" s="37"/>
      <c r="AA177" s="37"/>
      <c r="AB177" s="37"/>
      <c r="AC177" s="37"/>
      <c r="AD177" s="37"/>
      <c r="AE177" s="37"/>
      <c r="AR177" s="252" t="s">
        <v>731</v>
      </c>
      <c r="AT177" s="252" t="s">
        <v>393</v>
      </c>
      <c r="AU177" s="252" t="s">
        <v>92</v>
      </c>
      <c r="AY177" s="19" t="s">
        <v>387</v>
      </c>
      <c r="BE177" s="127">
        <f t="shared" si="9"/>
        <v>0</v>
      </c>
      <c r="BF177" s="127">
        <f t="shared" si="10"/>
        <v>0</v>
      </c>
      <c r="BG177" s="127">
        <f t="shared" si="11"/>
        <v>0</v>
      </c>
      <c r="BH177" s="127">
        <f t="shared" si="12"/>
        <v>0</v>
      </c>
      <c r="BI177" s="127">
        <f t="shared" si="13"/>
        <v>0</v>
      </c>
      <c r="BJ177" s="19" t="s">
        <v>92</v>
      </c>
      <c r="BK177" s="127">
        <f t="shared" si="14"/>
        <v>0</v>
      </c>
      <c r="BL177" s="19" t="s">
        <v>731</v>
      </c>
      <c r="BM177" s="252" t="s">
        <v>4417</v>
      </c>
    </row>
    <row r="178" spans="1:65" s="2" customFormat="1" ht="24.15" customHeight="1">
      <c r="A178" s="37"/>
      <c r="B178" s="38"/>
      <c r="C178" s="240" t="s">
        <v>296</v>
      </c>
      <c r="D178" s="240" t="s">
        <v>393</v>
      </c>
      <c r="E178" s="241" t="s">
        <v>4418</v>
      </c>
      <c r="F178" s="242" t="s">
        <v>4419</v>
      </c>
      <c r="G178" s="243" t="s">
        <v>396</v>
      </c>
      <c r="H178" s="244">
        <v>539</v>
      </c>
      <c r="I178" s="245"/>
      <c r="J178" s="246">
        <f t="shared" si="5"/>
        <v>0</v>
      </c>
      <c r="K178" s="247"/>
      <c r="L178" s="40"/>
      <c r="M178" s="248" t="s">
        <v>1</v>
      </c>
      <c r="N178" s="249" t="s">
        <v>42</v>
      </c>
      <c r="O178" s="78"/>
      <c r="P178" s="250">
        <f t="shared" si="6"/>
        <v>0</v>
      </c>
      <c r="Q178" s="250">
        <v>0</v>
      </c>
      <c r="R178" s="250">
        <f t="shared" si="7"/>
        <v>0</v>
      </c>
      <c r="S178" s="250">
        <v>0</v>
      </c>
      <c r="T178" s="251">
        <f t="shared" si="8"/>
        <v>0</v>
      </c>
      <c r="U178" s="37"/>
      <c r="V178" s="37"/>
      <c r="W178" s="37"/>
      <c r="X178" s="37"/>
      <c r="Y178" s="37"/>
      <c r="Z178" s="37"/>
      <c r="AA178" s="37"/>
      <c r="AB178" s="37"/>
      <c r="AC178" s="37"/>
      <c r="AD178" s="37"/>
      <c r="AE178" s="37"/>
      <c r="AR178" s="252" t="s">
        <v>731</v>
      </c>
      <c r="AT178" s="252" t="s">
        <v>393</v>
      </c>
      <c r="AU178" s="252" t="s">
        <v>92</v>
      </c>
      <c r="AY178" s="19" t="s">
        <v>387</v>
      </c>
      <c r="BE178" s="127">
        <f t="shared" si="9"/>
        <v>0</v>
      </c>
      <c r="BF178" s="127">
        <f t="shared" si="10"/>
        <v>0</v>
      </c>
      <c r="BG178" s="127">
        <f t="shared" si="11"/>
        <v>0</v>
      </c>
      <c r="BH178" s="127">
        <f t="shared" si="12"/>
        <v>0</v>
      </c>
      <c r="BI178" s="127">
        <f t="shared" si="13"/>
        <v>0</v>
      </c>
      <c r="BJ178" s="19" t="s">
        <v>92</v>
      </c>
      <c r="BK178" s="127">
        <f t="shared" si="14"/>
        <v>0</v>
      </c>
      <c r="BL178" s="19" t="s">
        <v>731</v>
      </c>
      <c r="BM178" s="252" t="s">
        <v>4420</v>
      </c>
    </row>
    <row r="179" spans="1:65" s="2" customFormat="1" ht="33" customHeight="1">
      <c r="A179" s="37"/>
      <c r="B179" s="38"/>
      <c r="C179" s="240" t="s">
        <v>531</v>
      </c>
      <c r="D179" s="240" t="s">
        <v>393</v>
      </c>
      <c r="E179" s="241" t="s">
        <v>4252</v>
      </c>
      <c r="F179" s="242" t="s">
        <v>4253</v>
      </c>
      <c r="G179" s="243" t="s">
        <v>436</v>
      </c>
      <c r="H179" s="244">
        <v>584</v>
      </c>
      <c r="I179" s="245"/>
      <c r="J179" s="246">
        <f t="shared" si="5"/>
        <v>0</v>
      </c>
      <c r="K179" s="247"/>
      <c r="L179" s="40"/>
      <c r="M179" s="248" t="s">
        <v>1</v>
      </c>
      <c r="N179" s="249" t="s">
        <v>42</v>
      </c>
      <c r="O179" s="78"/>
      <c r="P179" s="250">
        <f t="shared" si="6"/>
        <v>0</v>
      </c>
      <c r="Q179" s="250">
        <v>0</v>
      </c>
      <c r="R179" s="250">
        <f t="shared" si="7"/>
        <v>0</v>
      </c>
      <c r="S179" s="250">
        <v>0</v>
      </c>
      <c r="T179" s="251">
        <f t="shared" si="8"/>
        <v>0</v>
      </c>
      <c r="U179" s="37"/>
      <c r="V179" s="37"/>
      <c r="W179" s="37"/>
      <c r="X179" s="37"/>
      <c r="Y179" s="37"/>
      <c r="Z179" s="37"/>
      <c r="AA179" s="37"/>
      <c r="AB179" s="37"/>
      <c r="AC179" s="37"/>
      <c r="AD179" s="37"/>
      <c r="AE179" s="37"/>
      <c r="AR179" s="252" t="s">
        <v>731</v>
      </c>
      <c r="AT179" s="252" t="s">
        <v>393</v>
      </c>
      <c r="AU179" s="252" t="s">
        <v>92</v>
      </c>
      <c r="AY179" s="19" t="s">
        <v>387</v>
      </c>
      <c r="BE179" s="127">
        <f t="shared" si="9"/>
        <v>0</v>
      </c>
      <c r="BF179" s="127">
        <f t="shared" si="10"/>
        <v>0</v>
      </c>
      <c r="BG179" s="127">
        <f t="shared" si="11"/>
        <v>0</v>
      </c>
      <c r="BH179" s="127">
        <f t="shared" si="12"/>
        <v>0</v>
      </c>
      <c r="BI179" s="127">
        <f t="shared" si="13"/>
        <v>0</v>
      </c>
      <c r="BJ179" s="19" t="s">
        <v>92</v>
      </c>
      <c r="BK179" s="127">
        <f t="shared" si="14"/>
        <v>0</v>
      </c>
      <c r="BL179" s="19" t="s">
        <v>731</v>
      </c>
      <c r="BM179" s="252" t="s">
        <v>4421</v>
      </c>
    </row>
    <row r="180" spans="1:65" s="2" customFormat="1" ht="24.15" customHeight="1">
      <c r="A180" s="37"/>
      <c r="B180" s="38"/>
      <c r="C180" s="240" t="s">
        <v>535</v>
      </c>
      <c r="D180" s="240" t="s">
        <v>393</v>
      </c>
      <c r="E180" s="241" t="s">
        <v>4422</v>
      </c>
      <c r="F180" s="242" t="s">
        <v>4423</v>
      </c>
      <c r="G180" s="243" t="s">
        <v>436</v>
      </c>
      <c r="H180" s="244">
        <v>190</v>
      </c>
      <c r="I180" s="245"/>
      <c r="J180" s="246">
        <f t="shared" si="5"/>
        <v>0</v>
      </c>
      <c r="K180" s="247"/>
      <c r="L180" s="40"/>
      <c r="M180" s="248" t="s">
        <v>1</v>
      </c>
      <c r="N180" s="249" t="s">
        <v>42</v>
      </c>
      <c r="O180" s="78"/>
      <c r="P180" s="250">
        <f t="shared" si="6"/>
        <v>0</v>
      </c>
      <c r="Q180" s="250">
        <v>0</v>
      </c>
      <c r="R180" s="250">
        <f t="shared" si="7"/>
        <v>0</v>
      </c>
      <c r="S180" s="250">
        <v>0</v>
      </c>
      <c r="T180" s="251">
        <f t="shared" si="8"/>
        <v>0</v>
      </c>
      <c r="U180" s="37"/>
      <c r="V180" s="37"/>
      <c r="W180" s="37"/>
      <c r="X180" s="37"/>
      <c r="Y180" s="37"/>
      <c r="Z180" s="37"/>
      <c r="AA180" s="37"/>
      <c r="AB180" s="37"/>
      <c r="AC180" s="37"/>
      <c r="AD180" s="37"/>
      <c r="AE180" s="37"/>
      <c r="AR180" s="252" t="s">
        <v>731</v>
      </c>
      <c r="AT180" s="252" t="s">
        <v>393</v>
      </c>
      <c r="AU180" s="252" t="s">
        <v>92</v>
      </c>
      <c r="AY180" s="19" t="s">
        <v>387</v>
      </c>
      <c r="BE180" s="127">
        <f t="shared" si="9"/>
        <v>0</v>
      </c>
      <c r="BF180" s="127">
        <f t="shared" si="10"/>
        <v>0</v>
      </c>
      <c r="BG180" s="127">
        <f t="shared" si="11"/>
        <v>0</v>
      </c>
      <c r="BH180" s="127">
        <f t="shared" si="12"/>
        <v>0</v>
      </c>
      <c r="BI180" s="127">
        <f t="shared" si="13"/>
        <v>0</v>
      </c>
      <c r="BJ180" s="19" t="s">
        <v>92</v>
      </c>
      <c r="BK180" s="127">
        <f t="shared" si="14"/>
        <v>0</v>
      </c>
      <c r="BL180" s="19" t="s">
        <v>731</v>
      </c>
      <c r="BM180" s="252" t="s">
        <v>4424</v>
      </c>
    </row>
    <row r="181" spans="1:65" s="2" customFormat="1" ht="21.75" customHeight="1">
      <c r="A181" s="37"/>
      <c r="B181" s="38"/>
      <c r="C181" s="297" t="s">
        <v>540</v>
      </c>
      <c r="D181" s="297" t="s">
        <v>592</v>
      </c>
      <c r="E181" s="298" t="s">
        <v>4425</v>
      </c>
      <c r="F181" s="299" t="s">
        <v>4426</v>
      </c>
      <c r="G181" s="300" t="s">
        <v>436</v>
      </c>
      <c r="H181" s="301">
        <v>171</v>
      </c>
      <c r="I181" s="302"/>
      <c r="J181" s="303">
        <f t="shared" si="5"/>
        <v>0</v>
      </c>
      <c r="K181" s="304"/>
      <c r="L181" s="305"/>
      <c r="M181" s="306" t="s">
        <v>1</v>
      </c>
      <c r="N181" s="307" t="s">
        <v>42</v>
      </c>
      <c r="O181" s="78"/>
      <c r="P181" s="250">
        <f t="shared" si="6"/>
        <v>0</v>
      </c>
      <c r="Q181" s="250">
        <v>2.0000000000000001E-4</v>
      </c>
      <c r="R181" s="250">
        <f t="shared" si="7"/>
        <v>3.4200000000000001E-2</v>
      </c>
      <c r="S181" s="250">
        <v>0</v>
      </c>
      <c r="T181" s="251">
        <f t="shared" si="8"/>
        <v>0</v>
      </c>
      <c r="U181" s="37"/>
      <c r="V181" s="37"/>
      <c r="W181" s="37"/>
      <c r="X181" s="37"/>
      <c r="Y181" s="37"/>
      <c r="Z181" s="37"/>
      <c r="AA181" s="37"/>
      <c r="AB181" s="37"/>
      <c r="AC181" s="37"/>
      <c r="AD181" s="37"/>
      <c r="AE181" s="37"/>
      <c r="AR181" s="252" t="s">
        <v>1012</v>
      </c>
      <c r="AT181" s="252" t="s">
        <v>592</v>
      </c>
      <c r="AU181" s="252" t="s">
        <v>92</v>
      </c>
      <c r="AY181" s="19" t="s">
        <v>387</v>
      </c>
      <c r="BE181" s="127">
        <f t="shared" si="9"/>
        <v>0</v>
      </c>
      <c r="BF181" s="127">
        <f t="shared" si="10"/>
        <v>0</v>
      </c>
      <c r="BG181" s="127">
        <f t="shared" si="11"/>
        <v>0</v>
      </c>
      <c r="BH181" s="127">
        <f t="shared" si="12"/>
        <v>0</v>
      </c>
      <c r="BI181" s="127">
        <f t="shared" si="13"/>
        <v>0</v>
      </c>
      <c r="BJ181" s="19" t="s">
        <v>92</v>
      </c>
      <c r="BK181" s="127">
        <f t="shared" si="14"/>
        <v>0</v>
      </c>
      <c r="BL181" s="19" t="s">
        <v>1012</v>
      </c>
      <c r="BM181" s="252" t="s">
        <v>4427</v>
      </c>
    </row>
    <row r="182" spans="1:65" s="2" customFormat="1" ht="21.75" customHeight="1">
      <c r="A182" s="37"/>
      <c r="B182" s="38"/>
      <c r="C182" s="297" t="s">
        <v>546</v>
      </c>
      <c r="D182" s="297" t="s">
        <v>592</v>
      </c>
      <c r="E182" s="298" t="s">
        <v>4428</v>
      </c>
      <c r="F182" s="299" t="s">
        <v>4429</v>
      </c>
      <c r="G182" s="300" t="s">
        <v>436</v>
      </c>
      <c r="H182" s="301">
        <v>95</v>
      </c>
      <c r="I182" s="302"/>
      <c r="J182" s="303">
        <f t="shared" si="5"/>
        <v>0</v>
      </c>
      <c r="K182" s="304"/>
      <c r="L182" s="305"/>
      <c r="M182" s="306" t="s">
        <v>1</v>
      </c>
      <c r="N182" s="307" t="s">
        <v>42</v>
      </c>
      <c r="O182" s="78"/>
      <c r="P182" s="250">
        <f t="shared" si="6"/>
        <v>0</v>
      </c>
      <c r="Q182" s="250">
        <v>1E-4</v>
      </c>
      <c r="R182" s="250">
        <f t="shared" si="7"/>
        <v>9.4999999999999998E-3</v>
      </c>
      <c r="S182" s="250">
        <v>0</v>
      </c>
      <c r="T182" s="251">
        <f t="shared" si="8"/>
        <v>0</v>
      </c>
      <c r="U182" s="37"/>
      <c r="V182" s="37"/>
      <c r="W182" s="37"/>
      <c r="X182" s="37"/>
      <c r="Y182" s="37"/>
      <c r="Z182" s="37"/>
      <c r="AA182" s="37"/>
      <c r="AB182" s="37"/>
      <c r="AC182" s="37"/>
      <c r="AD182" s="37"/>
      <c r="AE182" s="37"/>
      <c r="AR182" s="252" t="s">
        <v>1012</v>
      </c>
      <c r="AT182" s="252" t="s">
        <v>592</v>
      </c>
      <c r="AU182" s="252" t="s">
        <v>92</v>
      </c>
      <c r="AY182" s="19" t="s">
        <v>387</v>
      </c>
      <c r="BE182" s="127">
        <f t="shared" si="9"/>
        <v>0</v>
      </c>
      <c r="BF182" s="127">
        <f t="shared" si="10"/>
        <v>0</v>
      </c>
      <c r="BG182" s="127">
        <f t="shared" si="11"/>
        <v>0</v>
      </c>
      <c r="BH182" s="127">
        <f t="shared" si="12"/>
        <v>0</v>
      </c>
      <c r="BI182" s="127">
        <f t="shared" si="13"/>
        <v>0</v>
      </c>
      <c r="BJ182" s="19" t="s">
        <v>92</v>
      </c>
      <c r="BK182" s="127">
        <f t="shared" si="14"/>
        <v>0</v>
      </c>
      <c r="BL182" s="19" t="s">
        <v>1012</v>
      </c>
      <c r="BM182" s="252" t="s">
        <v>4430</v>
      </c>
    </row>
    <row r="183" spans="1:65" s="2" customFormat="1" ht="33" customHeight="1">
      <c r="A183" s="37"/>
      <c r="B183" s="38"/>
      <c r="C183" s="240" t="s">
        <v>554</v>
      </c>
      <c r="D183" s="240" t="s">
        <v>393</v>
      </c>
      <c r="E183" s="241" t="s">
        <v>4431</v>
      </c>
      <c r="F183" s="242" t="s">
        <v>4432</v>
      </c>
      <c r="G183" s="243" t="s">
        <v>436</v>
      </c>
      <c r="H183" s="244">
        <v>180</v>
      </c>
      <c r="I183" s="245"/>
      <c r="J183" s="246">
        <f t="shared" si="5"/>
        <v>0</v>
      </c>
      <c r="K183" s="247"/>
      <c r="L183" s="40"/>
      <c r="M183" s="248" t="s">
        <v>1</v>
      </c>
      <c r="N183" s="249" t="s">
        <v>42</v>
      </c>
      <c r="O183" s="78"/>
      <c r="P183" s="250">
        <f t="shared" si="6"/>
        <v>0</v>
      </c>
      <c r="Q183" s="250">
        <v>0</v>
      </c>
      <c r="R183" s="250">
        <f t="shared" si="7"/>
        <v>0</v>
      </c>
      <c r="S183" s="250">
        <v>0</v>
      </c>
      <c r="T183" s="251">
        <f t="shared" si="8"/>
        <v>0</v>
      </c>
      <c r="U183" s="37"/>
      <c r="V183" s="37"/>
      <c r="W183" s="37"/>
      <c r="X183" s="37"/>
      <c r="Y183" s="37"/>
      <c r="Z183" s="37"/>
      <c r="AA183" s="37"/>
      <c r="AB183" s="37"/>
      <c r="AC183" s="37"/>
      <c r="AD183" s="37"/>
      <c r="AE183" s="37"/>
      <c r="AR183" s="252" t="s">
        <v>731</v>
      </c>
      <c r="AT183" s="252" t="s">
        <v>393</v>
      </c>
      <c r="AU183" s="252" t="s">
        <v>92</v>
      </c>
      <c r="AY183" s="19" t="s">
        <v>387</v>
      </c>
      <c r="BE183" s="127">
        <f t="shared" si="9"/>
        <v>0</v>
      </c>
      <c r="BF183" s="127">
        <f t="shared" si="10"/>
        <v>0</v>
      </c>
      <c r="BG183" s="127">
        <f t="shared" si="11"/>
        <v>0</v>
      </c>
      <c r="BH183" s="127">
        <f t="shared" si="12"/>
        <v>0</v>
      </c>
      <c r="BI183" s="127">
        <f t="shared" si="13"/>
        <v>0</v>
      </c>
      <c r="BJ183" s="19" t="s">
        <v>92</v>
      </c>
      <c r="BK183" s="127">
        <f t="shared" si="14"/>
        <v>0</v>
      </c>
      <c r="BL183" s="19" t="s">
        <v>731</v>
      </c>
      <c r="BM183" s="252" t="s">
        <v>4433</v>
      </c>
    </row>
    <row r="184" spans="1:65" s="2" customFormat="1" ht="24.15" customHeight="1">
      <c r="A184" s="37"/>
      <c r="B184" s="38"/>
      <c r="C184" s="240" t="s">
        <v>560</v>
      </c>
      <c r="D184" s="240" t="s">
        <v>393</v>
      </c>
      <c r="E184" s="241" t="s">
        <v>4434</v>
      </c>
      <c r="F184" s="242" t="s">
        <v>4435</v>
      </c>
      <c r="G184" s="243" t="s">
        <v>396</v>
      </c>
      <c r="H184" s="244">
        <v>9</v>
      </c>
      <c r="I184" s="245"/>
      <c r="J184" s="246">
        <f t="shared" si="5"/>
        <v>0</v>
      </c>
      <c r="K184" s="247"/>
      <c r="L184" s="40"/>
      <c r="M184" s="248" t="s">
        <v>1</v>
      </c>
      <c r="N184" s="249" t="s">
        <v>42</v>
      </c>
      <c r="O184" s="78"/>
      <c r="P184" s="250">
        <f t="shared" si="6"/>
        <v>0</v>
      </c>
      <c r="Q184" s="250">
        <v>0</v>
      </c>
      <c r="R184" s="250">
        <f t="shared" si="7"/>
        <v>0</v>
      </c>
      <c r="S184" s="250">
        <v>0</v>
      </c>
      <c r="T184" s="251">
        <f t="shared" si="8"/>
        <v>0</v>
      </c>
      <c r="U184" s="37"/>
      <c r="V184" s="37"/>
      <c r="W184" s="37"/>
      <c r="X184" s="37"/>
      <c r="Y184" s="37"/>
      <c r="Z184" s="37"/>
      <c r="AA184" s="37"/>
      <c r="AB184" s="37"/>
      <c r="AC184" s="37"/>
      <c r="AD184" s="37"/>
      <c r="AE184" s="37"/>
      <c r="AR184" s="252" t="s">
        <v>731</v>
      </c>
      <c r="AT184" s="252" t="s">
        <v>393</v>
      </c>
      <c r="AU184" s="252" t="s">
        <v>92</v>
      </c>
      <c r="AY184" s="19" t="s">
        <v>387</v>
      </c>
      <c r="BE184" s="127">
        <f t="shared" si="9"/>
        <v>0</v>
      </c>
      <c r="BF184" s="127">
        <f t="shared" si="10"/>
        <v>0</v>
      </c>
      <c r="BG184" s="127">
        <f t="shared" si="11"/>
        <v>0</v>
      </c>
      <c r="BH184" s="127">
        <f t="shared" si="12"/>
        <v>0</v>
      </c>
      <c r="BI184" s="127">
        <f t="shared" si="13"/>
        <v>0</v>
      </c>
      <c r="BJ184" s="19" t="s">
        <v>92</v>
      </c>
      <c r="BK184" s="127">
        <f t="shared" si="14"/>
        <v>0</v>
      </c>
      <c r="BL184" s="19" t="s">
        <v>731</v>
      </c>
      <c r="BM184" s="252" t="s">
        <v>4436</v>
      </c>
    </row>
    <row r="185" spans="1:65" s="2" customFormat="1" ht="16.5" customHeight="1">
      <c r="A185" s="37"/>
      <c r="B185" s="38"/>
      <c r="C185" s="297" t="s">
        <v>570</v>
      </c>
      <c r="D185" s="297" t="s">
        <v>592</v>
      </c>
      <c r="E185" s="298" t="s">
        <v>4437</v>
      </c>
      <c r="F185" s="299" t="s">
        <v>4438</v>
      </c>
      <c r="G185" s="300" t="s">
        <v>693</v>
      </c>
      <c r="H185" s="301">
        <v>8.5500000000000007</v>
      </c>
      <c r="I185" s="302"/>
      <c r="J185" s="303">
        <f t="shared" si="5"/>
        <v>0</v>
      </c>
      <c r="K185" s="304"/>
      <c r="L185" s="305"/>
      <c r="M185" s="306" t="s">
        <v>1</v>
      </c>
      <c r="N185" s="307" t="s">
        <v>42</v>
      </c>
      <c r="O185" s="78"/>
      <c r="P185" s="250">
        <f t="shared" si="6"/>
        <v>0</v>
      </c>
      <c r="Q185" s="250">
        <v>1E-3</v>
      </c>
      <c r="R185" s="250">
        <f t="shared" si="7"/>
        <v>8.5500000000000003E-3</v>
      </c>
      <c r="S185" s="250">
        <v>0</v>
      </c>
      <c r="T185" s="251">
        <f t="shared" si="8"/>
        <v>0</v>
      </c>
      <c r="U185" s="37"/>
      <c r="V185" s="37"/>
      <c r="W185" s="37"/>
      <c r="X185" s="37"/>
      <c r="Y185" s="37"/>
      <c r="Z185" s="37"/>
      <c r="AA185" s="37"/>
      <c r="AB185" s="37"/>
      <c r="AC185" s="37"/>
      <c r="AD185" s="37"/>
      <c r="AE185" s="37"/>
      <c r="AR185" s="252" t="s">
        <v>1012</v>
      </c>
      <c r="AT185" s="252" t="s">
        <v>592</v>
      </c>
      <c r="AU185" s="252" t="s">
        <v>92</v>
      </c>
      <c r="AY185" s="19" t="s">
        <v>387</v>
      </c>
      <c r="BE185" s="127">
        <f t="shared" si="9"/>
        <v>0</v>
      </c>
      <c r="BF185" s="127">
        <f t="shared" si="10"/>
        <v>0</v>
      </c>
      <c r="BG185" s="127">
        <f t="shared" si="11"/>
        <v>0</v>
      </c>
      <c r="BH185" s="127">
        <f t="shared" si="12"/>
        <v>0</v>
      </c>
      <c r="BI185" s="127">
        <f t="shared" si="13"/>
        <v>0</v>
      </c>
      <c r="BJ185" s="19" t="s">
        <v>92</v>
      </c>
      <c r="BK185" s="127">
        <f t="shared" si="14"/>
        <v>0</v>
      </c>
      <c r="BL185" s="19" t="s">
        <v>1012</v>
      </c>
      <c r="BM185" s="252" t="s">
        <v>4439</v>
      </c>
    </row>
    <row r="186" spans="1:65" s="2" customFormat="1" ht="21.75" customHeight="1">
      <c r="A186" s="37"/>
      <c r="B186" s="38"/>
      <c r="C186" s="240" t="s">
        <v>575</v>
      </c>
      <c r="D186" s="240" t="s">
        <v>393</v>
      </c>
      <c r="E186" s="241" t="s">
        <v>4440</v>
      </c>
      <c r="F186" s="242" t="s">
        <v>4441</v>
      </c>
      <c r="G186" s="243" t="s">
        <v>436</v>
      </c>
      <c r="H186" s="244">
        <v>2</v>
      </c>
      <c r="I186" s="245"/>
      <c r="J186" s="246">
        <f t="shared" si="5"/>
        <v>0</v>
      </c>
      <c r="K186" s="247"/>
      <c r="L186" s="40"/>
      <c r="M186" s="248" t="s">
        <v>1</v>
      </c>
      <c r="N186" s="249" t="s">
        <v>42</v>
      </c>
      <c r="O186" s="78"/>
      <c r="P186" s="250">
        <f t="shared" si="6"/>
        <v>0</v>
      </c>
      <c r="Q186" s="250">
        <v>0</v>
      </c>
      <c r="R186" s="250">
        <f t="shared" si="7"/>
        <v>0</v>
      </c>
      <c r="S186" s="250">
        <v>0</v>
      </c>
      <c r="T186" s="251">
        <f t="shared" si="8"/>
        <v>0</v>
      </c>
      <c r="U186" s="37"/>
      <c r="V186" s="37"/>
      <c r="W186" s="37"/>
      <c r="X186" s="37"/>
      <c r="Y186" s="37"/>
      <c r="Z186" s="37"/>
      <c r="AA186" s="37"/>
      <c r="AB186" s="37"/>
      <c r="AC186" s="37"/>
      <c r="AD186" s="37"/>
      <c r="AE186" s="37"/>
      <c r="AR186" s="252" t="s">
        <v>731</v>
      </c>
      <c r="AT186" s="252" t="s">
        <v>393</v>
      </c>
      <c r="AU186" s="252" t="s">
        <v>92</v>
      </c>
      <c r="AY186" s="19" t="s">
        <v>387</v>
      </c>
      <c r="BE186" s="127">
        <f t="shared" si="9"/>
        <v>0</v>
      </c>
      <c r="BF186" s="127">
        <f t="shared" si="10"/>
        <v>0</v>
      </c>
      <c r="BG186" s="127">
        <f t="shared" si="11"/>
        <v>0</v>
      </c>
      <c r="BH186" s="127">
        <f t="shared" si="12"/>
        <v>0</v>
      </c>
      <c r="BI186" s="127">
        <f t="shared" si="13"/>
        <v>0</v>
      </c>
      <c r="BJ186" s="19" t="s">
        <v>92</v>
      </c>
      <c r="BK186" s="127">
        <f t="shared" si="14"/>
        <v>0</v>
      </c>
      <c r="BL186" s="19" t="s">
        <v>731</v>
      </c>
      <c r="BM186" s="252" t="s">
        <v>4442</v>
      </c>
    </row>
    <row r="187" spans="1:65" s="2" customFormat="1" ht="16.5" customHeight="1">
      <c r="A187" s="37"/>
      <c r="B187" s="38"/>
      <c r="C187" s="297" t="s">
        <v>580</v>
      </c>
      <c r="D187" s="297" t="s">
        <v>592</v>
      </c>
      <c r="E187" s="298" t="s">
        <v>4443</v>
      </c>
      <c r="F187" s="299" t="s">
        <v>4444</v>
      </c>
      <c r="G187" s="300" t="s">
        <v>436</v>
      </c>
      <c r="H187" s="301">
        <v>2</v>
      </c>
      <c r="I187" s="302"/>
      <c r="J187" s="303">
        <f t="shared" si="5"/>
        <v>0</v>
      </c>
      <c r="K187" s="304"/>
      <c r="L187" s="305"/>
      <c r="M187" s="306" t="s">
        <v>1</v>
      </c>
      <c r="N187" s="307" t="s">
        <v>42</v>
      </c>
      <c r="O187" s="78"/>
      <c r="P187" s="250">
        <f t="shared" si="6"/>
        <v>0</v>
      </c>
      <c r="Q187" s="250">
        <v>2.2000000000000001E-4</v>
      </c>
      <c r="R187" s="250">
        <f t="shared" si="7"/>
        <v>4.4000000000000002E-4</v>
      </c>
      <c r="S187" s="250">
        <v>0</v>
      </c>
      <c r="T187" s="251">
        <f t="shared" si="8"/>
        <v>0</v>
      </c>
      <c r="U187" s="37"/>
      <c r="V187" s="37"/>
      <c r="W187" s="37"/>
      <c r="X187" s="37"/>
      <c r="Y187" s="37"/>
      <c r="Z187" s="37"/>
      <c r="AA187" s="37"/>
      <c r="AB187" s="37"/>
      <c r="AC187" s="37"/>
      <c r="AD187" s="37"/>
      <c r="AE187" s="37"/>
      <c r="AR187" s="252" t="s">
        <v>1012</v>
      </c>
      <c r="AT187" s="252" t="s">
        <v>592</v>
      </c>
      <c r="AU187" s="252" t="s">
        <v>92</v>
      </c>
      <c r="AY187" s="19" t="s">
        <v>387</v>
      </c>
      <c r="BE187" s="127">
        <f t="shared" si="9"/>
        <v>0</v>
      </c>
      <c r="BF187" s="127">
        <f t="shared" si="10"/>
        <v>0</v>
      </c>
      <c r="BG187" s="127">
        <f t="shared" si="11"/>
        <v>0</v>
      </c>
      <c r="BH187" s="127">
        <f t="shared" si="12"/>
        <v>0</v>
      </c>
      <c r="BI187" s="127">
        <f t="shared" si="13"/>
        <v>0</v>
      </c>
      <c r="BJ187" s="19" t="s">
        <v>92</v>
      </c>
      <c r="BK187" s="127">
        <f t="shared" si="14"/>
        <v>0</v>
      </c>
      <c r="BL187" s="19" t="s">
        <v>1012</v>
      </c>
      <c r="BM187" s="252" t="s">
        <v>4445</v>
      </c>
    </row>
    <row r="188" spans="1:65" s="2" customFormat="1" ht="21.75" customHeight="1">
      <c r="A188" s="37"/>
      <c r="B188" s="38"/>
      <c r="C188" s="297" t="s">
        <v>584</v>
      </c>
      <c r="D188" s="297" t="s">
        <v>592</v>
      </c>
      <c r="E188" s="298" t="s">
        <v>4446</v>
      </c>
      <c r="F188" s="299" t="s">
        <v>4447</v>
      </c>
      <c r="G188" s="300" t="s">
        <v>436</v>
      </c>
      <c r="H188" s="301">
        <v>2</v>
      </c>
      <c r="I188" s="302"/>
      <c r="J188" s="303">
        <f t="shared" si="5"/>
        <v>0</v>
      </c>
      <c r="K188" s="304"/>
      <c r="L188" s="305"/>
      <c r="M188" s="306" t="s">
        <v>1</v>
      </c>
      <c r="N188" s="307" t="s">
        <v>42</v>
      </c>
      <c r="O188" s="78"/>
      <c r="P188" s="250">
        <f t="shared" si="6"/>
        <v>0</v>
      </c>
      <c r="Q188" s="250">
        <v>2.4000000000000001E-4</v>
      </c>
      <c r="R188" s="250">
        <f t="shared" si="7"/>
        <v>4.8000000000000001E-4</v>
      </c>
      <c r="S188" s="250">
        <v>0</v>
      </c>
      <c r="T188" s="251">
        <f t="shared" si="8"/>
        <v>0</v>
      </c>
      <c r="U188" s="37"/>
      <c r="V188" s="37"/>
      <c r="W188" s="37"/>
      <c r="X188" s="37"/>
      <c r="Y188" s="37"/>
      <c r="Z188" s="37"/>
      <c r="AA188" s="37"/>
      <c r="AB188" s="37"/>
      <c r="AC188" s="37"/>
      <c r="AD188" s="37"/>
      <c r="AE188" s="37"/>
      <c r="AR188" s="252" t="s">
        <v>1012</v>
      </c>
      <c r="AT188" s="252" t="s">
        <v>592</v>
      </c>
      <c r="AU188" s="252" t="s">
        <v>92</v>
      </c>
      <c r="AY188" s="19" t="s">
        <v>387</v>
      </c>
      <c r="BE188" s="127">
        <f t="shared" si="9"/>
        <v>0</v>
      </c>
      <c r="BF188" s="127">
        <f t="shared" si="10"/>
        <v>0</v>
      </c>
      <c r="BG188" s="127">
        <f t="shared" si="11"/>
        <v>0</v>
      </c>
      <c r="BH188" s="127">
        <f t="shared" si="12"/>
        <v>0</v>
      </c>
      <c r="BI188" s="127">
        <f t="shared" si="13"/>
        <v>0</v>
      </c>
      <c r="BJ188" s="19" t="s">
        <v>92</v>
      </c>
      <c r="BK188" s="127">
        <f t="shared" si="14"/>
        <v>0</v>
      </c>
      <c r="BL188" s="19" t="s">
        <v>1012</v>
      </c>
      <c r="BM188" s="252" t="s">
        <v>4448</v>
      </c>
    </row>
    <row r="189" spans="1:65" s="2" customFormat="1" ht="21.75" customHeight="1">
      <c r="A189" s="37"/>
      <c r="B189" s="38"/>
      <c r="C189" s="240" t="s">
        <v>591</v>
      </c>
      <c r="D189" s="240" t="s">
        <v>393</v>
      </c>
      <c r="E189" s="241" t="s">
        <v>4449</v>
      </c>
      <c r="F189" s="242" t="s">
        <v>4450</v>
      </c>
      <c r="G189" s="243" t="s">
        <v>396</v>
      </c>
      <c r="H189" s="244">
        <v>3753</v>
      </c>
      <c r="I189" s="245"/>
      <c r="J189" s="246">
        <f t="shared" si="5"/>
        <v>0</v>
      </c>
      <c r="K189" s="247"/>
      <c r="L189" s="40"/>
      <c r="M189" s="248" t="s">
        <v>1</v>
      </c>
      <c r="N189" s="249" t="s">
        <v>42</v>
      </c>
      <c r="O189" s="78"/>
      <c r="P189" s="250">
        <f t="shared" si="6"/>
        <v>0</v>
      </c>
      <c r="Q189" s="250">
        <v>0</v>
      </c>
      <c r="R189" s="250">
        <f t="shared" si="7"/>
        <v>0</v>
      </c>
      <c r="S189" s="250">
        <v>0</v>
      </c>
      <c r="T189" s="251">
        <f t="shared" si="8"/>
        <v>0</v>
      </c>
      <c r="U189" s="37"/>
      <c r="V189" s="37"/>
      <c r="W189" s="37"/>
      <c r="X189" s="37"/>
      <c r="Y189" s="37"/>
      <c r="Z189" s="37"/>
      <c r="AA189" s="37"/>
      <c r="AB189" s="37"/>
      <c r="AC189" s="37"/>
      <c r="AD189" s="37"/>
      <c r="AE189" s="37"/>
      <c r="AR189" s="252" t="s">
        <v>731</v>
      </c>
      <c r="AT189" s="252" t="s">
        <v>393</v>
      </c>
      <c r="AU189" s="252" t="s">
        <v>92</v>
      </c>
      <c r="AY189" s="19" t="s">
        <v>387</v>
      </c>
      <c r="BE189" s="127">
        <f t="shared" si="9"/>
        <v>0</v>
      </c>
      <c r="BF189" s="127">
        <f t="shared" si="10"/>
        <v>0</v>
      </c>
      <c r="BG189" s="127">
        <f t="shared" si="11"/>
        <v>0</v>
      </c>
      <c r="BH189" s="127">
        <f t="shared" si="12"/>
        <v>0</v>
      </c>
      <c r="BI189" s="127">
        <f t="shared" si="13"/>
        <v>0</v>
      </c>
      <c r="BJ189" s="19" t="s">
        <v>92</v>
      </c>
      <c r="BK189" s="127">
        <f t="shared" si="14"/>
        <v>0</v>
      </c>
      <c r="BL189" s="19" t="s">
        <v>731</v>
      </c>
      <c r="BM189" s="252" t="s">
        <v>4451</v>
      </c>
    </row>
    <row r="190" spans="1:65" s="2" customFormat="1" ht="24.15" customHeight="1">
      <c r="A190" s="37"/>
      <c r="B190" s="38"/>
      <c r="C190" s="297" t="s">
        <v>292</v>
      </c>
      <c r="D190" s="297" t="s">
        <v>592</v>
      </c>
      <c r="E190" s="298" t="s">
        <v>2150</v>
      </c>
      <c r="F190" s="299" t="s">
        <v>2151</v>
      </c>
      <c r="G190" s="300" t="s">
        <v>396</v>
      </c>
      <c r="H190" s="301">
        <v>318</v>
      </c>
      <c r="I190" s="302"/>
      <c r="J190" s="303">
        <f t="shared" si="5"/>
        <v>0</v>
      </c>
      <c r="K190" s="304"/>
      <c r="L190" s="305"/>
      <c r="M190" s="306" t="s">
        <v>1</v>
      </c>
      <c r="N190" s="307" t="s">
        <v>42</v>
      </c>
      <c r="O190" s="78"/>
      <c r="P190" s="250">
        <f t="shared" si="6"/>
        <v>0</v>
      </c>
      <c r="Q190" s="250">
        <v>1E-4</v>
      </c>
      <c r="R190" s="250">
        <f t="shared" si="7"/>
        <v>3.1800000000000002E-2</v>
      </c>
      <c r="S190" s="250">
        <v>0</v>
      </c>
      <c r="T190" s="251">
        <f t="shared" si="8"/>
        <v>0</v>
      </c>
      <c r="U190" s="37"/>
      <c r="V190" s="37"/>
      <c r="W190" s="37"/>
      <c r="X190" s="37"/>
      <c r="Y190" s="37"/>
      <c r="Z190" s="37"/>
      <c r="AA190" s="37"/>
      <c r="AB190" s="37"/>
      <c r="AC190" s="37"/>
      <c r="AD190" s="37"/>
      <c r="AE190" s="37"/>
      <c r="AR190" s="252" t="s">
        <v>1012</v>
      </c>
      <c r="AT190" s="252" t="s">
        <v>592</v>
      </c>
      <c r="AU190" s="252" t="s">
        <v>92</v>
      </c>
      <c r="AY190" s="19" t="s">
        <v>387</v>
      </c>
      <c r="BE190" s="127">
        <f t="shared" si="9"/>
        <v>0</v>
      </c>
      <c r="BF190" s="127">
        <f t="shared" si="10"/>
        <v>0</v>
      </c>
      <c r="BG190" s="127">
        <f t="shared" si="11"/>
        <v>0</v>
      </c>
      <c r="BH190" s="127">
        <f t="shared" si="12"/>
        <v>0</v>
      </c>
      <c r="BI190" s="127">
        <f t="shared" si="13"/>
        <v>0</v>
      </c>
      <c r="BJ190" s="19" t="s">
        <v>92</v>
      </c>
      <c r="BK190" s="127">
        <f t="shared" si="14"/>
        <v>0</v>
      </c>
      <c r="BL190" s="19" t="s">
        <v>1012</v>
      </c>
      <c r="BM190" s="252" t="s">
        <v>4452</v>
      </c>
    </row>
    <row r="191" spans="1:65" s="2" customFormat="1" ht="24.15" customHeight="1">
      <c r="A191" s="37"/>
      <c r="B191" s="38"/>
      <c r="C191" s="297" t="s">
        <v>602</v>
      </c>
      <c r="D191" s="297" t="s">
        <v>592</v>
      </c>
      <c r="E191" s="298" t="s">
        <v>4453</v>
      </c>
      <c r="F191" s="299" t="s">
        <v>4454</v>
      </c>
      <c r="G191" s="300" t="s">
        <v>396</v>
      </c>
      <c r="H191" s="301">
        <v>3753</v>
      </c>
      <c r="I191" s="302"/>
      <c r="J191" s="303">
        <f t="shared" si="5"/>
        <v>0</v>
      </c>
      <c r="K191" s="304"/>
      <c r="L191" s="305"/>
      <c r="M191" s="306" t="s">
        <v>1</v>
      </c>
      <c r="N191" s="307" t="s">
        <v>42</v>
      </c>
      <c r="O191" s="78"/>
      <c r="P191" s="250">
        <f t="shared" si="6"/>
        <v>0</v>
      </c>
      <c r="Q191" s="250">
        <v>1.3999999999999999E-4</v>
      </c>
      <c r="R191" s="250">
        <f t="shared" si="7"/>
        <v>0.52542</v>
      </c>
      <c r="S191" s="250">
        <v>0</v>
      </c>
      <c r="T191" s="251">
        <f t="shared" si="8"/>
        <v>0</v>
      </c>
      <c r="U191" s="37"/>
      <c r="V191" s="37"/>
      <c r="W191" s="37"/>
      <c r="X191" s="37"/>
      <c r="Y191" s="37"/>
      <c r="Z191" s="37"/>
      <c r="AA191" s="37"/>
      <c r="AB191" s="37"/>
      <c r="AC191" s="37"/>
      <c r="AD191" s="37"/>
      <c r="AE191" s="37"/>
      <c r="AR191" s="252" t="s">
        <v>1012</v>
      </c>
      <c r="AT191" s="252" t="s">
        <v>592</v>
      </c>
      <c r="AU191" s="252" t="s">
        <v>92</v>
      </c>
      <c r="AY191" s="19" t="s">
        <v>387</v>
      </c>
      <c r="BE191" s="127">
        <f t="shared" si="9"/>
        <v>0</v>
      </c>
      <c r="BF191" s="127">
        <f t="shared" si="10"/>
        <v>0</v>
      </c>
      <c r="BG191" s="127">
        <f t="shared" si="11"/>
        <v>0</v>
      </c>
      <c r="BH191" s="127">
        <f t="shared" si="12"/>
        <v>0</v>
      </c>
      <c r="BI191" s="127">
        <f t="shared" si="13"/>
        <v>0</v>
      </c>
      <c r="BJ191" s="19" t="s">
        <v>92</v>
      </c>
      <c r="BK191" s="127">
        <f t="shared" si="14"/>
        <v>0</v>
      </c>
      <c r="BL191" s="19" t="s">
        <v>1012</v>
      </c>
      <c r="BM191" s="252" t="s">
        <v>4455</v>
      </c>
    </row>
    <row r="192" spans="1:65" s="2" customFormat="1" ht="16.5" customHeight="1">
      <c r="A192" s="37"/>
      <c r="B192" s="38"/>
      <c r="C192" s="297" t="s">
        <v>606</v>
      </c>
      <c r="D192" s="297" t="s">
        <v>592</v>
      </c>
      <c r="E192" s="298" t="s">
        <v>4456</v>
      </c>
      <c r="F192" s="299" t="s">
        <v>4457</v>
      </c>
      <c r="G192" s="300" t="s">
        <v>436</v>
      </c>
      <c r="H192" s="301">
        <v>1392</v>
      </c>
      <c r="I192" s="302"/>
      <c r="J192" s="303">
        <f t="shared" si="5"/>
        <v>0</v>
      </c>
      <c r="K192" s="304"/>
      <c r="L192" s="305"/>
      <c r="M192" s="306" t="s">
        <v>1</v>
      </c>
      <c r="N192" s="307" t="s">
        <v>42</v>
      </c>
      <c r="O192" s="78"/>
      <c r="P192" s="250">
        <f t="shared" si="6"/>
        <v>0</v>
      </c>
      <c r="Q192" s="250">
        <v>1.0000000000000001E-5</v>
      </c>
      <c r="R192" s="250">
        <f t="shared" si="7"/>
        <v>1.3920000000000002E-2</v>
      </c>
      <c r="S192" s="250">
        <v>0</v>
      </c>
      <c r="T192" s="251">
        <f t="shared" si="8"/>
        <v>0</v>
      </c>
      <c r="U192" s="37"/>
      <c r="V192" s="37"/>
      <c r="W192" s="37"/>
      <c r="X192" s="37"/>
      <c r="Y192" s="37"/>
      <c r="Z192" s="37"/>
      <c r="AA192" s="37"/>
      <c r="AB192" s="37"/>
      <c r="AC192" s="37"/>
      <c r="AD192" s="37"/>
      <c r="AE192" s="37"/>
      <c r="AR192" s="252" t="s">
        <v>1012</v>
      </c>
      <c r="AT192" s="252" t="s">
        <v>592</v>
      </c>
      <c r="AU192" s="252" t="s">
        <v>92</v>
      </c>
      <c r="AY192" s="19" t="s">
        <v>387</v>
      </c>
      <c r="BE192" s="127">
        <f t="shared" si="9"/>
        <v>0</v>
      </c>
      <c r="BF192" s="127">
        <f t="shared" si="10"/>
        <v>0</v>
      </c>
      <c r="BG192" s="127">
        <f t="shared" si="11"/>
        <v>0</v>
      </c>
      <c r="BH192" s="127">
        <f t="shared" si="12"/>
        <v>0</v>
      </c>
      <c r="BI192" s="127">
        <f t="shared" si="13"/>
        <v>0</v>
      </c>
      <c r="BJ192" s="19" t="s">
        <v>92</v>
      </c>
      <c r="BK192" s="127">
        <f t="shared" si="14"/>
        <v>0</v>
      </c>
      <c r="BL192" s="19" t="s">
        <v>1012</v>
      </c>
      <c r="BM192" s="252" t="s">
        <v>4458</v>
      </c>
    </row>
    <row r="193" spans="1:65" s="2" customFormat="1" ht="16.5" customHeight="1">
      <c r="A193" s="37"/>
      <c r="B193" s="38"/>
      <c r="C193" s="297" t="s">
        <v>611</v>
      </c>
      <c r="D193" s="297" t="s">
        <v>592</v>
      </c>
      <c r="E193" s="298" t="s">
        <v>4459</v>
      </c>
      <c r="F193" s="299" t="s">
        <v>4460</v>
      </c>
      <c r="G193" s="300" t="s">
        <v>436</v>
      </c>
      <c r="H193" s="301">
        <v>2502</v>
      </c>
      <c r="I193" s="302"/>
      <c r="J193" s="303">
        <f t="shared" si="5"/>
        <v>0</v>
      </c>
      <c r="K193" s="304"/>
      <c r="L193" s="305"/>
      <c r="M193" s="306" t="s">
        <v>1</v>
      </c>
      <c r="N193" s="307" t="s">
        <v>42</v>
      </c>
      <c r="O193" s="78"/>
      <c r="P193" s="250">
        <f t="shared" si="6"/>
        <v>0</v>
      </c>
      <c r="Q193" s="250">
        <v>1.0000000000000001E-5</v>
      </c>
      <c r="R193" s="250">
        <f t="shared" si="7"/>
        <v>2.5020000000000001E-2</v>
      </c>
      <c r="S193" s="250">
        <v>0</v>
      </c>
      <c r="T193" s="251">
        <f t="shared" si="8"/>
        <v>0</v>
      </c>
      <c r="U193" s="37"/>
      <c r="V193" s="37"/>
      <c r="W193" s="37"/>
      <c r="X193" s="37"/>
      <c r="Y193" s="37"/>
      <c r="Z193" s="37"/>
      <c r="AA193" s="37"/>
      <c r="AB193" s="37"/>
      <c r="AC193" s="37"/>
      <c r="AD193" s="37"/>
      <c r="AE193" s="37"/>
      <c r="AR193" s="252" t="s">
        <v>1012</v>
      </c>
      <c r="AT193" s="252" t="s">
        <v>592</v>
      </c>
      <c r="AU193" s="252" t="s">
        <v>92</v>
      </c>
      <c r="AY193" s="19" t="s">
        <v>387</v>
      </c>
      <c r="BE193" s="127">
        <f t="shared" si="9"/>
        <v>0</v>
      </c>
      <c r="BF193" s="127">
        <f t="shared" si="10"/>
        <v>0</v>
      </c>
      <c r="BG193" s="127">
        <f t="shared" si="11"/>
        <v>0</v>
      </c>
      <c r="BH193" s="127">
        <f t="shared" si="12"/>
        <v>0</v>
      </c>
      <c r="BI193" s="127">
        <f t="shared" si="13"/>
        <v>0</v>
      </c>
      <c r="BJ193" s="19" t="s">
        <v>92</v>
      </c>
      <c r="BK193" s="127">
        <f t="shared" si="14"/>
        <v>0</v>
      </c>
      <c r="BL193" s="19" t="s">
        <v>1012</v>
      </c>
      <c r="BM193" s="252" t="s">
        <v>4461</v>
      </c>
    </row>
    <row r="194" spans="1:65" s="2" customFormat="1" ht="24.15" customHeight="1">
      <c r="A194" s="37"/>
      <c r="B194" s="38"/>
      <c r="C194" s="297" t="s">
        <v>615</v>
      </c>
      <c r="D194" s="297" t="s">
        <v>592</v>
      </c>
      <c r="E194" s="298" t="s">
        <v>4462</v>
      </c>
      <c r="F194" s="299" t="s">
        <v>4463</v>
      </c>
      <c r="G194" s="300" t="s">
        <v>436</v>
      </c>
      <c r="H194" s="301">
        <v>212</v>
      </c>
      <c r="I194" s="302"/>
      <c r="J194" s="303">
        <f t="shared" si="5"/>
        <v>0</v>
      </c>
      <c r="K194" s="304"/>
      <c r="L194" s="305"/>
      <c r="M194" s="306" t="s">
        <v>1</v>
      </c>
      <c r="N194" s="307" t="s">
        <v>42</v>
      </c>
      <c r="O194" s="78"/>
      <c r="P194" s="250">
        <f t="shared" si="6"/>
        <v>0</v>
      </c>
      <c r="Q194" s="250">
        <v>1.0000000000000001E-5</v>
      </c>
      <c r="R194" s="250">
        <f t="shared" si="7"/>
        <v>2.1200000000000004E-3</v>
      </c>
      <c r="S194" s="250">
        <v>0</v>
      </c>
      <c r="T194" s="251">
        <f t="shared" si="8"/>
        <v>0</v>
      </c>
      <c r="U194" s="37"/>
      <c r="V194" s="37"/>
      <c r="W194" s="37"/>
      <c r="X194" s="37"/>
      <c r="Y194" s="37"/>
      <c r="Z194" s="37"/>
      <c r="AA194" s="37"/>
      <c r="AB194" s="37"/>
      <c r="AC194" s="37"/>
      <c r="AD194" s="37"/>
      <c r="AE194" s="37"/>
      <c r="AR194" s="252" t="s">
        <v>1012</v>
      </c>
      <c r="AT194" s="252" t="s">
        <v>592</v>
      </c>
      <c r="AU194" s="252" t="s">
        <v>92</v>
      </c>
      <c r="AY194" s="19" t="s">
        <v>387</v>
      </c>
      <c r="BE194" s="127">
        <f t="shared" si="9"/>
        <v>0</v>
      </c>
      <c r="BF194" s="127">
        <f t="shared" si="10"/>
        <v>0</v>
      </c>
      <c r="BG194" s="127">
        <f t="shared" si="11"/>
        <v>0</v>
      </c>
      <c r="BH194" s="127">
        <f t="shared" si="12"/>
        <v>0</v>
      </c>
      <c r="BI194" s="127">
        <f t="shared" si="13"/>
        <v>0</v>
      </c>
      <c r="BJ194" s="19" t="s">
        <v>92</v>
      </c>
      <c r="BK194" s="127">
        <f t="shared" si="14"/>
        <v>0</v>
      </c>
      <c r="BL194" s="19" t="s">
        <v>1012</v>
      </c>
      <c r="BM194" s="252" t="s">
        <v>4464</v>
      </c>
    </row>
    <row r="195" spans="1:65" s="2" customFormat="1" ht="37.799999999999997" customHeight="1">
      <c r="A195" s="37"/>
      <c r="B195" s="38"/>
      <c r="C195" s="297" t="s">
        <v>620</v>
      </c>
      <c r="D195" s="297" t="s">
        <v>592</v>
      </c>
      <c r="E195" s="298" t="s">
        <v>4465</v>
      </c>
      <c r="F195" s="299" t="s">
        <v>4466</v>
      </c>
      <c r="G195" s="300" t="s">
        <v>396</v>
      </c>
      <c r="H195" s="301">
        <v>696</v>
      </c>
      <c r="I195" s="302"/>
      <c r="J195" s="303">
        <f t="shared" si="5"/>
        <v>0</v>
      </c>
      <c r="K195" s="304"/>
      <c r="L195" s="305"/>
      <c r="M195" s="306" t="s">
        <v>1</v>
      </c>
      <c r="N195" s="307" t="s">
        <v>42</v>
      </c>
      <c r="O195" s="78"/>
      <c r="P195" s="250">
        <f t="shared" si="6"/>
        <v>0</v>
      </c>
      <c r="Q195" s="250">
        <v>5.0000000000000002E-5</v>
      </c>
      <c r="R195" s="250">
        <f t="shared" si="7"/>
        <v>3.4800000000000005E-2</v>
      </c>
      <c r="S195" s="250">
        <v>0</v>
      </c>
      <c r="T195" s="251">
        <f t="shared" si="8"/>
        <v>0</v>
      </c>
      <c r="U195" s="37"/>
      <c r="V195" s="37"/>
      <c r="W195" s="37"/>
      <c r="X195" s="37"/>
      <c r="Y195" s="37"/>
      <c r="Z195" s="37"/>
      <c r="AA195" s="37"/>
      <c r="AB195" s="37"/>
      <c r="AC195" s="37"/>
      <c r="AD195" s="37"/>
      <c r="AE195" s="37"/>
      <c r="AR195" s="252" t="s">
        <v>1012</v>
      </c>
      <c r="AT195" s="252" t="s">
        <v>592</v>
      </c>
      <c r="AU195" s="252" t="s">
        <v>92</v>
      </c>
      <c r="AY195" s="19" t="s">
        <v>387</v>
      </c>
      <c r="BE195" s="127">
        <f t="shared" si="9"/>
        <v>0</v>
      </c>
      <c r="BF195" s="127">
        <f t="shared" si="10"/>
        <v>0</v>
      </c>
      <c r="BG195" s="127">
        <f t="shared" si="11"/>
        <v>0</v>
      </c>
      <c r="BH195" s="127">
        <f t="shared" si="12"/>
        <v>0</v>
      </c>
      <c r="BI195" s="127">
        <f t="shared" si="13"/>
        <v>0</v>
      </c>
      <c r="BJ195" s="19" t="s">
        <v>92</v>
      </c>
      <c r="BK195" s="127">
        <f t="shared" si="14"/>
        <v>0</v>
      </c>
      <c r="BL195" s="19" t="s">
        <v>1012</v>
      </c>
      <c r="BM195" s="252" t="s">
        <v>4467</v>
      </c>
    </row>
    <row r="196" spans="1:65" s="2" customFormat="1" ht="37.799999999999997" customHeight="1">
      <c r="A196" s="37"/>
      <c r="B196" s="38"/>
      <c r="C196" s="297" t="s">
        <v>287</v>
      </c>
      <c r="D196" s="297" t="s">
        <v>592</v>
      </c>
      <c r="E196" s="298" t="s">
        <v>4468</v>
      </c>
      <c r="F196" s="299" t="s">
        <v>4469</v>
      </c>
      <c r="G196" s="300" t="s">
        <v>396</v>
      </c>
      <c r="H196" s="301">
        <v>1251</v>
      </c>
      <c r="I196" s="302"/>
      <c r="J196" s="303">
        <f t="shared" ref="J196:J227" si="15">ROUND(I196*H196,2)</f>
        <v>0</v>
      </c>
      <c r="K196" s="304"/>
      <c r="L196" s="305"/>
      <c r="M196" s="306" t="s">
        <v>1</v>
      </c>
      <c r="N196" s="307" t="s">
        <v>42</v>
      </c>
      <c r="O196" s="78"/>
      <c r="P196" s="250">
        <f t="shared" ref="P196:P227" si="16">O196*H196</f>
        <v>0</v>
      </c>
      <c r="Q196" s="250">
        <v>6.0000000000000002E-5</v>
      </c>
      <c r="R196" s="250">
        <f t="shared" ref="R196:R227" si="17">Q196*H196</f>
        <v>7.5060000000000002E-2</v>
      </c>
      <c r="S196" s="250">
        <v>0</v>
      </c>
      <c r="T196" s="251">
        <f t="shared" ref="T196:T227" si="18">S196*H196</f>
        <v>0</v>
      </c>
      <c r="U196" s="37"/>
      <c r="V196" s="37"/>
      <c r="W196" s="37"/>
      <c r="X196" s="37"/>
      <c r="Y196" s="37"/>
      <c r="Z196" s="37"/>
      <c r="AA196" s="37"/>
      <c r="AB196" s="37"/>
      <c r="AC196" s="37"/>
      <c r="AD196" s="37"/>
      <c r="AE196" s="37"/>
      <c r="AR196" s="252" t="s">
        <v>1012</v>
      </c>
      <c r="AT196" s="252" t="s">
        <v>592</v>
      </c>
      <c r="AU196" s="252" t="s">
        <v>92</v>
      </c>
      <c r="AY196" s="19" t="s">
        <v>387</v>
      </c>
      <c r="BE196" s="127">
        <f t="shared" ref="BE196:BE227" si="19">IF(N196="základná",J196,0)</f>
        <v>0</v>
      </c>
      <c r="BF196" s="127">
        <f t="shared" ref="BF196:BF227" si="20">IF(N196="znížená",J196,0)</f>
        <v>0</v>
      </c>
      <c r="BG196" s="127">
        <f t="shared" ref="BG196:BG227" si="21">IF(N196="zákl. prenesená",J196,0)</f>
        <v>0</v>
      </c>
      <c r="BH196" s="127">
        <f t="shared" ref="BH196:BH227" si="22">IF(N196="zníž. prenesená",J196,0)</f>
        <v>0</v>
      </c>
      <c r="BI196" s="127">
        <f t="shared" ref="BI196:BI227" si="23">IF(N196="nulová",J196,0)</f>
        <v>0</v>
      </c>
      <c r="BJ196" s="19" t="s">
        <v>92</v>
      </c>
      <c r="BK196" s="127">
        <f t="shared" ref="BK196:BK227" si="24">ROUND(I196*H196,2)</f>
        <v>0</v>
      </c>
      <c r="BL196" s="19" t="s">
        <v>1012</v>
      </c>
      <c r="BM196" s="252" t="s">
        <v>4470</v>
      </c>
    </row>
    <row r="197" spans="1:65" s="2" customFormat="1" ht="37.799999999999997" customHeight="1">
      <c r="A197" s="37"/>
      <c r="B197" s="38"/>
      <c r="C197" s="297" t="s">
        <v>627</v>
      </c>
      <c r="D197" s="297" t="s">
        <v>592</v>
      </c>
      <c r="E197" s="298" t="s">
        <v>4471</v>
      </c>
      <c r="F197" s="299" t="s">
        <v>4472</v>
      </c>
      <c r="G197" s="300" t="s">
        <v>396</v>
      </c>
      <c r="H197" s="301">
        <v>106</v>
      </c>
      <c r="I197" s="302"/>
      <c r="J197" s="303">
        <f t="shared" si="15"/>
        <v>0</v>
      </c>
      <c r="K197" s="304"/>
      <c r="L197" s="305"/>
      <c r="M197" s="306" t="s">
        <v>1</v>
      </c>
      <c r="N197" s="307" t="s">
        <v>42</v>
      </c>
      <c r="O197" s="78"/>
      <c r="P197" s="250">
        <f t="shared" si="16"/>
        <v>0</v>
      </c>
      <c r="Q197" s="250">
        <v>9.0000000000000006E-5</v>
      </c>
      <c r="R197" s="250">
        <f t="shared" si="17"/>
        <v>9.5399999999999999E-3</v>
      </c>
      <c r="S197" s="250">
        <v>0</v>
      </c>
      <c r="T197" s="251">
        <f t="shared" si="18"/>
        <v>0</v>
      </c>
      <c r="U197" s="37"/>
      <c r="V197" s="37"/>
      <c r="W197" s="37"/>
      <c r="X197" s="37"/>
      <c r="Y197" s="37"/>
      <c r="Z197" s="37"/>
      <c r="AA197" s="37"/>
      <c r="AB197" s="37"/>
      <c r="AC197" s="37"/>
      <c r="AD197" s="37"/>
      <c r="AE197" s="37"/>
      <c r="AR197" s="252" t="s">
        <v>1012</v>
      </c>
      <c r="AT197" s="252" t="s">
        <v>592</v>
      </c>
      <c r="AU197" s="252" t="s">
        <v>92</v>
      </c>
      <c r="AY197" s="19" t="s">
        <v>387</v>
      </c>
      <c r="BE197" s="127">
        <f t="shared" si="19"/>
        <v>0</v>
      </c>
      <c r="BF197" s="127">
        <f t="shared" si="20"/>
        <v>0</v>
      </c>
      <c r="BG197" s="127">
        <f t="shared" si="21"/>
        <v>0</v>
      </c>
      <c r="BH197" s="127">
        <f t="shared" si="22"/>
        <v>0</v>
      </c>
      <c r="BI197" s="127">
        <f t="shared" si="23"/>
        <v>0</v>
      </c>
      <c r="BJ197" s="19" t="s">
        <v>92</v>
      </c>
      <c r="BK197" s="127">
        <f t="shared" si="24"/>
        <v>0</v>
      </c>
      <c r="BL197" s="19" t="s">
        <v>1012</v>
      </c>
      <c r="BM197" s="252" t="s">
        <v>4473</v>
      </c>
    </row>
    <row r="198" spans="1:65" s="2" customFormat="1" ht="16.5" customHeight="1">
      <c r="A198" s="37"/>
      <c r="B198" s="38"/>
      <c r="C198" s="297" t="s">
        <v>631</v>
      </c>
      <c r="D198" s="297" t="s">
        <v>592</v>
      </c>
      <c r="E198" s="298" t="s">
        <v>4474</v>
      </c>
      <c r="F198" s="299" t="s">
        <v>4475</v>
      </c>
      <c r="G198" s="300" t="s">
        <v>396</v>
      </c>
      <c r="H198" s="301">
        <v>3753</v>
      </c>
      <c r="I198" s="302"/>
      <c r="J198" s="303">
        <f t="shared" si="15"/>
        <v>0</v>
      </c>
      <c r="K198" s="304"/>
      <c r="L198" s="305"/>
      <c r="M198" s="306" t="s">
        <v>1</v>
      </c>
      <c r="N198" s="307" t="s">
        <v>42</v>
      </c>
      <c r="O198" s="78"/>
      <c r="P198" s="250">
        <f t="shared" si="16"/>
        <v>0</v>
      </c>
      <c r="Q198" s="250">
        <v>1.3999999999999999E-4</v>
      </c>
      <c r="R198" s="250">
        <f t="shared" si="17"/>
        <v>0.52542</v>
      </c>
      <c r="S198" s="250">
        <v>0</v>
      </c>
      <c r="T198" s="251">
        <f t="shared" si="18"/>
        <v>0</v>
      </c>
      <c r="U198" s="37"/>
      <c r="V198" s="37"/>
      <c r="W198" s="37"/>
      <c r="X198" s="37"/>
      <c r="Y198" s="37"/>
      <c r="Z198" s="37"/>
      <c r="AA198" s="37"/>
      <c r="AB198" s="37"/>
      <c r="AC198" s="37"/>
      <c r="AD198" s="37"/>
      <c r="AE198" s="37"/>
      <c r="AR198" s="252" t="s">
        <v>1012</v>
      </c>
      <c r="AT198" s="252" t="s">
        <v>592</v>
      </c>
      <c r="AU198" s="252" t="s">
        <v>92</v>
      </c>
      <c r="AY198" s="19" t="s">
        <v>387</v>
      </c>
      <c r="BE198" s="127">
        <f t="shared" si="19"/>
        <v>0</v>
      </c>
      <c r="BF198" s="127">
        <f t="shared" si="20"/>
        <v>0</v>
      </c>
      <c r="BG198" s="127">
        <f t="shared" si="21"/>
        <v>0</v>
      </c>
      <c r="BH198" s="127">
        <f t="shared" si="22"/>
        <v>0</v>
      </c>
      <c r="BI198" s="127">
        <f t="shared" si="23"/>
        <v>0</v>
      </c>
      <c r="BJ198" s="19" t="s">
        <v>92</v>
      </c>
      <c r="BK198" s="127">
        <f t="shared" si="24"/>
        <v>0</v>
      </c>
      <c r="BL198" s="19" t="s">
        <v>1012</v>
      </c>
      <c r="BM198" s="252" t="s">
        <v>4476</v>
      </c>
    </row>
    <row r="199" spans="1:65" s="2" customFormat="1" ht="21.75" customHeight="1">
      <c r="A199" s="37"/>
      <c r="B199" s="38"/>
      <c r="C199" s="240" t="s">
        <v>640</v>
      </c>
      <c r="D199" s="240" t="s">
        <v>393</v>
      </c>
      <c r="E199" s="241" t="s">
        <v>4477</v>
      </c>
      <c r="F199" s="242" t="s">
        <v>4478</v>
      </c>
      <c r="G199" s="243" t="s">
        <v>396</v>
      </c>
      <c r="H199" s="244">
        <v>318</v>
      </c>
      <c r="I199" s="245"/>
      <c r="J199" s="246">
        <f t="shared" si="15"/>
        <v>0</v>
      </c>
      <c r="K199" s="247"/>
      <c r="L199" s="40"/>
      <c r="M199" s="248" t="s">
        <v>1</v>
      </c>
      <c r="N199" s="249" t="s">
        <v>42</v>
      </c>
      <c r="O199" s="78"/>
      <c r="P199" s="250">
        <f t="shared" si="16"/>
        <v>0</v>
      </c>
      <c r="Q199" s="250">
        <v>0</v>
      </c>
      <c r="R199" s="250">
        <f t="shared" si="17"/>
        <v>0</v>
      </c>
      <c r="S199" s="250">
        <v>0</v>
      </c>
      <c r="T199" s="251">
        <f t="shared" si="18"/>
        <v>0</v>
      </c>
      <c r="U199" s="37"/>
      <c r="V199" s="37"/>
      <c r="W199" s="37"/>
      <c r="X199" s="37"/>
      <c r="Y199" s="37"/>
      <c r="Z199" s="37"/>
      <c r="AA199" s="37"/>
      <c r="AB199" s="37"/>
      <c r="AC199" s="37"/>
      <c r="AD199" s="37"/>
      <c r="AE199" s="37"/>
      <c r="AR199" s="252" t="s">
        <v>731</v>
      </c>
      <c r="AT199" s="252" t="s">
        <v>393</v>
      </c>
      <c r="AU199" s="252" t="s">
        <v>92</v>
      </c>
      <c r="AY199" s="19" t="s">
        <v>387</v>
      </c>
      <c r="BE199" s="127">
        <f t="shared" si="19"/>
        <v>0</v>
      </c>
      <c r="BF199" s="127">
        <f t="shared" si="20"/>
        <v>0</v>
      </c>
      <c r="BG199" s="127">
        <f t="shared" si="21"/>
        <v>0</v>
      </c>
      <c r="BH199" s="127">
        <f t="shared" si="22"/>
        <v>0</v>
      </c>
      <c r="BI199" s="127">
        <f t="shared" si="23"/>
        <v>0</v>
      </c>
      <c r="BJ199" s="19" t="s">
        <v>92</v>
      </c>
      <c r="BK199" s="127">
        <f t="shared" si="24"/>
        <v>0</v>
      </c>
      <c r="BL199" s="19" t="s">
        <v>731</v>
      </c>
      <c r="BM199" s="252" t="s">
        <v>4479</v>
      </c>
    </row>
    <row r="200" spans="1:65" s="2" customFormat="1" ht="16.5" customHeight="1">
      <c r="A200" s="37"/>
      <c r="B200" s="38"/>
      <c r="C200" s="297" t="s">
        <v>644</v>
      </c>
      <c r="D200" s="297" t="s">
        <v>592</v>
      </c>
      <c r="E200" s="298" t="s">
        <v>2026</v>
      </c>
      <c r="F200" s="299" t="s">
        <v>2027</v>
      </c>
      <c r="G200" s="300" t="s">
        <v>396</v>
      </c>
      <c r="H200" s="301">
        <v>318</v>
      </c>
      <c r="I200" s="302"/>
      <c r="J200" s="303">
        <f t="shared" si="15"/>
        <v>0</v>
      </c>
      <c r="K200" s="304"/>
      <c r="L200" s="305"/>
      <c r="M200" s="306" t="s">
        <v>1</v>
      </c>
      <c r="N200" s="307" t="s">
        <v>42</v>
      </c>
      <c r="O200" s="78"/>
      <c r="P200" s="250">
        <f t="shared" si="16"/>
        <v>0</v>
      </c>
      <c r="Q200" s="250">
        <v>1.9000000000000001E-4</v>
      </c>
      <c r="R200" s="250">
        <f t="shared" si="17"/>
        <v>6.0420000000000001E-2</v>
      </c>
      <c r="S200" s="250">
        <v>0</v>
      </c>
      <c r="T200" s="251">
        <f t="shared" si="18"/>
        <v>0</v>
      </c>
      <c r="U200" s="37"/>
      <c r="V200" s="37"/>
      <c r="W200" s="37"/>
      <c r="X200" s="37"/>
      <c r="Y200" s="37"/>
      <c r="Z200" s="37"/>
      <c r="AA200" s="37"/>
      <c r="AB200" s="37"/>
      <c r="AC200" s="37"/>
      <c r="AD200" s="37"/>
      <c r="AE200" s="37"/>
      <c r="AR200" s="252" t="s">
        <v>1012</v>
      </c>
      <c r="AT200" s="252" t="s">
        <v>592</v>
      </c>
      <c r="AU200" s="252" t="s">
        <v>92</v>
      </c>
      <c r="AY200" s="19" t="s">
        <v>387</v>
      </c>
      <c r="BE200" s="127">
        <f t="shared" si="19"/>
        <v>0</v>
      </c>
      <c r="BF200" s="127">
        <f t="shared" si="20"/>
        <v>0</v>
      </c>
      <c r="BG200" s="127">
        <f t="shared" si="21"/>
        <v>0</v>
      </c>
      <c r="BH200" s="127">
        <f t="shared" si="22"/>
        <v>0</v>
      </c>
      <c r="BI200" s="127">
        <f t="shared" si="23"/>
        <v>0</v>
      </c>
      <c r="BJ200" s="19" t="s">
        <v>92</v>
      </c>
      <c r="BK200" s="127">
        <f t="shared" si="24"/>
        <v>0</v>
      </c>
      <c r="BL200" s="19" t="s">
        <v>1012</v>
      </c>
      <c r="BM200" s="252" t="s">
        <v>4480</v>
      </c>
    </row>
    <row r="201" spans="1:65" s="2" customFormat="1" ht="33" customHeight="1">
      <c r="A201" s="37"/>
      <c r="B201" s="38"/>
      <c r="C201" s="297" t="s">
        <v>648</v>
      </c>
      <c r="D201" s="297" t="s">
        <v>592</v>
      </c>
      <c r="E201" s="298" t="s">
        <v>4481</v>
      </c>
      <c r="F201" s="299" t="s">
        <v>4482</v>
      </c>
      <c r="G201" s="300" t="s">
        <v>396</v>
      </c>
      <c r="H201" s="301">
        <v>2088</v>
      </c>
      <c r="I201" s="302"/>
      <c r="J201" s="303">
        <f t="shared" si="15"/>
        <v>0</v>
      </c>
      <c r="K201" s="304"/>
      <c r="L201" s="305"/>
      <c r="M201" s="306" t="s">
        <v>1</v>
      </c>
      <c r="N201" s="307" t="s">
        <v>42</v>
      </c>
      <c r="O201" s="78"/>
      <c r="P201" s="250">
        <f t="shared" si="16"/>
        <v>0</v>
      </c>
      <c r="Q201" s="250">
        <v>6.9999999999999994E-5</v>
      </c>
      <c r="R201" s="250">
        <f t="shared" si="17"/>
        <v>0.14615999999999998</v>
      </c>
      <c r="S201" s="250">
        <v>0</v>
      </c>
      <c r="T201" s="251">
        <f t="shared" si="18"/>
        <v>0</v>
      </c>
      <c r="U201" s="37"/>
      <c r="V201" s="37"/>
      <c r="W201" s="37"/>
      <c r="X201" s="37"/>
      <c r="Y201" s="37"/>
      <c r="Z201" s="37"/>
      <c r="AA201" s="37"/>
      <c r="AB201" s="37"/>
      <c r="AC201" s="37"/>
      <c r="AD201" s="37"/>
      <c r="AE201" s="37"/>
      <c r="AR201" s="252" t="s">
        <v>1012</v>
      </c>
      <c r="AT201" s="252" t="s">
        <v>592</v>
      </c>
      <c r="AU201" s="252" t="s">
        <v>92</v>
      </c>
      <c r="AY201" s="19" t="s">
        <v>387</v>
      </c>
      <c r="BE201" s="127">
        <f t="shared" si="19"/>
        <v>0</v>
      </c>
      <c r="BF201" s="127">
        <f t="shared" si="20"/>
        <v>0</v>
      </c>
      <c r="BG201" s="127">
        <f t="shared" si="21"/>
        <v>0</v>
      </c>
      <c r="BH201" s="127">
        <f t="shared" si="22"/>
        <v>0</v>
      </c>
      <c r="BI201" s="127">
        <f t="shared" si="23"/>
        <v>0</v>
      </c>
      <c r="BJ201" s="19" t="s">
        <v>92</v>
      </c>
      <c r="BK201" s="127">
        <f t="shared" si="24"/>
        <v>0</v>
      </c>
      <c r="BL201" s="19" t="s">
        <v>1012</v>
      </c>
      <c r="BM201" s="252" t="s">
        <v>4483</v>
      </c>
    </row>
    <row r="202" spans="1:65" s="2" customFormat="1" ht="24.15" customHeight="1">
      <c r="A202" s="37"/>
      <c r="B202" s="38"/>
      <c r="C202" s="240" t="s">
        <v>654</v>
      </c>
      <c r="D202" s="240" t="s">
        <v>393</v>
      </c>
      <c r="E202" s="241" t="s">
        <v>4484</v>
      </c>
      <c r="F202" s="242" t="s">
        <v>4485</v>
      </c>
      <c r="G202" s="243" t="s">
        <v>396</v>
      </c>
      <c r="H202" s="244">
        <v>42</v>
      </c>
      <c r="I202" s="245"/>
      <c r="J202" s="246">
        <f t="shared" si="15"/>
        <v>0</v>
      </c>
      <c r="K202" s="247"/>
      <c r="L202" s="40"/>
      <c r="M202" s="248" t="s">
        <v>1</v>
      </c>
      <c r="N202" s="249" t="s">
        <v>42</v>
      </c>
      <c r="O202" s="78"/>
      <c r="P202" s="250">
        <f t="shared" si="16"/>
        <v>0</v>
      </c>
      <c r="Q202" s="250">
        <v>0</v>
      </c>
      <c r="R202" s="250">
        <f t="shared" si="17"/>
        <v>0</v>
      </c>
      <c r="S202" s="250">
        <v>0</v>
      </c>
      <c r="T202" s="251">
        <f t="shared" si="18"/>
        <v>0</v>
      </c>
      <c r="U202" s="37"/>
      <c r="V202" s="37"/>
      <c r="W202" s="37"/>
      <c r="X202" s="37"/>
      <c r="Y202" s="37"/>
      <c r="Z202" s="37"/>
      <c r="AA202" s="37"/>
      <c r="AB202" s="37"/>
      <c r="AC202" s="37"/>
      <c r="AD202" s="37"/>
      <c r="AE202" s="37"/>
      <c r="AR202" s="252" t="s">
        <v>731</v>
      </c>
      <c r="AT202" s="252" t="s">
        <v>393</v>
      </c>
      <c r="AU202" s="252" t="s">
        <v>92</v>
      </c>
      <c r="AY202" s="19" t="s">
        <v>387</v>
      </c>
      <c r="BE202" s="127">
        <f t="shared" si="19"/>
        <v>0</v>
      </c>
      <c r="BF202" s="127">
        <f t="shared" si="20"/>
        <v>0</v>
      </c>
      <c r="BG202" s="127">
        <f t="shared" si="21"/>
        <v>0</v>
      </c>
      <c r="BH202" s="127">
        <f t="shared" si="22"/>
        <v>0</v>
      </c>
      <c r="BI202" s="127">
        <f t="shared" si="23"/>
        <v>0</v>
      </c>
      <c r="BJ202" s="19" t="s">
        <v>92</v>
      </c>
      <c r="BK202" s="127">
        <f t="shared" si="24"/>
        <v>0</v>
      </c>
      <c r="BL202" s="19" t="s">
        <v>731</v>
      </c>
      <c r="BM202" s="252" t="s">
        <v>4486</v>
      </c>
    </row>
    <row r="203" spans="1:65" s="2" customFormat="1" ht="24.15" customHeight="1">
      <c r="A203" s="37"/>
      <c r="B203" s="38"/>
      <c r="C203" s="240" t="s">
        <v>660</v>
      </c>
      <c r="D203" s="240" t="s">
        <v>393</v>
      </c>
      <c r="E203" s="241" t="s">
        <v>4487</v>
      </c>
      <c r="F203" s="242" t="s">
        <v>4488</v>
      </c>
      <c r="G203" s="243" t="s">
        <v>396</v>
      </c>
      <c r="H203" s="244">
        <v>581</v>
      </c>
      <c r="I203" s="245"/>
      <c r="J203" s="246">
        <f t="shared" si="15"/>
        <v>0</v>
      </c>
      <c r="K203" s="247"/>
      <c r="L203" s="40"/>
      <c r="M203" s="248" t="s">
        <v>1</v>
      </c>
      <c r="N203" s="249" t="s">
        <v>42</v>
      </c>
      <c r="O203" s="78"/>
      <c r="P203" s="250">
        <f t="shared" si="16"/>
        <v>0</v>
      </c>
      <c r="Q203" s="250">
        <v>0</v>
      </c>
      <c r="R203" s="250">
        <f t="shared" si="17"/>
        <v>0</v>
      </c>
      <c r="S203" s="250">
        <v>0</v>
      </c>
      <c r="T203" s="251">
        <f t="shared" si="18"/>
        <v>0</v>
      </c>
      <c r="U203" s="37"/>
      <c r="V203" s="37"/>
      <c r="W203" s="37"/>
      <c r="X203" s="37"/>
      <c r="Y203" s="37"/>
      <c r="Z203" s="37"/>
      <c r="AA203" s="37"/>
      <c r="AB203" s="37"/>
      <c r="AC203" s="37"/>
      <c r="AD203" s="37"/>
      <c r="AE203" s="37"/>
      <c r="AR203" s="252" t="s">
        <v>731</v>
      </c>
      <c r="AT203" s="252" t="s">
        <v>393</v>
      </c>
      <c r="AU203" s="252" t="s">
        <v>92</v>
      </c>
      <c r="AY203" s="19" t="s">
        <v>387</v>
      </c>
      <c r="BE203" s="127">
        <f t="shared" si="19"/>
        <v>0</v>
      </c>
      <c r="BF203" s="127">
        <f t="shared" si="20"/>
        <v>0</v>
      </c>
      <c r="BG203" s="127">
        <f t="shared" si="21"/>
        <v>0</v>
      </c>
      <c r="BH203" s="127">
        <f t="shared" si="22"/>
        <v>0</v>
      </c>
      <c r="BI203" s="127">
        <f t="shared" si="23"/>
        <v>0</v>
      </c>
      <c r="BJ203" s="19" t="s">
        <v>92</v>
      </c>
      <c r="BK203" s="127">
        <f t="shared" si="24"/>
        <v>0</v>
      </c>
      <c r="BL203" s="19" t="s">
        <v>731</v>
      </c>
      <c r="BM203" s="252" t="s">
        <v>4489</v>
      </c>
    </row>
    <row r="204" spans="1:65" s="2" customFormat="1" ht="24.15" customHeight="1">
      <c r="A204" s="37"/>
      <c r="B204" s="38"/>
      <c r="C204" s="297" t="s">
        <v>666</v>
      </c>
      <c r="D204" s="297" t="s">
        <v>592</v>
      </c>
      <c r="E204" s="298" t="s">
        <v>4490</v>
      </c>
      <c r="F204" s="299" t="s">
        <v>4491</v>
      </c>
      <c r="G204" s="300" t="s">
        <v>396</v>
      </c>
      <c r="H204" s="301">
        <v>581</v>
      </c>
      <c r="I204" s="302"/>
      <c r="J204" s="303">
        <f t="shared" si="15"/>
        <v>0</v>
      </c>
      <c r="K204" s="304"/>
      <c r="L204" s="305"/>
      <c r="M204" s="306" t="s">
        <v>1</v>
      </c>
      <c r="N204" s="307" t="s">
        <v>42</v>
      </c>
      <c r="O204" s="78"/>
      <c r="P204" s="250">
        <f t="shared" si="16"/>
        <v>0</v>
      </c>
      <c r="Q204" s="250">
        <v>2.1000000000000001E-4</v>
      </c>
      <c r="R204" s="250">
        <f t="shared" si="17"/>
        <v>0.12201000000000001</v>
      </c>
      <c r="S204" s="250">
        <v>0</v>
      </c>
      <c r="T204" s="251">
        <f t="shared" si="18"/>
        <v>0</v>
      </c>
      <c r="U204" s="37"/>
      <c r="V204" s="37"/>
      <c r="W204" s="37"/>
      <c r="X204" s="37"/>
      <c r="Y204" s="37"/>
      <c r="Z204" s="37"/>
      <c r="AA204" s="37"/>
      <c r="AB204" s="37"/>
      <c r="AC204" s="37"/>
      <c r="AD204" s="37"/>
      <c r="AE204" s="37"/>
      <c r="AR204" s="252" t="s">
        <v>1012</v>
      </c>
      <c r="AT204" s="252" t="s">
        <v>592</v>
      </c>
      <c r="AU204" s="252" t="s">
        <v>92</v>
      </c>
      <c r="AY204" s="19" t="s">
        <v>387</v>
      </c>
      <c r="BE204" s="127">
        <f t="shared" si="19"/>
        <v>0</v>
      </c>
      <c r="BF204" s="127">
        <f t="shared" si="20"/>
        <v>0</v>
      </c>
      <c r="BG204" s="127">
        <f t="shared" si="21"/>
        <v>0</v>
      </c>
      <c r="BH204" s="127">
        <f t="shared" si="22"/>
        <v>0</v>
      </c>
      <c r="BI204" s="127">
        <f t="shared" si="23"/>
        <v>0</v>
      </c>
      <c r="BJ204" s="19" t="s">
        <v>92</v>
      </c>
      <c r="BK204" s="127">
        <f t="shared" si="24"/>
        <v>0</v>
      </c>
      <c r="BL204" s="19" t="s">
        <v>1012</v>
      </c>
      <c r="BM204" s="252" t="s">
        <v>4492</v>
      </c>
    </row>
    <row r="205" spans="1:65" s="2" customFormat="1" ht="16.5" customHeight="1">
      <c r="A205" s="37"/>
      <c r="B205" s="38"/>
      <c r="C205" s="297" t="s">
        <v>670</v>
      </c>
      <c r="D205" s="297" t="s">
        <v>592</v>
      </c>
      <c r="E205" s="298" t="s">
        <v>2287</v>
      </c>
      <c r="F205" s="299" t="s">
        <v>4493</v>
      </c>
      <c r="G205" s="300" t="s">
        <v>396</v>
      </c>
      <c r="H205" s="301">
        <v>326</v>
      </c>
      <c r="I205" s="302"/>
      <c r="J205" s="303">
        <f t="shared" si="15"/>
        <v>0</v>
      </c>
      <c r="K205" s="304"/>
      <c r="L205" s="305"/>
      <c r="M205" s="306" t="s">
        <v>1</v>
      </c>
      <c r="N205" s="307" t="s">
        <v>42</v>
      </c>
      <c r="O205" s="78"/>
      <c r="P205" s="250">
        <f t="shared" si="16"/>
        <v>0</v>
      </c>
      <c r="Q205" s="250">
        <v>5.0000000000000002E-5</v>
      </c>
      <c r="R205" s="250">
        <f t="shared" si="17"/>
        <v>1.6300000000000002E-2</v>
      </c>
      <c r="S205" s="250">
        <v>0</v>
      </c>
      <c r="T205" s="251">
        <f t="shared" si="18"/>
        <v>0</v>
      </c>
      <c r="U205" s="37"/>
      <c r="V205" s="37"/>
      <c r="W205" s="37"/>
      <c r="X205" s="37"/>
      <c r="Y205" s="37"/>
      <c r="Z205" s="37"/>
      <c r="AA205" s="37"/>
      <c r="AB205" s="37"/>
      <c r="AC205" s="37"/>
      <c r="AD205" s="37"/>
      <c r="AE205" s="37"/>
      <c r="AR205" s="252" t="s">
        <v>1012</v>
      </c>
      <c r="AT205" s="252" t="s">
        <v>592</v>
      </c>
      <c r="AU205" s="252" t="s">
        <v>92</v>
      </c>
      <c r="AY205" s="19" t="s">
        <v>387</v>
      </c>
      <c r="BE205" s="127">
        <f t="shared" si="19"/>
        <v>0</v>
      </c>
      <c r="BF205" s="127">
        <f t="shared" si="20"/>
        <v>0</v>
      </c>
      <c r="BG205" s="127">
        <f t="shared" si="21"/>
        <v>0</v>
      </c>
      <c r="BH205" s="127">
        <f t="shared" si="22"/>
        <v>0</v>
      </c>
      <c r="BI205" s="127">
        <f t="shared" si="23"/>
        <v>0</v>
      </c>
      <c r="BJ205" s="19" t="s">
        <v>92</v>
      </c>
      <c r="BK205" s="127">
        <f t="shared" si="24"/>
        <v>0</v>
      </c>
      <c r="BL205" s="19" t="s">
        <v>1012</v>
      </c>
      <c r="BM205" s="252" t="s">
        <v>4494</v>
      </c>
    </row>
    <row r="206" spans="1:65" s="2" customFormat="1" ht="24.15" customHeight="1">
      <c r="A206" s="37"/>
      <c r="B206" s="38"/>
      <c r="C206" s="240" t="s">
        <v>674</v>
      </c>
      <c r="D206" s="240" t="s">
        <v>393</v>
      </c>
      <c r="E206" s="241" t="s">
        <v>4495</v>
      </c>
      <c r="F206" s="242" t="s">
        <v>4496</v>
      </c>
      <c r="G206" s="243" t="s">
        <v>396</v>
      </c>
      <c r="H206" s="244">
        <v>422</v>
      </c>
      <c r="I206" s="245"/>
      <c r="J206" s="246">
        <f t="shared" si="15"/>
        <v>0</v>
      </c>
      <c r="K206" s="247"/>
      <c r="L206" s="40"/>
      <c r="M206" s="248" t="s">
        <v>1</v>
      </c>
      <c r="N206" s="249" t="s">
        <v>42</v>
      </c>
      <c r="O206" s="78"/>
      <c r="P206" s="250">
        <f t="shared" si="16"/>
        <v>0</v>
      </c>
      <c r="Q206" s="250">
        <v>0</v>
      </c>
      <c r="R206" s="250">
        <f t="shared" si="17"/>
        <v>0</v>
      </c>
      <c r="S206" s="250">
        <v>0</v>
      </c>
      <c r="T206" s="251">
        <f t="shared" si="18"/>
        <v>0</v>
      </c>
      <c r="U206" s="37"/>
      <c r="V206" s="37"/>
      <c r="W206" s="37"/>
      <c r="X206" s="37"/>
      <c r="Y206" s="37"/>
      <c r="Z206" s="37"/>
      <c r="AA206" s="37"/>
      <c r="AB206" s="37"/>
      <c r="AC206" s="37"/>
      <c r="AD206" s="37"/>
      <c r="AE206" s="37"/>
      <c r="AR206" s="252" t="s">
        <v>731</v>
      </c>
      <c r="AT206" s="252" t="s">
        <v>393</v>
      </c>
      <c r="AU206" s="252" t="s">
        <v>92</v>
      </c>
      <c r="AY206" s="19" t="s">
        <v>387</v>
      </c>
      <c r="BE206" s="127">
        <f t="shared" si="19"/>
        <v>0</v>
      </c>
      <c r="BF206" s="127">
        <f t="shared" si="20"/>
        <v>0</v>
      </c>
      <c r="BG206" s="127">
        <f t="shared" si="21"/>
        <v>0</v>
      </c>
      <c r="BH206" s="127">
        <f t="shared" si="22"/>
        <v>0</v>
      </c>
      <c r="BI206" s="127">
        <f t="shared" si="23"/>
        <v>0</v>
      </c>
      <c r="BJ206" s="19" t="s">
        <v>92</v>
      </c>
      <c r="BK206" s="127">
        <f t="shared" si="24"/>
        <v>0</v>
      </c>
      <c r="BL206" s="19" t="s">
        <v>731</v>
      </c>
      <c r="BM206" s="252" t="s">
        <v>4497</v>
      </c>
    </row>
    <row r="207" spans="1:65" s="2" customFormat="1" ht="24.15" customHeight="1">
      <c r="A207" s="37"/>
      <c r="B207" s="38"/>
      <c r="C207" s="297" t="s">
        <v>677</v>
      </c>
      <c r="D207" s="297" t="s">
        <v>592</v>
      </c>
      <c r="E207" s="298" t="s">
        <v>4498</v>
      </c>
      <c r="F207" s="299" t="s">
        <v>4499</v>
      </c>
      <c r="G207" s="300" t="s">
        <v>396</v>
      </c>
      <c r="H207" s="301">
        <v>422</v>
      </c>
      <c r="I207" s="302"/>
      <c r="J207" s="303">
        <f t="shared" si="15"/>
        <v>0</v>
      </c>
      <c r="K207" s="304"/>
      <c r="L207" s="305"/>
      <c r="M207" s="306" t="s">
        <v>1</v>
      </c>
      <c r="N207" s="307" t="s">
        <v>42</v>
      </c>
      <c r="O207" s="78"/>
      <c r="P207" s="250">
        <f t="shared" si="16"/>
        <v>0</v>
      </c>
      <c r="Q207" s="250">
        <v>4.2999999999999999E-4</v>
      </c>
      <c r="R207" s="250">
        <f t="shared" si="17"/>
        <v>0.18145999999999998</v>
      </c>
      <c r="S207" s="250">
        <v>0</v>
      </c>
      <c r="T207" s="251">
        <f t="shared" si="18"/>
        <v>0</v>
      </c>
      <c r="U207" s="37"/>
      <c r="V207" s="37"/>
      <c r="W207" s="37"/>
      <c r="X207" s="37"/>
      <c r="Y207" s="37"/>
      <c r="Z207" s="37"/>
      <c r="AA207" s="37"/>
      <c r="AB207" s="37"/>
      <c r="AC207" s="37"/>
      <c r="AD207" s="37"/>
      <c r="AE207" s="37"/>
      <c r="AR207" s="252" t="s">
        <v>1012</v>
      </c>
      <c r="AT207" s="252" t="s">
        <v>592</v>
      </c>
      <c r="AU207" s="252" t="s">
        <v>92</v>
      </c>
      <c r="AY207" s="19" t="s">
        <v>387</v>
      </c>
      <c r="BE207" s="127">
        <f t="shared" si="19"/>
        <v>0</v>
      </c>
      <c r="BF207" s="127">
        <f t="shared" si="20"/>
        <v>0</v>
      </c>
      <c r="BG207" s="127">
        <f t="shared" si="21"/>
        <v>0</v>
      </c>
      <c r="BH207" s="127">
        <f t="shared" si="22"/>
        <v>0</v>
      </c>
      <c r="BI207" s="127">
        <f t="shared" si="23"/>
        <v>0</v>
      </c>
      <c r="BJ207" s="19" t="s">
        <v>92</v>
      </c>
      <c r="BK207" s="127">
        <f t="shared" si="24"/>
        <v>0</v>
      </c>
      <c r="BL207" s="19" t="s">
        <v>1012</v>
      </c>
      <c r="BM207" s="252" t="s">
        <v>4500</v>
      </c>
    </row>
    <row r="208" spans="1:65" s="2" customFormat="1" ht="24.15" customHeight="1">
      <c r="A208" s="37"/>
      <c r="B208" s="38"/>
      <c r="C208" s="240" t="s">
        <v>682</v>
      </c>
      <c r="D208" s="240" t="s">
        <v>393</v>
      </c>
      <c r="E208" s="241" t="s">
        <v>4501</v>
      </c>
      <c r="F208" s="242" t="s">
        <v>4502</v>
      </c>
      <c r="G208" s="243" t="s">
        <v>396</v>
      </c>
      <c r="H208" s="244">
        <v>696</v>
      </c>
      <c r="I208" s="245"/>
      <c r="J208" s="246">
        <f t="shared" si="15"/>
        <v>0</v>
      </c>
      <c r="K208" s="247"/>
      <c r="L208" s="40"/>
      <c r="M208" s="248" t="s">
        <v>1</v>
      </c>
      <c r="N208" s="249" t="s">
        <v>42</v>
      </c>
      <c r="O208" s="78"/>
      <c r="P208" s="250">
        <f t="shared" si="16"/>
        <v>0</v>
      </c>
      <c r="Q208" s="250">
        <v>0</v>
      </c>
      <c r="R208" s="250">
        <f t="shared" si="17"/>
        <v>0</v>
      </c>
      <c r="S208" s="250">
        <v>0</v>
      </c>
      <c r="T208" s="251">
        <f t="shared" si="18"/>
        <v>0</v>
      </c>
      <c r="U208" s="37"/>
      <c r="V208" s="37"/>
      <c r="W208" s="37"/>
      <c r="X208" s="37"/>
      <c r="Y208" s="37"/>
      <c r="Z208" s="37"/>
      <c r="AA208" s="37"/>
      <c r="AB208" s="37"/>
      <c r="AC208" s="37"/>
      <c r="AD208" s="37"/>
      <c r="AE208" s="37"/>
      <c r="AR208" s="252" t="s">
        <v>731</v>
      </c>
      <c r="AT208" s="252" t="s">
        <v>393</v>
      </c>
      <c r="AU208" s="252" t="s">
        <v>92</v>
      </c>
      <c r="AY208" s="19" t="s">
        <v>387</v>
      </c>
      <c r="BE208" s="127">
        <f t="shared" si="19"/>
        <v>0</v>
      </c>
      <c r="BF208" s="127">
        <f t="shared" si="20"/>
        <v>0</v>
      </c>
      <c r="BG208" s="127">
        <f t="shared" si="21"/>
        <v>0</v>
      </c>
      <c r="BH208" s="127">
        <f t="shared" si="22"/>
        <v>0</v>
      </c>
      <c r="BI208" s="127">
        <f t="shared" si="23"/>
        <v>0</v>
      </c>
      <c r="BJ208" s="19" t="s">
        <v>92</v>
      </c>
      <c r="BK208" s="127">
        <f t="shared" si="24"/>
        <v>0</v>
      </c>
      <c r="BL208" s="19" t="s">
        <v>731</v>
      </c>
      <c r="BM208" s="252" t="s">
        <v>4503</v>
      </c>
    </row>
    <row r="209" spans="1:65" s="2" customFormat="1" ht="24.15" customHeight="1">
      <c r="A209" s="37"/>
      <c r="B209" s="38"/>
      <c r="C209" s="240" t="s">
        <v>319</v>
      </c>
      <c r="D209" s="240" t="s">
        <v>393</v>
      </c>
      <c r="E209" s="241" t="s">
        <v>4504</v>
      </c>
      <c r="F209" s="242" t="s">
        <v>4505</v>
      </c>
      <c r="G209" s="243" t="s">
        <v>396</v>
      </c>
      <c r="H209" s="244">
        <v>1251</v>
      </c>
      <c r="I209" s="245"/>
      <c r="J209" s="246">
        <f t="shared" si="15"/>
        <v>0</v>
      </c>
      <c r="K209" s="247"/>
      <c r="L209" s="40"/>
      <c r="M209" s="248" t="s">
        <v>1</v>
      </c>
      <c r="N209" s="249" t="s">
        <v>42</v>
      </c>
      <c r="O209" s="78"/>
      <c r="P209" s="250">
        <f t="shared" si="16"/>
        <v>0</v>
      </c>
      <c r="Q209" s="250">
        <v>0</v>
      </c>
      <c r="R209" s="250">
        <f t="shared" si="17"/>
        <v>0</v>
      </c>
      <c r="S209" s="250">
        <v>0</v>
      </c>
      <c r="T209" s="251">
        <f t="shared" si="18"/>
        <v>0</v>
      </c>
      <c r="U209" s="37"/>
      <c r="V209" s="37"/>
      <c r="W209" s="37"/>
      <c r="X209" s="37"/>
      <c r="Y209" s="37"/>
      <c r="Z209" s="37"/>
      <c r="AA209" s="37"/>
      <c r="AB209" s="37"/>
      <c r="AC209" s="37"/>
      <c r="AD209" s="37"/>
      <c r="AE209" s="37"/>
      <c r="AR209" s="252" t="s">
        <v>731</v>
      </c>
      <c r="AT209" s="252" t="s">
        <v>393</v>
      </c>
      <c r="AU209" s="252" t="s">
        <v>92</v>
      </c>
      <c r="AY209" s="19" t="s">
        <v>387</v>
      </c>
      <c r="BE209" s="127">
        <f t="shared" si="19"/>
        <v>0</v>
      </c>
      <c r="BF209" s="127">
        <f t="shared" si="20"/>
        <v>0</v>
      </c>
      <c r="BG209" s="127">
        <f t="shared" si="21"/>
        <v>0</v>
      </c>
      <c r="BH209" s="127">
        <f t="shared" si="22"/>
        <v>0</v>
      </c>
      <c r="BI209" s="127">
        <f t="shared" si="23"/>
        <v>0</v>
      </c>
      <c r="BJ209" s="19" t="s">
        <v>92</v>
      </c>
      <c r="BK209" s="127">
        <f t="shared" si="24"/>
        <v>0</v>
      </c>
      <c r="BL209" s="19" t="s">
        <v>731</v>
      </c>
      <c r="BM209" s="252" t="s">
        <v>4506</v>
      </c>
    </row>
    <row r="210" spans="1:65" s="2" customFormat="1" ht="24.15" customHeight="1">
      <c r="A210" s="37"/>
      <c r="B210" s="38"/>
      <c r="C210" s="240" t="s">
        <v>690</v>
      </c>
      <c r="D210" s="240" t="s">
        <v>393</v>
      </c>
      <c r="E210" s="241" t="s">
        <v>4507</v>
      </c>
      <c r="F210" s="242" t="s">
        <v>4508</v>
      </c>
      <c r="G210" s="243" t="s">
        <v>396</v>
      </c>
      <c r="H210" s="244">
        <v>106</v>
      </c>
      <c r="I210" s="245"/>
      <c r="J210" s="246">
        <f t="shared" si="15"/>
        <v>0</v>
      </c>
      <c r="K210" s="247"/>
      <c r="L210" s="40"/>
      <c r="M210" s="248" t="s">
        <v>1</v>
      </c>
      <c r="N210" s="249" t="s">
        <v>42</v>
      </c>
      <c r="O210" s="78"/>
      <c r="P210" s="250">
        <f t="shared" si="16"/>
        <v>0</v>
      </c>
      <c r="Q210" s="250">
        <v>0</v>
      </c>
      <c r="R210" s="250">
        <f t="shared" si="17"/>
        <v>0</v>
      </c>
      <c r="S210" s="250">
        <v>0</v>
      </c>
      <c r="T210" s="251">
        <f t="shared" si="18"/>
        <v>0</v>
      </c>
      <c r="U210" s="37"/>
      <c r="V210" s="37"/>
      <c r="W210" s="37"/>
      <c r="X210" s="37"/>
      <c r="Y210" s="37"/>
      <c r="Z210" s="37"/>
      <c r="AA210" s="37"/>
      <c r="AB210" s="37"/>
      <c r="AC210" s="37"/>
      <c r="AD210" s="37"/>
      <c r="AE210" s="37"/>
      <c r="AR210" s="252" t="s">
        <v>731</v>
      </c>
      <c r="AT210" s="252" t="s">
        <v>393</v>
      </c>
      <c r="AU210" s="252" t="s">
        <v>92</v>
      </c>
      <c r="AY210" s="19" t="s">
        <v>387</v>
      </c>
      <c r="BE210" s="127">
        <f t="shared" si="19"/>
        <v>0</v>
      </c>
      <c r="BF210" s="127">
        <f t="shared" si="20"/>
        <v>0</v>
      </c>
      <c r="BG210" s="127">
        <f t="shared" si="21"/>
        <v>0</v>
      </c>
      <c r="BH210" s="127">
        <f t="shared" si="22"/>
        <v>0</v>
      </c>
      <c r="BI210" s="127">
        <f t="shared" si="23"/>
        <v>0</v>
      </c>
      <c r="BJ210" s="19" t="s">
        <v>92</v>
      </c>
      <c r="BK210" s="127">
        <f t="shared" si="24"/>
        <v>0</v>
      </c>
      <c r="BL210" s="19" t="s">
        <v>731</v>
      </c>
      <c r="BM210" s="252" t="s">
        <v>4509</v>
      </c>
    </row>
    <row r="211" spans="1:65" s="2" customFormat="1" ht="24.15" customHeight="1">
      <c r="A211" s="37"/>
      <c r="B211" s="38"/>
      <c r="C211" s="240" t="s">
        <v>696</v>
      </c>
      <c r="D211" s="240" t="s">
        <v>393</v>
      </c>
      <c r="E211" s="241" t="s">
        <v>4510</v>
      </c>
      <c r="F211" s="242" t="s">
        <v>4511</v>
      </c>
      <c r="G211" s="243" t="s">
        <v>396</v>
      </c>
      <c r="H211" s="244">
        <v>2088</v>
      </c>
      <c r="I211" s="245"/>
      <c r="J211" s="246">
        <f t="shared" si="15"/>
        <v>0</v>
      </c>
      <c r="K211" s="247"/>
      <c r="L211" s="40"/>
      <c r="M211" s="248" t="s">
        <v>1</v>
      </c>
      <c r="N211" s="249" t="s">
        <v>42</v>
      </c>
      <c r="O211" s="78"/>
      <c r="P211" s="250">
        <f t="shared" si="16"/>
        <v>0</v>
      </c>
      <c r="Q211" s="250">
        <v>0</v>
      </c>
      <c r="R211" s="250">
        <f t="shared" si="17"/>
        <v>0</v>
      </c>
      <c r="S211" s="250">
        <v>0</v>
      </c>
      <c r="T211" s="251">
        <f t="shared" si="18"/>
        <v>0</v>
      </c>
      <c r="U211" s="37"/>
      <c r="V211" s="37"/>
      <c r="W211" s="37"/>
      <c r="X211" s="37"/>
      <c r="Y211" s="37"/>
      <c r="Z211" s="37"/>
      <c r="AA211" s="37"/>
      <c r="AB211" s="37"/>
      <c r="AC211" s="37"/>
      <c r="AD211" s="37"/>
      <c r="AE211" s="37"/>
      <c r="AR211" s="252" t="s">
        <v>731</v>
      </c>
      <c r="AT211" s="252" t="s">
        <v>393</v>
      </c>
      <c r="AU211" s="252" t="s">
        <v>92</v>
      </c>
      <c r="AY211" s="19" t="s">
        <v>387</v>
      </c>
      <c r="BE211" s="127">
        <f t="shared" si="19"/>
        <v>0</v>
      </c>
      <c r="BF211" s="127">
        <f t="shared" si="20"/>
        <v>0</v>
      </c>
      <c r="BG211" s="127">
        <f t="shared" si="21"/>
        <v>0</v>
      </c>
      <c r="BH211" s="127">
        <f t="shared" si="22"/>
        <v>0</v>
      </c>
      <c r="BI211" s="127">
        <f t="shared" si="23"/>
        <v>0</v>
      </c>
      <c r="BJ211" s="19" t="s">
        <v>92</v>
      </c>
      <c r="BK211" s="127">
        <f t="shared" si="24"/>
        <v>0</v>
      </c>
      <c r="BL211" s="19" t="s">
        <v>731</v>
      </c>
      <c r="BM211" s="252" t="s">
        <v>4512</v>
      </c>
    </row>
    <row r="212" spans="1:65" s="2" customFormat="1" ht="24.15" customHeight="1">
      <c r="A212" s="37"/>
      <c r="B212" s="38"/>
      <c r="C212" s="240" t="s">
        <v>701</v>
      </c>
      <c r="D212" s="240" t="s">
        <v>393</v>
      </c>
      <c r="E212" s="241" t="s">
        <v>4513</v>
      </c>
      <c r="F212" s="242" t="s">
        <v>4514</v>
      </c>
      <c r="G212" s="243" t="s">
        <v>396</v>
      </c>
      <c r="H212" s="244">
        <v>3753</v>
      </c>
      <c r="I212" s="245"/>
      <c r="J212" s="246">
        <f t="shared" si="15"/>
        <v>0</v>
      </c>
      <c r="K212" s="247"/>
      <c r="L212" s="40"/>
      <c r="M212" s="248" t="s">
        <v>1</v>
      </c>
      <c r="N212" s="249" t="s">
        <v>42</v>
      </c>
      <c r="O212" s="78"/>
      <c r="P212" s="250">
        <f t="shared" si="16"/>
        <v>0</v>
      </c>
      <c r="Q212" s="250">
        <v>0</v>
      </c>
      <c r="R212" s="250">
        <f t="shared" si="17"/>
        <v>0</v>
      </c>
      <c r="S212" s="250">
        <v>0</v>
      </c>
      <c r="T212" s="251">
        <f t="shared" si="18"/>
        <v>0</v>
      </c>
      <c r="U212" s="37"/>
      <c r="V212" s="37"/>
      <c r="W212" s="37"/>
      <c r="X212" s="37"/>
      <c r="Y212" s="37"/>
      <c r="Z212" s="37"/>
      <c r="AA212" s="37"/>
      <c r="AB212" s="37"/>
      <c r="AC212" s="37"/>
      <c r="AD212" s="37"/>
      <c r="AE212" s="37"/>
      <c r="AR212" s="252" t="s">
        <v>731</v>
      </c>
      <c r="AT212" s="252" t="s">
        <v>393</v>
      </c>
      <c r="AU212" s="252" t="s">
        <v>92</v>
      </c>
      <c r="AY212" s="19" t="s">
        <v>387</v>
      </c>
      <c r="BE212" s="127">
        <f t="shared" si="19"/>
        <v>0</v>
      </c>
      <c r="BF212" s="127">
        <f t="shared" si="20"/>
        <v>0</v>
      </c>
      <c r="BG212" s="127">
        <f t="shared" si="21"/>
        <v>0</v>
      </c>
      <c r="BH212" s="127">
        <f t="shared" si="22"/>
        <v>0</v>
      </c>
      <c r="BI212" s="127">
        <f t="shared" si="23"/>
        <v>0</v>
      </c>
      <c r="BJ212" s="19" t="s">
        <v>92</v>
      </c>
      <c r="BK212" s="127">
        <f t="shared" si="24"/>
        <v>0</v>
      </c>
      <c r="BL212" s="19" t="s">
        <v>731</v>
      </c>
      <c r="BM212" s="252" t="s">
        <v>4515</v>
      </c>
    </row>
    <row r="213" spans="1:65" s="2" customFormat="1" ht="24.15" customHeight="1">
      <c r="A213" s="37"/>
      <c r="B213" s="38"/>
      <c r="C213" s="240" t="s">
        <v>705</v>
      </c>
      <c r="D213" s="240" t="s">
        <v>393</v>
      </c>
      <c r="E213" s="241" t="s">
        <v>4513</v>
      </c>
      <c r="F213" s="242" t="s">
        <v>4514</v>
      </c>
      <c r="G213" s="243" t="s">
        <v>396</v>
      </c>
      <c r="H213" s="244">
        <v>524</v>
      </c>
      <c r="I213" s="245"/>
      <c r="J213" s="246">
        <f t="shared" si="15"/>
        <v>0</v>
      </c>
      <c r="K213" s="247"/>
      <c r="L213" s="40"/>
      <c r="M213" s="248" t="s">
        <v>1</v>
      </c>
      <c r="N213" s="249" t="s">
        <v>42</v>
      </c>
      <c r="O213" s="78"/>
      <c r="P213" s="250">
        <f t="shared" si="16"/>
        <v>0</v>
      </c>
      <c r="Q213" s="250">
        <v>0</v>
      </c>
      <c r="R213" s="250">
        <f t="shared" si="17"/>
        <v>0</v>
      </c>
      <c r="S213" s="250">
        <v>0</v>
      </c>
      <c r="T213" s="251">
        <f t="shared" si="18"/>
        <v>0</v>
      </c>
      <c r="U213" s="37"/>
      <c r="V213" s="37"/>
      <c r="W213" s="37"/>
      <c r="X213" s="37"/>
      <c r="Y213" s="37"/>
      <c r="Z213" s="37"/>
      <c r="AA213" s="37"/>
      <c r="AB213" s="37"/>
      <c r="AC213" s="37"/>
      <c r="AD213" s="37"/>
      <c r="AE213" s="37"/>
      <c r="AR213" s="252" t="s">
        <v>731</v>
      </c>
      <c r="AT213" s="252" t="s">
        <v>393</v>
      </c>
      <c r="AU213" s="252" t="s">
        <v>92</v>
      </c>
      <c r="AY213" s="19" t="s">
        <v>387</v>
      </c>
      <c r="BE213" s="127">
        <f t="shared" si="19"/>
        <v>0</v>
      </c>
      <c r="BF213" s="127">
        <f t="shared" si="20"/>
        <v>0</v>
      </c>
      <c r="BG213" s="127">
        <f t="shared" si="21"/>
        <v>0</v>
      </c>
      <c r="BH213" s="127">
        <f t="shared" si="22"/>
        <v>0</v>
      </c>
      <c r="BI213" s="127">
        <f t="shared" si="23"/>
        <v>0</v>
      </c>
      <c r="BJ213" s="19" t="s">
        <v>92</v>
      </c>
      <c r="BK213" s="127">
        <f t="shared" si="24"/>
        <v>0</v>
      </c>
      <c r="BL213" s="19" t="s">
        <v>731</v>
      </c>
      <c r="BM213" s="252" t="s">
        <v>4516</v>
      </c>
    </row>
    <row r="214" spans="1:65" s="2" customFormat="1" ht="24.15" customHeight="1">
      <c r="A214" s="37"/>
      <c r="B214" s="38"/>
      <c r="C214" s="240" t="s">
        <v>709</v>
      </c>
      <c r="D214" s="240" t="s">
        <v>393</v>
      </c>
      <c r="E214" s="241" t="s">
        <v>4517</v>
      </c>
      <c r="F214" s="242" t="s">
        <v>4518</v>
      </c>
      <c r="G214" s="243" t="s">
        <v>396</v>
      </c>
      <c r="H214" s="244">
        <v>318</v>
      </c>
      <c r="I214" s="245"/>
      <c r="J214" s="246">
        <f t="shared" si="15"/>
        <v>0</v>
      </c>
      <c r="K214" s="247"/>
      <c r="L214" s="40"/>
      <c r="M214" s="248" t="s">
        <v>1</v>
      </c>
      <c r="N214" s="249" t="s">
        <v>42</v>
      </c>
      <c r="O214" s="78"/>
      <c r="P214" s="250">
        <f t="shared" si="16"/>
        <v>0</v>
      </c>
      <c r="Q214" s="250">
        <v>0</v>
      </c>
      <c r="R214" s="250">
        <f t="shared" si="17"/>
        <v>0</v>
      </c>
      <c r="S214" s="250">
        <v>0</v>
      </c>
      <c r="T214" s="251">
        <f t="shared" si="18"/>
        <v>0</v>
      </c>
      <c r="U214" s="37"/>
      <c r="V214" s="37"/>
      <c r="W214" s="37"/>
      <c r="X214" s="37"/>
      <c r="Y214" s="37"/>
      <c r="Z214" s="37"/>
      <c r="AA214" s="37"/>
      <c r="AB214" s="37"/>
      <c r="AC214" s="37"/>
      <c r="AD214" s="37"/>
      <c r="AE214" s="37"/>
      <c r="AR214" s="252" t="s">
        <v>731</v>
      </c>
      <c r="AT214" s="252" t="s">
        <v>393</v>
      </c>
      <c r="AU214" s="252" t="s">
        <v>92</v>
      </c>
      <c r="AY214" s="19" t="s">
        <v>387</v>
      </c>
      <c r="BE214" s="127">
        <f t="shared" si="19"/>
        <v>0</v>
      </c>
      <c r="BF214" s="127">
        <f t="shared" si="20"/>
        <v>0</v>
      </c>
      <c r="BG214" s="127">
        <f t="shared" si="21"/>
        <v>0</v>
      </c>
      <c r="BH214" s="127">
        <f t="shared" si="22"/>
        <v>0</v>
      </c>
      <c r="BI214" s="127">
        <f t="shared" si="23"/>
        <v>0</v>
      </c>
      <c r="BJ214" s="19" t="s">
        <v>92</v>
      </c>
      <c r="BK214" s="127">
        <f t="shared" si="24"/>
        <v>0</v>
      </c>
      <c r="BL214" s="19" t="s">
        <v>731</v>
      </c>
      <c r="BM214" s="252" t="s">
        <v>4519</v>
      </c>
    </row>
    <row r="215" spans="1:65" s="2" customFormat="1" ht="21.75" customHeight="1">
      <c r="A215" s="37"/>
      <c r="B215" s="38"/>
      <c r="C215" s="240" t="s">
        <v>713</v>
      </c>
      <c r="D215" s="240" t="s">
        <v>393</v>
      </c>
      <c r="E215" s="241" t="s">
        <v>4520</v>
      </c>
      <c r="F215" s="242" t="s">
        <v>4521</v>
      </c>
      <c r="G215" s="243" t="s">
        <v>436</v>
      </c>
      <c r="H215" s="244">
        <v>97</v>
      </c>
      <c r="I215" s="245"/>
      <c r="J215" s="246">
        <f t="shared" si="15"/>
        <v>0</v>
      </c>
      <c r="K215" s="247"/>
      <c r="L215" s="40"/>
      <c r="M215" s="248" t="s">
        <v>1</v>
      </c>
      <c r="N215" s="249" t="s">
        <v>42</v>
      </c>
      <c r="O215" s="78"/>
      <c r="P215" s="250">
        <f t="shared" si="16"/>
        <v>0</v>
      </c>
      <c r="Q215" s="250">
        <v>0</v>
      </c>
      <c r="R215" s="250">
        <f t="shared" si="17"/>
        <v>0</v>
      </c>
      <c r="S215" s="250">
        <v>4.0000000000000002E-4</v>
      </c>
      <c r="T215" s="251">
        <f t="shared" si="18"/>
        <v>3.8800000000000001E-2</v>
      </c>
      <c r="U215" s="37"/>
      <c r="V215" s="37"/>
      <c r="W215" s="37"/>
      <c r="X215" s="37"/>
      <c r="Y215" s="37"/>
      <c r="Z215" s="37"/>
      <c r="AA215" s="37"/>
      <c r="AB215" s="37"/>
      <c r="AC215" s="37"/>
      <c r="AD215" s="37"/>
      <c r="AE215" s="37"/>
      <c r="AR215" s="252" t="s">
        <v>731</v>
      </c>
      <c r="AT215" s="252" t="s">
        <v>393</v>
      </c>
      <c r="AU215" s="252" t="s">
        <v>92</v>
      </c>
      <c r="AY215" s="19" t="s">
        <v>387</v>
      </c>
      <c r="BE215" s="127">
        <f t="shared" si="19"/>
        <v>0</v>
      </c>
      <c r="BF215" s="127">
        <f t="shared" si="20"/>
        <v>0</v>
      </c>
      <c r="BG215" s="127">
        <f t="shared" si="21"/>
        <v>0</v>
      </c>
      <c r="BH215" s="127">
        <f t="shared" si="22"/>
        <v>0</v>
      </c>
      <c r="BI215" s="127">
        <f t="shared" si="23"/>
        <v>0</v>
      </c>
      <c r="BJ215" s="19" t="s">
        <v>92</v>
      </c>
      <c r="BK215" s="127">
        <f t="shared" si="24"/>
        <v>0</v>
      </c>
      <c r="BL215" s="19" t="s">
        <v>731</v>
      </c>
      <c r="BM215" s="252" t="s">
        <v>4522</v>
      </c>
    </row>
    <row r="216" spans="1:65" s="2" customFormat="1" ht="21.75" customHeight="1">
      <c r="A216" s="37"/>
      <c r="B216" s="38"/>
      <c r="C216" s="240" t="s">
        <v>720</v>
      </c>
      <c r="D216" s="240" t="s">
        <v>393</v>
      </c>
      <c r="E216" s="241" t="s">
        <v>4523</v>
      </c>
      <c r="F216" s="242" t="s">
        <v>4524</v>
      </c>
      <c r="G216" s="243" t="s">
        <v>436</v>
      </c>
      <c r="H216" s="244">
        <v>565</v>
      </c>
      <c r="I216" s="245"/>
      <c r="J216" s="246">
        <f t="shared" si="15"/>
        <v>0</v>
      </c>
      <c r="K216" s="247"/>
      <c r="L216" s="40"/>
      <c r="M216" s="248" t="s">
        <v>1</v>
      </c>
      <c r="N216" s="249" t="s">
        <v>42</v>
      </c>
      <c r="O216" s="78"/>
      <c r="P216" s="250">
        <f t="shared" si="16"/>
        <v>0</v>
      </c>
      <c r="Q216" s="250">
        <v>0</v>
      </c>
      <c r="R216" s="250">
        <f t="shared" si="17"/>
        <v>0</v>
      </c>
      <c r="S216" s="250">
        <v>5.0000000000000001E-4</v>
      </c>
      <c r="T216" s="251">
        <f t="shared" si="18"/>
        <v>0.28250000000000003</v>
      </c>
      <c r="U216" s="37"/>
      <c r="V216" s="37"/>
      <c r="W216" s="37"/>
      <c r="X216" s="37"/>
      <c r="Y216" s="37"/>
      <c r="Z216" s="37"/>
      <c r="AA216" s="37"/>
      <c r="AB216" s="37"/>
      <c r="AC216" s="37"/>
      <c r="AD216" s="37"/>
      <c r="AE216" s="37"/>
      <c r="AR216" s="252" t="s">
        <v>731</v>
      </c>
      <c r="AT216" s="252" t="s">
        <v>393</v>
      </c>
      <c r="AU216" s="252" t="s">
        <v>92</v>
      </c>
      <c r="AY216" s="19" t="s">
        <v>387</v>
      </c>
      <c r="BE216" s="127">
        <f t="shared" si="19"/>
        <v>0</v>
      </c>
      <c r="BF216" s="127">
        <f t="shared" si="20"/>
        <v>0</v>
      </c>
      <c r="BG216" s="127">
        <f t="shared" si="21"/>
        <v>0</v>
      </c>
      <c r="BH216" s="127">
        <f t="shared" si="22"/>
        <v>0</v>
      </c>
      <c r="BI216" s="127">
        <f t="shared" si="23"/>
        <v>0</v>
      </c>
      <c r="BJ216" s="19" t="s">
        <v>92</v>
      </c>
      <c r="BK216" s="127">
        <f t="shared" si="24"/>
        <v>0</v>
      </c>
      <c r="BL216" s="19" t="s">
        <v>731</v>
      </c>
      <c r="BM216" s="252" t="s">
        <v>4525</v>
      </c>
    </row>
    <row r="217" spans="1:65" s="2" customFormat="1" ht="16.5" customHeight="1">
      <c r="A217" s="37"/>
      <c r="B217" s="38"/>
      <c r="C217" s="240" t="s">
        <v>725</v>
      </c>
      <c r="D217" s="240" t="s">
        <v>393</v>
      </c>
      <c r="E217" s="241" t="s">
        <v>4526</v>
      </c>
      <c r="F217" s="242" t="s">
        <v>4527</v>
      </c>
      <c r="G217" s="243" t="s">
        <v>436</v>
      </c>
      <c r="H217" s="244">
        <v>96</v>
      </c>
      <c r="I217" s="245"/>
      <c r="J217" s="246">
        <f t="shared" si="15"/>
        <v>0</v>
      </c>
      <c r="K217" s="247"/>
      <c r="L217" s="40"/>
      <c r="M217" s="248" t="s">
        <v>1</v>
      </c>
      <c r="N217" s="249" t="s">
        <v>42</v>
      </c>
      <c r="O217" s="78"/>
      <c r="P217" s="250">
        <f t="shared" si="16"/>
        <v>0</v>
      </c>
      <c r="Q217" s="250">
        <v>0</v>
      </c>
      <c r="R217" s="250">
        <f t="shared" si="17"/>
        <v>0</v>
      </c>
      <c r="S217" s="250">
        <v>1E-3</v>
      </c>
      <c r="T217" s="251">
        <f t="shared" si="18"/>
        <v>9.6000000000000002E-2</v>
      </c>
      <c r="U217" s="37"/>
      <c r="V217" s="37"/>
      <c r="W217" s="37"/>
      <c r="X217" s="37"/>
      <c r="Y217" s="37"/>
      <c r="Z217" s="37"/>
      <c r="AA217" s="37"/>
      <c r="AB217" s="37"/>
      <c r="AC217" s="37"/>
      <c r="AD217" s="37"/>
      <c r="AE217" s="37"/>
      <c r="AR217" s="252" t="s">
        <v>731</v>
      </c>
      <c r="AT217" s="252" t="s">
        <v>393</v>
      </c>
      <c r="AU217" s="252" t="s">
        <v>92</v>
      </c>
      <c r="AY217" s="19" t="s">
        <v>387</v>
      </c>
      <c r="BE217" s="127">
        <f t="shared" si="19"/>
        <v>0</v>
      </c>
      <c r="BF217" s="127">
        <f t="shared" si="20"/>
        <v>0</v>
      </c>
      <c r="BG217" s="127">
        <f t="shared" si="21"/>
        <v>0</v>
      </c>
      <c r="BH217" s="127">
        <f t="shared" si="22"/>
        <v>0</v>
      </c>
      <c r="BI217" s="127">
        <f t="shared" si="23"/>
        <v>0</v>
      </c>
      <c r="BJ217" s="19" t="s">
        <v>92</v>
      </c>
      <c r="BK217" s="127">
        <f t="shared" si="24"/>
        <v>0</v>
      </c>
      <c r="BL217" s="19" t="s">
        <v>731</v>
      </c>
      <c r="BM217" s="252" t="s">
        <v>4528</v>
      </c>
    </row>
    <row r="218" spans="1:65" s="2" customFormat="1" ht="21.75" customHeight="1">
      <c r="A218" s="37"/>
      <c r="B218" s="38"/>
      <c r="C218" s="240" t="s">
        <v>731</v>
      </c>
      <c r="D218" s="240" t="s">
        <v>393</v>
      </c>
      <c r="E218" s="241" t="s">
        <v>4529</v>
      </c>
      <c r="F218" s="242" t="s">
        <v>4530</v>
      </c>
      <c r="G218" s="243" t="s">
        <v>436</v>
      </c>
      <c r="H218" s="244">
        <v>880</v>
      </c>
      <c r="I218" s="245"/>
      <c r="J218" s="246">
        <f t="shared" si="15"/>
        <v>0</v>
      </c>
      <c r="K218" s="247"/>
      <c r="L218" s="40"/>
      <c r="M218" s="248" t="s">
        <v>1</v>
      </c>
      <c r="N218" s="249" t="s">
        <v>42</v>
      </c>
      <c r="O218" s="78"/>
      <c r="P218" s="250">
        <f t="shared" si="16"/>
        <v>0</v>
      </c>
      <c r="Q218" s="250">
        <v>0</v>
      </c>
      <c r="R218" s="250">
        <f t="shared" si="17"/>
        <v>0</v>
      </c>
      <c r="S218" s="250">
        <v>2.8800000000000002E-3</v>
      </c>
      <c r="T218" s="251">
        <f t="shared" si="18"/>
        <v>2.5344000000000002</v>
      </c>
      <c r="U218" s="37"/>
      <c r="V218" s="37"/>
      <c r="W218" s="37"/>
      <c r="X218" s="37"/>
      <c r="Y218" s="37"/>
      <c r="Z218" s="37"/>
      <c r="AA218" s="37"/>
      <c r="AB218" s="37"/>
      <c r="AC218" s="37"/>
      <c r="AD218" s="37"/>
      <c r="AE218" s="37"/>
      <c r="AR218" s="252" t="s">
        <v>731</v>
      </c>
      <c r="AT218" s="252" t="s">
        <v>393</v>
      </c>
      <c r="AU218" s="252" t="s">
        <v>92</v>
      </c>
      <c r="AY218" s="19" t="s">
        <v>387</v>
      </c>
      <c r="BE218" s="127">
        <f t="shared" si="19"/>
        <v>0</v>
      </c>
      <c r="BF218" s="127">
        <f t="shared" si="20"/>
        <v>0</v>
      </c>
      <c r="BG218" s="127">
        <f t="shared" si="21"/>
        <v>0</v>
      </c>
      <c r="BH218" s="127">
        <f t="shared" si="22"/>
        <v>0</v>
      </c>
      <c r="BI218" s="127">
        <f t="shared" si="23"/>
        <v>0</v>
      </c>
      <c r="BJ218" s="19" t="s">
        <v>92</v>
      </c>
      <c r="BK218" s="127">
        <f t="shared" si="24"/>
        <v>0</v>
      </c>
      <c r="BL218" s="19" t="s">
        <v>731</v>
      </c>
      <c r="BM218" s="252" t="s">
        <v>4531</v>
      </c>
    </row>
    <row r="219" spans="1:65" s="2" customFormat="1" ht="21.75" customHeight="1">
      <c r="A219" s="37"/>
      <c r="B219" s="38"/>
      <c r="C219" s="240" t="s">
        <v>736</v>
      </c>
      <c r="D219" s="240" t="s">
        <v>393</v>
      </c>
      <c r="E219" s="241" t="s">
        <v>4532</v>
      </c>
      <c r="F219" s="242" t="s">
        <v>4533</v>
      </c>
      <c r="G219" s="243" t="s">
        <v>436</v>
      </c>
      <c r="H219" s="244">
        <v>112</v>
      </c>
      <c r="I219" s="245"/>
      <c r="J219" s="246">
        <f t="shared" si="15"/>
        <v>0</v>
      </c>
      <c r="K219" s="247"/>
      <c r="L219" s="40"/>
      <c r="M219" s="248" t="s">
        <v>1</v>
      </c>
      <c r="N219" s="249" t="s">
        <v>42</v>
      </c>
      <c r="O219" s="78"/>
      <c r="P219" s="250">
        <f t="shared" si="16"/>
        <v>0</v>
      </c>
      <c r="Q219" s="250">
        <v>0</v>
      </c>
      <c r="R219" s="250">
        <f t="shared" si="17"/>
        <v>0</v>
      </c>
      <c r="S219" s="250">
        <v>3.2000000000000002E-3</v>
      </c>
      <c r="T219" s="251">
        <f t="shared" si="18"/>
        <v>0.3584</v>
      </c>
      <c r="U219" s="37"/>
      <c r="V219" s="37"/>
      <c r="W219" s="37"/>
      <c r="X219" s="37"/>
      <c r="Y219" s="37"/>
      <c r="Z219" s="37"/>
      <c r="AA219" s="37"/>
      <c r="AB219" s="37"/>
      <c r="AC219" s="37"/>
      <c r="AD219" s="37"/>
      <c r="AE219" s="37"/>
      <c r="AR219" s="252" t="s">
        <v>731</v>
      </c>
      <c r="AT219" s="252" t="s">
        <v>393</v>
      </c>
      <c r="AU219" s="252" t="s">
        <v>92</v>
      </c>
      <c r="AY219" s="19" t="s">
        <v>387</v>
      </c>
      <c r="BE219" s="127">
        <f t="shared" si="19"/>
        <v>0</v>
      </c>
      <c r="BF219" s="127">
        <f t="shared" si="20"/>
        <v>0</v>
      </c>
      <c r="BG219" s="127">
        <f t="shared" si="21"/>
        <v>0</v>
      </c>
      <c r="BH219" s="127">
        <f t="shared" si="22"/>
        <v>0</v>
      </c>
      <c r="BI219" s="127">
        <f t="shared" si="23"/>
        <v>0</v>
      </c>
      <c r="BJ219" s="19" t="s">
        <v>92</v>
      </c>
      <c r="BK219" s="127">
        <f t="shared" si="24"/>
        <v>0</v>
      </c>
      <c r="BL219" s="19" t="s">
        <v>731</v>
      </c>
      <c r="BM219" s="252" t="s">
        <v>4534</v>
      </c>
    </row>
    <row r="220" spans="1:65" s="2" customFormat="1" ht="37.799999999999997" customHeight="1">
      <c r="A220" s="37"/>
      <c r="B220" s="38"/>
      <c r="C220" s="240" t="s">
        <v>741</v>
      </c>
      <c r="D220" s="240" t="s">
        <v>393</v>
      </c>
      <c r="E220" s="241" t="s">
        <v>4535</v>
      </c>
      <c r="F220" s="242" t="s">
        <v>4536</v>
      </c>
      <c r="G220" s="243" t="s">
        <v>396</v>
      </c>
      <c r="H220" s="244">
        <v>164</v>
      </c>
      <c r="I220" s="245"/>
      <c r="J220" s="246">
        <f t="shared" si="15"/>
        <v>0</v>
      </c>
      <c r="K220" s="247"/>
      <c r="L220" s="40"/>
      <c r="M220" s="248" t="s">
        <v>1</v>
      </c>
      <c r="N220" s="249" t="s">
        <v>42</v>
      </c>
      <c r="O220" s="78"/>
      <c r="P220" s="250">
        <f t="shared" si="16"/>
        <v>0</v>
      </c>
      <c r="Q220" s="250">
        <v>0</v>
      </c>
      <c r="R220" s="250">
        <f t="shared" si="17"/>
        <v>0</v>
      </c>
      <c r="S220" s="250">
        <v>4.4200000000000003E-3</v>
      </c>
      <c r="T220" s="251">
        <f t="shared" si="18"/>
        <v>0.72488000000000008</v>
      </c>
      <c r="U220" s="37"/>
      <c r="V220" s="37"/>
      <c r="W220" s="37"/>
      <c r="X220" s="37"/>
      <c r="Y220" s="37"/>
      <c r="Z220" s="37"/>
      <c r="AA220" s="37"/>
      <c r="AB220" s="37"/>
      <c r="AC220" s="37"/>
      <c r="AD220" s="37"/>
      <c r="AE220" s="37"/>
      <c r="AR220" s="252" t="s">
        <v>731</v>
      </c>
      <c r="AT220" s="252" t="s">
        <v>393</v>
      </c>
      <c r="AU220" s="252" t="s">
        <v>92</v>
      </c>
      <c r="AY220" s="19" t="s">
        <v>387</v>
      </c>
      <c r="BE220" s="127">
        <f t="shared" si="19"/>
        <v>0</v>
      </c>
      <c r="BF220" s="127">
        <f t="shared" si="20"/>
        <v>0</v>
      </c>
      <c r="BG220" s="127">
        <f t="shared" si="21"/>
        <v>0</v>
      </c>
      <c r="BH220" s="127">
        <f t="shared" si="22"/>
        <v>0</v>
      </c>
      <c r="BI220" s="127">
        <f t="shared" si="23"/>
        <v>0</v>
      </c>
      <c r="BJ220" s="19" t="s">
        <v>92</v>
      </c>
      <c r="BK220" s="127">
        <f t="shared" si="24"/>
        <v>0</v>
      </c>
      <c r="BL220" s="19" t="s">
        <v>731</v>
      </c>
      <c r="BM220" s="252" t="s">
        <v>4537</v>
      </c>
    </row>
    <row r="221" spans="1:65" s="2" customFormat="1" ht="24.15" customHeight="1">
      <c r="A221" s="37"/>
      <c r="B221" s="38"/>
      <c r="C221" s="240" t="s">
        <v>745</v>
      </c>
      <c r="D221" s="240" t="s">
        <v>393</v>
      </c>
      <c r="E221" s="241" t="s">
        <v>4538</v>
      </c>
      <c r="F221" s="242" t="s">
        <v>4539</v>
      </c>
      <c r="G221" s="243" t="s">
        <v>396</v>
      </c>
      <c r="H221" s="244">
        <v>1786</v>
      </c>
      <c r="I221" s="245"/>
      <c r="J221" s="246">
        <f t="shared" si="15"/>
        <v>0</v>
      </c>
      <c r="K221" s="247"/>
      <c r="L221" s="40"/>
      <c r="M221" s="248" t="s">
        <v>1</v>
      </c>
      <c r="N221" s="249" t="s">
        <v>42</v>
      </c>
      <c r="O221" s="78"/>
      <c r="P221" s="250">
        <f t="shared" si="16"/>
        <v>0</v>
      </c>
      <c r="Q221" s="250">
        <v>0</v>
      </c>
      <c r="R221" s="250">
        <f t="shared" si="17"/>
        <v>0</v>
      </c>
      <c r="S221" s="250">
        <v>3.2000000000000002E-3</v>
      </c>
      <c r="T221" s="251">
        <f t="shared" si="18"/>
        <v>5.7152000000000003</v>
      </c>
      <c r="U221" s="37"/>
      <c r="V221" s="37"/>
      <c r="W221" s="37"/>
      <c r="X221" s="37"/>
      <c r="Y221" s="37"/>
      <c r="Z221" s="37"/>
      <c r="AA221" s="37"/>
      <c r="AB221" s="37"/>
      <c r="AC221" s="37"/>
      <c r="AD221" s="37"/>
      <c r="AE221" s="37"/>
      <c r="AR221" s="252" t="s">
        <v>731</v>
      </c>
      <c r="AT221" s="252" t="s">
        <v>393</v>
      </c>
      <c r="AU221" s="252" t="s">
        <v>92</v>
      </c>
      <c r="AY221" s="19" t="s">
        <v>387</v>
      </c>
      <c r="BE221" s="127">
        <f t="shared" si="19"/>
        <v>0</v>
      </c>
      <c r="BF221" s="127">
        <f t="shared" si="20"/>
        <v>0</v>
      </c>
      <c r="BG221" s="127">
        <f t="shared" si="21"/>
        <v>0</v>
      </c>
      <c r="BH221" s="127">
        <f t="shared" si="22"/>
        <v>0</v>
      </c>
      <c r="BI221" s="127">
        <f t="shared" si="23"/>
        <v>0</v>
      </c>
      <c r="BJ221" s="19" t="s">
        <v>92</v>
      </c>
      <c r="BK221" s="127">
        <f t="shared" si="24"/>
        <v>0</v>
      </c>
      <c r="BL221" s="19" t="s">
        <v>731</v>
      </c>
      <c r="BM221" s="252" t="s">
        <v>4540</v>
      </c>
    </row>
    <row r="222" spans="1:65" s="2" customFormat="1" ht="24.15" customHeight="1">
      <c r="A222" s="37"/>
      <c r="B222" s="38"/>
      <c r="C222" s="240" t="s">
        <v>751</v>
      </c>
      <c r="D222" s="240" t="s">
        <v>393</v>
      </c>
      <c r="E222" s="241" t="s">
        <v>4541</v>
      </c>
      <c r="F222" s="242" t="s">
        <v>4542</v>
      </c>
      <c r="G222" s="243" t="s">
        <v>396</v>
      </c>
      <c r="H222" s="244">
        <v>265</v>
      </c>
      <c r="I222" s="245"/>
      <c r="J222" s="246">
        <f t="shared" si="15"/>
        <v>0</v>
      </c>
      <c r="K222" s="247"/>
      <c r="L222" s="40"/>
      <c r="M222" s="248" t="s">
        <v>1</v>
      </c>
      <c r="N222" s="249" t="s">
        <v>42</v>
      </c>
      <c r="O222" s="78"/>
      <c r="P222" s="250">
        <f t="shared" si="16"/>
        <v>0</v>
      </c>
      <c r="Q222" s="250">
        <v>0</v>
      </c>
      <c r="R222" s="250">
        <f t="shared" si="17"/>
        <v>0</v>
      </c>
      <c r="S222" s="250">
        <v>2.6800000000000001E-3</v>
      </c>
      <c r="T222" s="251">
        <f t="shared" si="18"/>
        <v>0.71020000000000005</v>
      </c>
      <c r="U222" s="37"/>
      <c r="V222" s="37"/>
      <c r="W222" s="37"/>
      <c r="X222" s="37"/>
      <c r="Y222" s="37"/>
      <c r="Z222" s="37"/>
      <c r="AA222" s="37"/>
      <c r="AB222" s="37"/>
      <c r="AC222" s="37"/>
      <c r="AD222" s="37"/>
      <c r="AE222" s="37"/>
      <c r="AR222" s="252" t="s">
        <v>731</v>
      </c>
      <c r="AT222" s="252" t="s">
        <v>393</v>
      </c>
      <c r="AU222" s="252" t="s">
        <v>92</v>
      </c>
      <c r="AY222" s="19" t="s">
        <v>387</v>
      </c>
      <c r="BE222" s="127">
        <f t="shared" si="19"/>
        <v>0</v>
      </c>
      <c r="BF222" s="127">
        <f t="shared" si="20"/>
        <v>0</v>
      </c>
      <c r="BG222" s="127">
        <f t="shared" si="21"/>
        <v>0</v>
      </c>
      <c r="BH222" s="127">
        <f t="shared" si="22"/>
        <v>0</v>
      </c>
      <c r="BI222" s="127">
        <f t="shared" si="23"/>
        <v>0</v>
      </c>
      <c r="BJ222" s="19" t="s">
        <v>92</v>
      </c>
      <c r="BK222" s="127">
        <f t="shared" si="24"/>
        <v>0</v>
      </c>
      <c r="BL222" s="19" t="s">
        <v>731</v>
      </c>
      <c r="BM222" s="252" t="s">
        <v>4543</v>
      </c>
    </row>
    <row r="223" spans="1:65" s="2" customFormat="1" ht="24.15" customHeight="1">
      <c r="A223" s="37"/>
      <c r="B223" s="38"/>
      <c r="C223" s="240" t="s">
        <v>230</v>
      </c>
      <c r="D223" s="240" t="s">
        <v>393</v>
      </c>
      <c r="E223" s="241" t="s">
        <v>4544</v>
      </c>
      <c r="F223" s="242" t="s">
        <v>4545</v>
      </c>
      <c r="G223" s="243" t="s">
        <v>396</v>
      </c>
      <c r="H223" s="244">
        <v>539</v>
      </c>
      <c r="I223" s="245"/>
      <c r="J223" s="246">
        <f t="shared" si="15"/>
        <v>0</v>
      </c>
      <c r="K223" s="247"/>
      <c r="L223" s="40"/>
      <c r="M223" s="248" t="s">
        <v>1</v>
      </c>
      <c r="N223" s="249" t="s">
        <v>42</v>
      </c>
      <c r="O223" s="78"/>
      <c r="P223" s="250">
        <f t="shared" si="16"/>
        <v>0</v>
      </c>
      <c r="Q223" s="250">
        <v>0</v>
      </c>
      <c r="R223" s="250">
        <f t="shared" si="17"/>
        <v>0</v>
      </c>
      <c r="S223" s="250">
        <v>3.5000000000000001E-3</v>
      </c>
      <c r="T223" s="251">
        <f t="shared" si="18"/>
        <v>1.8865000000000001</v>
      </c>
      <c r="U223" s="37"/>
      <c r="V223" s="37"/>
      <c r="W223" s="37"/>
      <c r="X223" s="37"/>
      <c r="Y223" s="37"/>
      <c r="Z223" s="37"/>
      <c r="AA223" s="37"/>
      <c r="AB223" s="37"/>
      <c r="AC223" s="37"/>
      <c r="AD223" s="37"/>
      <c r="AE223" s="37"/>
      <c r="AR223" s="252" t="s">
        <v>731</v>
      </c>
      <c r="AT223" s="252" t="s">
        <v>393</v>
      </c>
      <c r="AU223" s="252" t="s">
        <v>92</v>
      </c>
      <c r="AY223" s="19" t="s">
        <v>387</v>
      </c>
      <c r="BE223" s="127">
        <f t="shared" si="19"/>
        <v>0</v>
      </c>
      <c r="BF223" s="127">
        <f t="shared" si="20"/>
        <v>0</v>
      </c>
      <c r="BG223" s="127">
        <f t="shared" si="21"/>
        <v>0</v>
      </c>
      <c r="BH223" s="127">
        <f t="shared" si="22"/>
        <v>0</v>
      </c>
      <c r="BI223" s="127">
        <f t="shared" si="23"/>
        <v>0</v>
      </c>
      <c r="BJ223" s="19" t="s">
        <v>92</v>
      </c>
      <c r="BK223" s="127">
        <f t="shared" si="24"/>
        <v>0</v>
      </c>
      <c r="BL223" s="19" t="s">
        <v>731</v>
      </c>
      <c r="BM223" s="252" t="s">
        <v>4546</v>
      </c>
    </row>
    <row r="224" spans="1:65" s="2" customFormat="1" ht="16.5" customHeight="1">
      <c r="A224" s="37"/>
      <c r="B224" s="38"/>
      <c r="C224" s="240" t="s">
        <v>759</v>
      </c>
      <c r="D224" s="240" t="s">
        <v>393</v>
      </c>
      <c r="E224" s="241" t="s">
        <v>4547</v>
      </c>
      <c r="F224" s="242" t="s">
        <v>4548</v>
      </c>
      <c r="G224" s="243" t="s">
        <v>436</v>
      </c>
      <c r="H224" s="244">
        <v>7</v>
      </c>
      <c r="I224" s="245"/>
      <c r="J224" s="246">
        <f t="shared" si="15"/>
        <v>0</v>
      </c>
      <c r="K224" s="247"/>
      <c r="L224" s="40"/>
      <c r="M224" s="248" t="s">
        <v>1</v>
      </c>
      <c r="N224" s="249" t="s">
        <v>42</v>
      </c>
      <c r="O224" s="78"/>
      <c r="P224" s="250">
        <f t="shared" si="16"/>
        <v>0</v>
      </c>
      <c r="Q224" s="250">
        <v>0</v>
      </c>
      <c r="R224" s="250">
        <f t="shared" si="17"/>
        <v>0</v>
      </c>
      <c r="S224" s="250">
        <v>3.32E-3</v>
      </c>
      <c r="T224" s="251">
        <f t="shared" si="18"/>
        <v>2.324E-2</v>
      </c>
      <c r="U224" s="37"/>
      <c r="V224" s="37"/>
      <c r="W224" s="37"/>
      <c r="X224" s="37"/>
      <c r="Y224" s="37"/>
      <c r="Z224" s="37"/>
      <c r="AA224" s="37"/>
      <c r="AB224" s="37"/>
      <c r="AC224" s="37"/>
      <c r="AD224" s="37"/>
      <c r="AE224" s="37"/>
      <c r="AR224" s="252" t="s">
        <v>731</v>
      </c>
      <c r="AT224" s="252" t="s">
        <v>393</v>
      </c>
      <c r="AU224" s="252" t="s">
        <v>92</v>
      </c>
      <c r="AY224" s="19" t="s">
        <v>387</v>
      </c>
      <c r="BE224" s="127">
        <f t="shared" si="19"/>
        <v>0</v>
      </c>
      <c r="BF224" s="127">
        <f t="shared" si="20"/>
        <v>0</v>
      </c>
      <c r="BG224" s="127">
        <f t="shared" si="21"/>
        <v>0</v>
      </c>
      <c r="BH224" s="127">
        <f t="shared" si="22"/>
        <v>0</v>
      </c>
      <c r="BI224" s="127">
        <f t="shared" si="23"/>
        <v>0</v>
      </c>
      <c r="BJ224" s="19" t="s">
        <v>92</v>
      </c>
      <c r="BK224" s="127">
        <f t="shared" si="24"/>
        <v>0</v>
      </c>
      <c r="BL224" s="19" t="s">
        <v>731</v>
      </c>
      <c r="BM224" s="252" t="s">
        <v>4549</v>
      </c>
    </row>
    <row r="225" spans="1:65" s="2" customFormat="1" ht="16.5" customHeight="1">
      <c r="A225" s="37"/>
      <c r="B225" s="38"/>
      <c r="C225" s="240" t="s">
        <v>763</v>
      </c>
      <c r="D225" s="240" t="s">
        <v>393</v>
      </c>
      <c r="E225" s="241" t="s">
        <v>4550</v>
      </c>
      <c r="F225" s="242" t="s">
        <v>4551</v>
      </c>
      <c r="G225" s="243" t="s">
        <v>436</v>
      </c>
      <c r="H225" s="244">
        <v>2</v>
      </c>
      <c r="I225" s="245"/>
      <c r="J225" s="246">
        <f t="shared" si="15"/>
        <v>0</v>
      </c>
      <c r="K225" s="247"/>
      <c r="L225" s="40"/>
      <c r="M225" s="248" t="s">
        <v>1</v>
      </c>
      <c r="N225" s="249" t="s">
        <v>42</v>
      </c>
      <c r="O225" s="78"/>
      <c r="P225" s="250">
        <f t="shared" si="16"/>
        <v>0</v>
      </c>
      <c r="Q225" s="250">
        <v>0</v>
      </c>
      <c r="R225" s="250">
        <f t="shared" si="17"/>
        <v>0</v>
      </c>
      <c r="S225" s="250">
        <v>0</v>
      </c>
      <c r="T225" s="251">
        <f t="shared" si="18"/>
        <v>0</v>
      </c>
      <c r="U225" s="37"/>
      <c r="V225" s="37"/>
      <c r="W225" s="37"/>
      <c r="X225" s="37"/>
      <c r="Y225" s="37"/>
      <c r="Z225" s="37"/>
      <c r="AA225" s="37"/>
      <c r="AB225" s="37"/>
      <c r="AC225" s="37"/>
      <c r="AD225" s="37"/>
      <c r="AE225" s="37"/>
      <c r="AR225" s="252" t="s">
        <v>731</v>
      </c>
      <c r="AT225" s="252" t="s">
        <v>393</v>
      </c>
      <c r="AU225" s="252" t="s">
        <v>92</v>
      </c>
      <c r="AY225" s="19" t="s">
        <v>387</v>
      </c>
      <c r="BE225" s="127">
        <f t="shared" si="19"/>
        <v>0</v>
      </c>
      <c r="BF225" s="127">
        <f t="shared" si="20"/>
        <v>0</v>
      </c>
      <c r="BG225" s="127">
        <f t="shared" si="21"/>
        <v>0</v>
      </c>
      <c r="BH225" s="127">
        <f t="shared" si="22"/>
        <v>0</v>
      </c>
      <c r="BI225" s="127">
        <f t="shared" si="23"/>
        <v>0</v>
      </c>
      <c r="BJ225" s="19" t="s">
        <v>92</v>
      </c>
      <c r="BK225" s="127">
        <f t="shared" si="24"/>
        <v>0</v>
      </c>
      <c r="BL225" s="19" t="s">
        <v>731</v>
      </c>
      <c r="BM225" s="252" t="s">
        <v>4552</v>
      </c>
    </row>
    <row r="226" spans="1:65" s="2" customFormat="1" ht="16.5" customHeight="1">
      <c r="A226" s="37"/>
      <c r="B226" s="38"/>
      <c r="C226" s="240" t="s">
        <v>769</v>
      </c>
      <c r="D226" s="240" t="s">
        <v>393</v>
      </c>
      <c r="E226" s="241" t="s">
        <v>4553</v>
      </c>
      <c r="F226" s="242" t="s">
        <v>4554</v>
      </c>
      <c r="G226" s="243" t="s">
        <v>436</v>
      </c>
      <c r="H226" s="244">
        <v>3</v>
      </c>
      <c r="I226" s="245"/>
      <c r="J226" s="246">
        <f t="shared" si="15"/>
        <v>0</v>
      </c>
      <c r="K226" s="247"/>
      <c r="L226" s="40"/>
      <c r="M226" s="248" t="s">
        <v>1</v>
      </c>
      <c r="N226" s="249" t="s">
        <v>42</v>
      </c>
      <c r="O226" s="78"/>
      <c r="P226" s="250">
        <f t="shared" si="16"/>
        <v>0</v>
      </c>
      <c r="Q226" s="250">
        <v>0</v>
      </c>
      <c r="R226" s="250">
        <f t="shared" si="17"/>
        <v>0</v>
      </c>
      <c r="S226" s="250">
        <v>1.6000000000000001E-4</v>
      </c>
      <c r="T226" s="251">
        <f t="shared" si="18"/>
        <v>4.8000000000000007E-4</v>
      </c>
      <c r="U226" s="37"/>
      <c r="V226" s="37"/>
      <c r="W226" s="37"/>
      <c r="X226" s="37"/>
      <c r="Y226" s="37"/>
      <c r="Z226" s="37"/>
      <c r="AA226" s="37"/>
      <c r="AB226" s="37"/>
      <c r="AC226" s="37"/>
      <c r="AD226" s="37"/>
      <c r="AE226" s="37"/>
      <c r="AR226" s="252" t="s">
        <v>731</v>
      </c>
      <c r="AT226" s="252" t="s">
        <v>393</v>
      </c>
      <c r="AU226" s="252" t="s">
        <v>92</v>
      </c>
      <c r="AY226" s="19" t="s">
        <v>387</v>
      </c>
      <c r="BE226" s="127">
        <f t="shared" si="19"/>
        <v>0</v>
      </c>
      <c r="BF226" s="127">
        <f t="shared" si="20"/>
        <v>0</v>
      </c>
      <c r="BG226" s="127">
        <f t="shared" si="21"/>
        <v>0</v>
      </c>
      <c r="BH226" s="127">
        <f t="shared" si="22"/>
        <v>0</v>
      </c>
      <c r="BI226" s="127">
        <f t="shared" si="23"/>
        <v>0</v>
      </c>
      <c r="BJ226" s="19" t="s">
        <v>92</v>
      </c>
      <c r="BK226" s="127">
        <f t="shared" si="24"/>
        <v>0</v>
      </c>
      <c r="BL226" s="19" t="s">
        <v>731</v>
      </c>
      <c r="BM226" s="252" t="s">
        <v>4555</v>
      </c>
    </row>
    <row r="227" spans="1:65" s="2" customFormat="1" ht="16.5" customHeight="1">
      <c r="A227" s="37"/>
      <c r="B227" s="38"/>
      <c r="C227" s="240" t="s">
        <v>775</v>
      </c>
      <c r="D227" s="240" t="s">
        <v>393</v>
      </c>
      <c r="E227" s="241" t="s">
        <v>4556</v>
      </c>
      <c r="F227" s="242" t="s">
        <v>4557</v>
      </c>
      <c r="G227" s="243" t="s">
        <v>436</v>
      </c>
      <c r="H227" s="244">
        <v>2</v>
      </c>
      <c r="I227" s="245"/>
      <c r="J227" s="246">
        <f t="shared" si="15"/>
        <v>0</v>
      </c>
      <c r="K227" s="247"/>
      <c r="L227" s="40"/>
      <c r="M227" s="248" t="s">
        <v>1</v>
      </c>
      <c r="N227" s="249" t="s">
        <v>42</v>
      </c>
      <c r="O227" s="78"/>
      <c r="P227" s="250">
        <f t="shared" si="16"/>
        <v>0</v>
      </c>
      <c r="Q227" s="250">
        <v>0</v>
      </c>
      <c r="R227" s="250">
        <f t="shared" si="17"/>
        <v>0</v>
      </c>
      <c r="S227" s="250">
        <v>1.5E-3</v>
      </c>
      <c r="T227" s="251">
        <f t="shared" si="18"/>
        <v>3.0000000000000001E-3</v>
      </c>
      <c r="U227" s="37"/>
      <c r="V227" s="37"/>
      <c r="W227" s="37"/>
      <c r="X227" s="37"/>
      <c r="Y227" s="37"/>
      <c r="Z227" s="37"/>
      <c r="AA227" s="37"/>
      <c r="AB227" s="37"/>
      <c r="AC227" s="37"/>
      <c r="AD227" s="37"/>
      <c r="AE227" s="37"/>
      <c r="AR227" s="252" t="s">
        <v>731</v>
      </c>
      <c r="AT227" s="252" t="s">
        <v>393</v>
      </c>
      <c r="AU227" s="252" t="s">
        <v>92</v>
      </c>
      <c r="AY227" s="19" t="s">
        <v>387</v>
      </c>
      <c r="BE227" s="127">
        <f t="shared" si="19"/>
        <v>0</v>
      </c>
      <c r="BF227" s="127">
        <f t="shared" si="20"/>
        <v>0</v>
      </c>
      <c r="BG227" s="127">
        <f t="shared" si="21"/>
        <v>0</v>
      </c>
      <c r="BH227" s="127">
        <f t="shared" si="22"/>
        <v>0</v>
      </c>
      <c r="BI227" s="127">
        <f t="shared" si="23"/>
        <v>0</v>
      </c>
      <c r="BJ227" s="19" t="s">
        <v>92</v>
      </c>
      <c r="BK227" s="127">
        <f t="shared" si="24"/>
        <v>0</v>
      </c>
      <c r="BL227" s="19" t="s">
        <v>731</v>
      </c>
      <c r="BM227" s="252" t="s">
        <v>4558</v>
      </c>
    </row>
    <row r="228" spans="1:65" s="2" customFormat="1" ht="33" customHeight="1">
      <c r="A228" s="37"/>
      <c r="B228" s="38"/>
      <c r="C228" s="240" t="s">
        <v>779</v>
      </c>
      <c r="D228" s="240" t="s">
        <v>393</v>
      </c>
      <c r="E228" s="241" t="s">
        <v>4559</v>
      </c>
      <c r="F228" s="242" t="s">
        <v>4560</v>
      </c>
      <c r="G228" s="243" t="s">
        <v>436</v>
      </c>
      <c r="H228" s="244">
        <v>180</v>
      </c>
      <c r="I228" s="245"/>
      <c r="J228" s="246">
        <f t="shared" ref="J228:J259" si="25">ROUND(I228*H228,2)</f>
        <v>0</v>
      </c>
      <c r="K228" s="247"/>
      <c r="L228" s="40"/>
      <c r="M228" s="248" t="s">
        <v>1</v>
      </c>
      <c r="N228" s="249" t="s">
        <v>42</v>
      </c>
      <c r="O228" s="78"/>
      <c r="P228" s="250">
        <f t="shared" ref="P228:P259" si="26">O228*H228</f>
        <v>0</v>
      </c>
      <c r="Q228" s="250">
        <v>0</v>
      </c>
      <c r="R228" s="250">
        <f t="shared" ref="R228:R259" si="27">Q228*H228</f>
        <v>0</v>
      </c>
      <c r="S228" s="250">
        <v>0</v>
      </c>
      <c r="T228" s="251">
        <f t="shared" ref="T228:T259" si="28">S228*H228</f>
        <v>0</v>
      </c>
      <c r="U228" s="37"/>
      <c r="V228" s="37"/>
      <c r="W228" s="37"/>
      <c r="X228" s="37"/>
      <c r="Y228" s="37"/>
      <c r="Z228" s="37"/>
      <c r="AA228" s="37"/>
      <c r="AB228" s="37"/>
      <c r="AC228" s="37"/>
      <c r="AD228" s="37"/>
      <c r="AE228" s="37"/>
      <c r="AR228" s="252" t="s">
        <v>731</v>
      </c>
      <c r="AT228" s="252" t="s">
        <v>393</v>
      </c>
      <c r="AU228" s="252" t="s">
        <v>92</v>
      </c>
      <c r="AY228" s="19" t="s">
        <v>387</v>
      </c>
      <c r="BE228" s="127">
        <f t="shared" ref="BE228:BE239" si="29">IF(N228="základná",J228,0)</f>
        <v>0</v>
      </c>
      <c r="BF228" s="127">
        <f t="shared" ref="BF228:BF239" si="30">IF(N228="znížená",J228,0)</f>
        <v>0</v>
      </c>
      <c r="BG228" s="127">
        <f t="shared" ref="BG228:BG239" si="31">IF(N228="zákl. prenesená",J228,0)</f>
        <v>0</v>
      </c>
      <c r="BH228" s="127">
        <f t="shared" ref="BH228:BH239" si="32">IF(N228="zníž. prenesená",J228,0)</f>
        <v>0</v>
      </c>
      <c r="BI228" s="127">
        <f t="shared" ref="BI228:BI239" si="33">IF(N228="nulová",J228,0)</f>
        <v>0</v>
      </c>
      <c r="BJ228" s="19" t="s">
        <v>92</v>
      </c>
      <c r="BK228" s="127">
        <f t="shared" ref="BK228:BK239" si="34">ROUND(I228*H228,2)</f>
        <v>0</v>
      </c>
      <c r="BL228" s="19" t="s">
        <v>731</v>
      </c>
      <c r="BM228" s="252" t="s">
        <v>4561</v>
      </c>
    </row>
    <row r="229" spans="1:65" s="2" customFormat="1" ht="24.15" customHeight="1">
      <c r="A229" s="37"/>
      <c r="B229" s="38"/>
      <c r="C229" s="240" t="s">
        <v>787</v>
      </c>
      <c r="D229" s="240" t="s">
        <v>393</v>
      </c>
      <c r="E229" s="241" t="s">
        <v>4562</v>
      </c>
      <c r="F229" s="242" t="s">
        <v>4563</v>
      </c>
      <c r="G229" s="243" t="s">
        <v>396</v>
      </c>
      <c r="H229" s="244">
        <v>9</v>
      </c>
      <c r="I229" s="245"/>
      <c r="J229" s="246">
        <f t="shared" si="25"/>
        <v>0</v>
      </c>
      <c r="K229" s="247"/>
      <c r="L229" s="40"/>
      <c r="M229" s="248" t="s">
        <v>1</v>
      </c>
      <c r="N229" s="249" t="s">
        <v>42</v>
      </c>
      <c r="O229" s="78"/>
      <c r="P229" s="250">
        <f t="shared" si="26"/>
        <v>0</v>
      </c>
      <c r="Q229" s="250">
        <v>0</v>
      </c>
      <c r="R229" s="250">
        <f t="shared" si="27"/>
        <v>0</v>
      </c>
      <c r="S229" s="250">
        <v>1E-3</v>
      </c>
      <c r="T229" s="251">
        <f t="shared" si="28"/>
        <v>9.0000000000000011E-3</v>
      </c>
      <c r="U229" s="37"/>
      <c r="V229" s="37"/>
      <c r="W229" s="37"/>
      <c r="X229" s="37"/>
      <c r="Y229" s="37"/>
      <c r="Z229" s="37"/>
      <c r="AA229" s="37"/>
      <c r="AB229" s="37"/>
      <c r="AC229" s="37"/>
      <c r="AD229" s="37"/>
      <c r="AE229" s="37"/>
      <c r="AR229" s="252" t="s">
        <v>731</v>
      </c>
      <c r="AT229" s="252" t="s">
        <v>393</v>
      </c>
      <c r="AU229" s="252" t="s">
        <v>92</v>
      </c>
      <c r="AY229" s="19" t="s">
        <v>387</v>
      </c>
      <c r="BE229" s="127">
        <f t="shared" si="29"/>
        <v>0</v>
      </c>
      <c r="BF229" s="127">
        <f t="shared" si="30"/>
        <v>0</v>
      </c>
      <c r="BG229" s="127">
        <f t="shared" si="31"/>
        <v>0</v>
      </c>
      <c r="BH229" s="127">
        <f t="shared" si="32"/>
        <v>0</v>
      </c>
      <c r="BI229" s="127">
        <f t="shared" si="33"/>
        <v>0</v>
      </c>
      <c r="BJ229" s="19" t="s">
        <v>92</v>
      </c>
      <c r="BK229" s="127">
        <f t="shared" si="34"/>
        <v>0</v>
      </c>
      <c r="BL229" s="19" t="s">
        <v>731</v>
      </c>
      <c r="BM229" s="252" t="s">
        <v>4564</v>
      </c>
    </row>
    <row r="230" spans="1:65" s="2" customFormat="1" ht="24.15" customHeight="1">
      <c r="A230" s="37"/>
      <c r="B230" s="38"/>
      <c r="C230" s="240" t="s">
        <v>792</v>
      </c>
      <c r="D230" s="240" t="s">
        <v>393</v>
      </c>
      <c r="E230" s="241" t="s">
        <v>4565</v>
      </c>
      <c r="F230" s="242" t="s">
        <v>4566</v>
      </c>
      <c r="G230" s="243" t="s">
        <v>436</v>
      </c>
      <c r="H230" s="244">
        <v>2</v>
      </c>
      <c r="I230" s="245"/>
      <c r="J230" s="246">
        <f t="shared" si="25"/>
        <v>0</v>
      </c>
      <c r="K230" s="247"/>
      <c r="L230" s="40"/>
      <c r="M230" s="248" t="s">
        <v>1</v>
      </c>
      <c r="N230" s="249" t="s">
        <v>42</v>
      </c>
      <c r="O230" s="78"/>
      <c r="P230" s="250">
        <f t="shared" si="26"/>
        <v>0</v>
      </c>
      <c r="Q230" s="250">
        <v>0</v>
      </c>
      <c r="R230" s="250">
        <f t="shared" si="27"/>
        <v>0</v>
      </c>
      <c r="S230" s="250">
        <v>3.2000000000000003E-4</v>
      </c>
      <c r="T230" s="251">
        <f t="shared" si="28"/>
        <v>6.4000000000000005E-4</v>
      </c>
      <c r="U230" s="37"/>
      <c r="V230" s="37"/>
      <c r="W230" s="37"/>
      <c r="X230" s="37"/>
      <c r="Y230" s="37"/>
      <c r="Z230" s="37"/>
      <c r="AA230" s="37"/>
      <c r="AB230" s="37"/>
      <c r="AC230" s="37"/>
      <c r="AD230" s="37"/>
      <c r="AE230" s="37"/>
      <c r="AR230" s="252" t="s">
        <v>731</v>
      </c>
      <c r="AT230" s="252" t="s">
        <v>393</v>
      </c>
      <c r="AU230" s="252" t="s">
        <v>92</v>
      </c>
      <c r="AY230" s="19" t="s">
        <v>387</v>
      </c>
      <c r="BE230" s="127">
        <f t="shared" si="29"/>
        <v>0</v>
      </c>
      <c r="BF230" s="127">
        <f t="shared" si="30"/>
        <v>0</v>
      </c>
      <c r="BG230" s="127">
        <f t="shared" si="31"/>
        <v>0</v>
      </c>
      <c r="BH230" s="127">
        <f t="shared" si="32"/>
        <v>0</v>
      </c>
      <c r="BI230" s="127">
        <f t="shared" si="33"/>
        <v>0</v>
      </c>
      <c r="BJ230" s="19" t="s">
        <v>92</v>
      </c>
      <c r="BK230" s="127">
        <f t="shared" si="34"/>
        <v>0</v>
      </c>
      <c r="BL230" s="19" t="s">
        <v>731</v>
      </c>
      <c r="BM230" s="252" t="s">
        <v>4567</v>
      </c>
    </row>
    <row r="231" spans="1:65" s="2" customFormat="1" ht="24.15" customHeight="1">
      <c r="A231" s="37"/>
      <c r="B231" s="38"/>
      <c r="C231" s="240" t="s">
        <v>798</v>
      </c>
      <c r="D231" s="240" t="s">
        <v>393</v>
      </c>
      <c r="E231" s="241" t="s">
        <v>4568</v>
      </c>
      <c r="F231" s="242" t="s">
        <v>4569</v>
      </c>
      <c r="G231" s="243" t="s">
        <v>396</v>
      </c>
      <c r="H231" s="244">
        <v>1251</v>
      </c>
      <c r="I231" s="245"/>
      <c r="J231" s="246">
        <f t="shared" si="25"/>
        <v>0</v>
      </c>
      <c r="K231" s="247"/>
      <c r="L231" s="40"/>
      <c r="M231" s="248" t="s">
        <v>1</v>
      </c>
      <c r="N231" s="249" t="s">
        <v>42</v>
      </c>
      <c r="O231" s="78"/>
      <c r="P231" s="250">
        <f t="shared" si="26"/>
        <v>0</v>
      </c>
      <c r="Q231" s="250">
        <v>0</v>
      </c>
      <c r="R231" s="250">
        <f t="shared" si="27"/>
        <v>0</v>
      </c>
      <c r="S231" s="250">
        <v>1.3999999999999999E-4</v>
      </c>
      <c r="T231" s="251">
        <f t="shared" si="28"/>
        <v>0.17513999999999999</v>
      </c>
      <c r="U231" s="37"/>
      <c r="V231" s="37"/>
      <c r="W231" s="37"/>
      <c r="X231" s="37"/>
      <c r="Y231" s="37"/>
      <c r="Z231" s="37"/>
      <c r="AA231" s="37"/>
      <c r="AB231" s="37"/>
      <c r="AC231" s="37"/>
      <c r="AD231" s="37"/>
      <c r="AE231" s="37"/>
      <c r="AR231" s="252" t="s">
        <v>731</v>
      </c>
      <c r="AT231" s="252" t="s">
        <v>393</v>
      </c>
      <c r="AU231" s="252" t="s">
        <v>92</v>
      </c>
      <c r="AY231" s="19" t="s">
        <v>387</v>
      </c>
      <c r="BE231" s="127">
        <f t="shared" si="29"/>
        <v>0</v>
      </c>
      <c r="BF231" s="127">
        <f t="shared" si="30"/>
        <v>0</v>
      </c>
      <c r="BG231" s="127">
        <f t="shared" si="31"/>
        <v>0</v>
      </c>
      <c r="BH231" s="127">
        <f t="shared" si="32"/>
        <v>0</v>
      </c>
      <c r="BI231" s="127">
        <f t="shared" si="33"/>
        <v>0</v>
      </c>
      <c r="BJ231" s="19" t="s">
        <v>92</v>
      </c>
      <c r="BK231" s="127">
        <f t="shared" si="34"/>
        <v>0</v>
      </c>
      <c r="BL231" s="19" t="s">
        <v>731</v>
      </c>
      <c r="BM231" s="252" t="s">
        <v>4570</v>
      </c>
    </row>
    <row r="232" spans="1:65" s="2" customFormat="1" ht="24.15" customHeight="1">
      <c r="A232" s="37"/>
      <c r="B232" s="38"/>
      <c r="C232" s="240" t="s">
        <v>805</v>
      </c>
      <c r="D232" s="240" t="s">
        <v>393</v>
      </c>
      <c r="E232" s="241" t="s">
        <v>4571</v>
      </c>
      <c r="F232" s="242" t="s">
        <v>4572</v>
      </c>
      <c r="G232" s="243" t="s">
        <v>396</v>
      </c>
      <c r="H232" s="244">
        <v>106</v>
      </c>
      <c r="I232" s="245"/>
      <c r="J232" s="246">
        <f t="shared" si="25"/>
        <v>0</v>
      </c>
      <c r="K232" s="247"/>
      <c r="L232" s="40"/>
      <c r="M232" s="248" t="s">
        <v>1</v>
      </c>
      <c r="N232" s="249" t="s">
        <v>42</v>
      </c>
      <c r="O232" s="78"/>
      <c r="P232" s="250">
        <f t="shared" si="26"/>
        <v>0</v>
      </c>
      <c r="Q232" s="250">
        <v>0</v>
      </c>
      <c r="R232" s="250">
        <f t="shared" si="27"/>
        <v>0</v>
      </c>
      <c r="S232" s="250">
        <v>1.9000000000000001E-4</v>
      </c>
      <c r="T232" s="251">
        <f t="shared" si="28"/>
        <v>2.0140000000000002E-2</v>
      </c>
      <c r="U232" s="37"/>
      <c r="V232" s="37"/>
      <c r="W232" s="37"/>
      <c r="X232" s="37"/>
      <c r="Y232" s="37"/>
      <c r="Z232" s="37"/>
      <c r="AA232" s="37"/>
      <c r="AB232" s="37"/>
      <c r="AC232" s="37"/>
      <c r="AD232" s="37"/>
      <c r="AE232" s="37"/>
      <c r="AR232" s="252" t="s">
        <v>731</v>
      </c>
      <c r="AT232" s="252" t="s">
        <v>393</v>
      </c>
      <c r="AU232" s="252" t="s">
        <v>92</v>
      </c>
      <c r="AY232" s="19" t="s">
        <v>387</v>
      </c>
      <c r="BE232" s="127">
        <f t="shared" si="29"/>
        <v>0</v>
      </c>
      <c r="BF232" s="127">
        <f t="shared" si="30"/>
        <v>0</v>
      </c>
      <c r="BG232" s="127">
        <f t="shared" si="31"/>
        <v>0</v>
      </c>
      <c r="BH232" s="127">
        <f t="shared" si="32"/>
        <v>0</v>
      </c>
      <c r="BI232" s="127">
        <f t="shared" si="33"/>
        <v>0</v>
      </c>
      <c r="BJ232" s="19" t="s">
        <v>92</v>
      </c>
      <c r="BK232" s="127">
        <f t="shared" si="34"/>
        <v>0</v>
      </c>
      <c r="BL232" s="19" t="s">
        <v>731</v>
      </c>
      <c r="BM232" s="252" t="s">
        <v>4573</v>
      </c>
    </row>
    <row r="233" spans="1:65" s="2" customFormat="1" ht="33" customHeight="1">
      <c r="A233" s="37"/>
      <c r="B233" s="38"/>
      <c r="C233" s="240" t="s">
        <v>812</v>
      </c>
      <c r="D233" s="240" t="s">
        <v>393</v>
      </c>
      <c r="E233" s="241" t="s">
        <v>4574</v>
      </c>
      <c r="F233" s="242" t="s">
        <v>4575</v>
      </c>
      <c r="G233" s="243" t="s">
        <v>396</v>
      </c>
      <c r="H233" s="244">
        <v>3380</v>
      </c>
      <c r="I233" s="245"/>
      <c r="J233" s="246">
        <f t="shared" si="25"/>
        <v>0</v>
      </c>
      <c r="K233" s="247"/>
      <c r="L233" s="40"/>
      <c r="M233" s="248" t="s">
        <v>1</v>
      </c>
      <c r="N233" s="249" t="s">
        <v>42</v>
      </c>
      <c r="O233" s="78"/>
      <c r="P233" s="250">
        <f t="shared" si="26"/>
        <v>0</v>
      </c>
      <c r="Q233" s="250">
        <v>0</v>
      </c>
      <c r="R233" s="250">
        <f t="shared" si="27"/>
        <v>0</v>
      </c>
      <c r="S233" s="250">
        <v>9.7999999999999997E-3</v>
      </c>
      <c r="T233" s="251">
        <f t="shared" si="28"/>
        <v>33.124000000000002</v>
      </c>
      <c r="U233" s="37"/>
      <c r="V233" s="37"/>
      <c r="W233" s="37"/>
      <c r="X233" s="37"/>
      <c r="Y233" s="37"/>
      <c r="Z233" s="37"/>
      <c r="AA233" s="37"/>
      <c r="AB233" s="37"/>
      <c r="AC233" s="37"/>
      <c r="AD233" s="37"/>
      <c r="AE233" s="37"/>
      <c r="AR233" s="252" t="s">
        <v>731</v>
      </c>
      <c r="AT233" s="252" t="s">
        <v>393</v>
      </c>
      <c r="AU233" s="252" t="s">
        <v>92</v>
      </c>
      <c r="AY233" s="19" t="s">
        <v>387</v>
      </c>
      <c r="BE233" s="127">
        <f t="shared" si="29"/>
        <v>0</v>
      </c>
      <c r="BF233" s="127">
        <f t="shared" si="30"/>
        <v>0</v>
      </c>
      <c r="BG233" s="127">
        <f t="shared" si="31"/>
        <v>0</v>
      </c>
      <c r="BH233" s="127">
        <f t="shared" si="32"/>
        <v>0</v>
      </c>
      <c r="BI233" s="127">
        <f t="shared" si="33"/>
        <v>0</v>
      </c>
      <c r="BJ233" s="19" t="s">
        <v>92</v>
      </c>
      <c r="BK233" s="127">
        <f t="shared" si="34"/>
        <v>0</v>
      </c>
      <c r="BL233" s="19" t="s">
        <v>731</v>
      </c>
      <c r="BM233" s="252" t="s">
        <v>4576</v>
      </c>
    </row>
    <row r="234" spans="1:65" s="2" customFormat="1" ht="33" customHeight="1">
      <c r="A234" s="37"/>
      <c r="B234" s="38"/>
      <c r="C234" s="240" t="s">
        <v>322</v>
      </c>
      <c r="D234" s="240" t="s">
        <v>393</v>
      </c>
      <c r="E234" s="241" t="s">
        <v>4577</v>
      </c>
      <c r="F234" s="242" t="s">
        <v>4578</v>
      </c>
      <c r="G234" s="243" t="s">
        <v>396</v>
      </c>
      <c r="H234" s="244">
        <v>42</v>
      </c>
      <c r="I234" s="245"/>
      <c r="J234" s="246">
        <f t="shared" si="25"/>
        <v>0</v>
      </c>
      <c r="K234" s="247"/>
      <c r="L234" s="40"/>
      <c r="M234" s="248" t="s">
        <v>1</v>
      </c>
      <c r="N234" s="249" t="s">
        <v>42</v>
      </c>
      <c r="O234" s="78"/>
      <c r="P234" s="250">
        <f t="shared" si="26"/>
        <v>0</v>
      </c>
      <c r="Q234" s="250">
        <v>0</v>
      </c>
      <c r="R234" s="250">
        <f t="shared" si="27"/>
        <v>0</v>
      </c>
      <c r="S234" s="250">
        <v>3.8600000000000001E-3</v>
      </c>
      <c r="T234" s="251">
        <f t="shared" si="28"/>
        <v>0.16212000000000001</v>
      </c>
      <c r="U234" s="37"/>
      <c r="V234" s="37"/>
      <c r="W234" s="37"/>
      <c r="X234" s="37"/>
      <c r="Y234" s="37"/>
      <c r="Z234" s="37"/>
      <c r="AA234" s="37"/>
      <c r="AB234" s="37"/>
      <c r="AC234" s="37"/>
      <c r="AD234" s="37"/>
      <c r="AE234" s="37"/>
      <c r="AR234" s="252" t="s">
        <v>731</v>
      </c>
      <c r="AT234" s="252" t="s">
        <v>393</v>
      </c>
      <c r="AU234" s="252" t="s">
        <v>92</v>
      </c>
      <c r="AY234" s="19" t="s">
        <v>387</v>
      </c>
      <c r="BE234" s="127">
        <f t="shared" si="29"/>
        <v>0</v>
      </c>
      <c r="BF234" s="127">
        <f t="shared" si="30"/>
        <v>0</v>
      </c>
      <c r="BG234" s="127">
        <f t="shared" si="31"/>
        <v>0</v>
      </c>
      <c r="BH234" s="127">
        <f t="shared" si="32"/>
        <v>0</v>
      </c>
      <c r="BI234" s="127">
        <f t="shared" si="33"/>
        <v>0</v>
      </c>
      <c r="BJ234" s="19" t="s">
        <v>92</v>
      </c>
      <c r="BK234" s="127">
        <f t="shared" si="34"/>
        <v>0</v>
      </c>
      <c r="BL234" s="19" t="s">
        <v>731</v>
      </c>
      <c r="BM234" s="252" t="s">
        <v>4579</v>
      </c>
    </row>
    <row r="235" spans="1:65" s="2" customFormat="1" ht="24.15" customHeight="1">
      <c r="A235" s="37"/>
      <c r="B235" s="38"/>
      <c r="C235" s="240" t="s">
        <v>822</v>
      </c>
      <c r="D235" s="240" t="s">
        <v>393</v>
      </c>
      <c r="E235" s="241" t="s">
        <v>4580</v>
      </c>
      <c r="F235" s="242" t="s">
        <v>4581</v>
      </c>
      <c r="G235" s="243" t="s">
        <v>396</v>
      </c>
      <c r="H235" s="244">
        <v>918</v>
      </c>
      <c r="I235" s="245"/>
      <c r="J235" s="246">
        <f t="shared" si="25"/>
        <v>0</v>
      </c>
      <c r="K235" s="247"/>
      <c r="L235" s="40"/>
      <c r="M235" s="248" t="s">
        <v>1</v>
      </c>
      <c r="N235" s="249" t="s">
        <v>42</v>
      </c>
      <c r="O235" s="78"/>
      <c r="P235" s="250">
        <f t="shared" si="26"/>
        <v>0</v>
      </c>
      <c r="Q235" s="250">
        <v>0</v>
      </c>
      <c r="R235" s="250">
        <f t="shared" si="27"/>
        <v>0</v>
      </c>
      <c r="S235" s="250">
        <v>1.0000000000000001E-5</v>
      </c>
      <c r="T235" s="251">
        <f t="shared" si="28"/>
        <v>9.1800000000000007E-3</v>
      </c>
      <c r="U235" s="37"/>
      <c r="V235" s="37"/>
      <c r="W235" s="37"/>
      <c r="X235" s="37"/>
      <c r="Y235" s="37"/>
      <c r="Z235" s="37"/>
      <c r="AA235" s="37"/>
      <c r="AB235" s="37"/>
      <c r="AC235" s="37"/>
      <c r="AD235" s="37"/>
      <c r="AE235" s="37"/>
      <c r="AR235" s="252" t="s">
        <v>731</v>
      </c>
      <c r="AT235" s="252" t="s">
        <v>393</v>
      </c>
      <c r="AU235" s="252" t="s">
        <v>92</v>
      </c>
      <c r="AY235" s="19" t="s">
        <v>387</v>
      </c>
      <c r="BE235" s="127">
        <f t="shared" si="29"/>
        <v>0</v>
      </c>
      <c r="BF235" s="127">
        <f t="shared" si="30"/>
        <v>0</v>
      </c>
      <c r="BG235" s="127">
        <f t="shared" si="31"/>
        <v>0</v>
      </c>
      <c r="BH235" s="127">
        <f t="shared" si="32"/>
        <v>0</v>
      </c>
      <c r="BI235" s="127">
        <f t="shared" si="33"/>
        <v>0</v>
      </c>
      <c r="BJ235" s="19" t="s">
        <v>92</v>
      </c>
      <c r="BK235" s="127">
        <f t="shared" si="34"/>
        <v>0</v>
      </c>
      <c r="BL235" s="19" t="s">
        <v>731</v>
      </c>
      <c r="BM235" s="252" t="s">
        <v>4582</v>
      </c>
    </row>
    <row r="236" spans="1:65" s="2" customFormat="1" ht="16.5" customHeight="1">
      <c r="A236" s="37"/>
      <c r="B236" s="38"/>
      <c r="C236" s="240" t="s">
        <v>829</v>
      </c>
      <c r="D236" s="240" t="s">
        <v>393</v>
      </c>
      <c r="E236" s="241" t="s">
        <v>4583</v>
      </c>
      <c r="F236" s="242" t="s">
        <v>4584</v>
      </c>
      <c r="G236" s="243" t="s">
        <v>396</v>
      </c>
      <c r="H236" s="244">
        <v>1834</v>
      </c>
      <c r="I236" s="245"/>
      <c r="J236" s="246">
        <f t="shared" si="25"/>
        <v>0</v>
      </c>
      <c r="K236" s="247"/>
      <c r="L236" s="40"/>
      <c r="M236" s="248" t="s">
        <v>1</v>
      </c>
      <c r="N236" s="249" t="s">
        <v>42</v>
      </c>
      <c r="O236" s="78"/>
      <c r="P236" s="250">
        <f t="shared" si="26"/>
        <v>0</v>
      </c>
      <c r="Q236" s="250">
        <v>0</v>
      </c>
      <c r="R236" s="250">
        <f t="shared" si="27"/>
        <v>0</v>
      </c>
      <c r="S236" s="250">
        <v>8.0000000000000007E-5</v>
      </c>
      <c r="T236" s="251">
        <f t="shared" si="28"/>
        <v>0.14672000000000002</v>
      </c>
      <c r="U236" s="37"/>
      <c r="V236" s="37"/>
      <c r="W236" s="37"/>
      <c r="X236" s="37"/>
      <c r="Y236" s="37"/>
      <c r="Z236" s="37"/>
      <c r="AA236" s="37"/>
      <c r="AB236" s="37"/>
      <c r="AC236" s="37"/>
      <c r="AD236" s="37"/>
      <c r="AE236" s="37"/>
      <c r="AR236" s="252" t="s">
        <v>731</v>
      </c>
      <c r="AT236" s="252" t="s">
        <v>393</v>
      </c>
      <c r="AU236" s="252" t="s">
        <v>92</v>
      </c>
      <c r="AY236" s="19" t="s">
        <v>387</v>
      </c>
      <c r="BE236" s="127">
        <f t="shared" si="29"/>
        <v>0</v>
      </c>
      <c r="BF236" s="127">
        <f t="shared" si="30"/>
        <v>0</v>
      </c>
      <c r="BG236" s="127">
        <f t="shared" si="31"/>
        <v>0</v>
      </c>
      <c r="BH236" s="127">
        <f t="shared" si="32"/>
        <v>0</v>
      </c>
      <c r="BI236" s="127">
        <f t="shared" si="33"/>
        <v>0</v>
      </c>
      <c r="BJ236" s="19" t="s">
        <v>92</v>
      </c>
      <c r="BK236" s="127">
        <f t="shared" si="34"/>
        <v>0</v>
      </c>
      <c r="BL236" s="19" t="s">
        <v>731</v>
      </c>
      <c r="BM236" s="252" t="s">
        <v>4585</v>
      </c>
    </row>
    <row r="237" spans="1:65" s="2" customFormat="1" ht="24.15" customHeight="1">
      <c r="A237" s="37"/>
      <c r="B237" s="38"/>
      <c r="C237" s="240" t="s">
        <v>834</v>
      </c>
      <c r="D237" s="240" t="s">
        <v>393</v>
      </c>
      <c r="E237" s="241" t="s">
        <v>4586</v>
      </c>
      <c r="F237" s="242" t="s">
        <v>4587</v>
      </c>
      <c r="G237" s="243" t="s">
        <v>396</v>
      </c>
      <c r="H237" s="244">
        <v>2088</v>
      </c>
      <c r="I237" s="245"/>
      <c r="J237" s="246">
        <f t="shared" si="25"/>
        <v>0</v>
      </c>
      <c r="K237" s="247"/>
      <c r="L237" s="40"/>
      <c r="M237" s="248" t="s">
        <v>1</v>
      </c>
      <c r="N237" s="249" t="s">
        <v>42</v>
      </c>
      <c r="O237" s="78"/>
      <c r="P237" s="250">
        <f t="shared" si="26"/>
        <v>0</v>
      </c>
      <c r="Q237" s="250">
        <v>0</v>
      </c>
      <c r="R237" s="250">
        <f t="shared" si="27"/>
        <v>0</v>
      </c>
      <c r="S237" s="250">
        <v>1E-4</v>
      </c>
      <c r="T237" s="251">
        <f t="shared" si="28"/>
        <v>0.20880000000000001</v>
      </c>
      <c r="U237" s="37"/>
      <c r="V237" s="37"/>
      <c r="W237" s="37"/>
      <c r="X237" s="37"/>
      <c r="Y237" s="37"/>
      <c r="Z237" s="37"/>
      <c r="AA237" s="37"/>
      <c r="AB237" s="37"/>
      <c r="AC237" s="37"/>
      <c r="AD237" s="37"/>
      <c r="AE237" s="37"/>
      <c r="AR237" s="252" t="s">
        <v>731</v>
      </c>
      <c r="AT237" s="252" t="s">
        <v>393</v>
      </c>
      <c r="AU237" s="252" t="s">
        <v>92</v>
      </c>
      <c r="AY237" s="19" t="s">
        <v>387</v>
      </c>
      <c r="BE237" s="127">
        <f t="shared" si="29"/>
        <v>0</v>
      </c>
      <c r="BF237" s="127">
        <f t="shared" si="30"/>
        <v>0</v>
      </c>
      <c r="BG237" s="127">
        <f t="shared" si="31"/>
        <v>0</v>
      </c>
      <c r="BH237" s="127">
        <f t="shared" si="32"/>
        <v>0</v>
      </c>
      <c r="BI237" s="127">
        <f t="shared" si="33"/>
        <v>0</v>
      </c>
      <c r="BJ237" s="19" t="s">
        <v>92</v>
      </c>
      <c r="BK237" s="127">
        <f t="shared" si="34"/>
        <v>0</v>
      </c>
      <c r="BL237" s="19" t="s">
        <v>731</v>
      </c>
      <c r="BM237" s="252" t="s">
        <v>4588</v>
      </c>
    </row>
    <row r="238" spans="1:65" s="2" customFormat="1" ht="24.15" customHeight="1">
      <c r="A238" s="37"/>
      <c r="B238" s="38"/>
      <c r="C238" s="240" t="s">
        <v>839</v>
      </c>
      <c r="D238" s="240" t="s">
        <v>393</v>
      </c>
      <c r="E238" s="241" t="s">
        <v>4589</v>
      </c>
      <c r="F238" s="242" t="s">
        <v>4590</v>
      </c>
      <c r="G238" s="243" t="s">
        <v>396</v>
      </c>
      <c r="H238" s="244">
        <v>581</v>
      </c>
      <c r="I238" s="245"/>
      <c r="J238" s="246">
        <f t="shared" si="25"/>
        <v>0</v>
      </c>
      <c r="K238" s="247"/>
      <c r="L238" s="40"/>
      <c r="M238" s="248" t="s">
        <v>1</v>
      </c>
      <c r="N238" s="249" t="s">
        <v>42</v>
      </c>
      <c r="O238" s="78"/>
      <c r="P238" s="250">
        <f t="shared" si="26"/>
        <v>0</v>
      </c>
      <c r="Q238" s="250">
        <v>0</v>
      </c>
      <c r="R238" s="250">
        <f t="shared" si="27"/>
        <v>0</v>
      </c>
      <c r="S238" s="250">
        <v>1.0000000000000001E-5</v>
      </c>
      <c r="T238" s="251">
        <f t="shared" si="28"/>
        <v>5.8100000000000001E-3</v>
      </c>
      <c r="U238" s="37"/>
      <c r="V238" s="37"/>
      <c r="W238" s="37"/>
      <c r="X238" s="37"/>
      <c r="Y238" s="37"/>
      <c r="Z238" s="37"/>
      <c r="AA238" s="37"/>
      <c r="AB238" s="37"/>
      <c r="AC238" s="37"/>
      <c r="AD238" s="37"/>
      <c r="AE238" s="37"/>
      <c r="AR238" s="252" t="s">
        <v>731</v>
      </c>
      <c r="AT238" s="252" t="s">
        <v>393</v>
      </c>
      <c r="AU238" s="252" t="s">
        <v>92</v>
      </c>
      <c r="AY238" s="19" t="s">
        <v>387</v>
      </c>
      <c r="BE238" s="127">
        <f t="shared" si="29"/>
        <v>0</v>
      </c>
      <c r="BF238" s="127">
        <f t="shared" si="30"/>
        <v>0</v>
      </c>
      <c r="BG238" s="127">
        <f t="shared" si="31"/>
        <v>0</v>
      </c>
      <c r="BH238" s="127">
        <f t="shared" si="32"/>
        <v>0</v>
      </c>
      <c r="BI238" s="127">
        <f t="shared" si="33"/>
        <v>0</v>
      </c>
      <c r="BJ238" s="19" t="s">
        <v>92</v>
      </c>
      <c r="BK238" s="127">
        <f t="shared" si="34"/>
        <v>0</v>
      </c>
      <c r="BL238" s="19" t="s">
        <v>731</v>
      </c>
      <c r="BM238" s="252" t="s">
        <v>4591</v>
      </c>
    </row>
    <row r="239" spans="1:65" s="2" customFormat="1" ht="24.15" customHeight="1">
      <c r="A239" s="37"/>
      <c r="B239" s="38"/>
      <c r="C239" s="240" t="s">
        <v>842</v>
      </c>
      <c r="D239" s="240" t="s">
        <v>393</v>
      </c>
      <c r="E239" s="241" t="s">
        <v>4592</v>
      </c>
      <c r="F239" s="242" t="s">
        <v>4593</v>
      </c>
      <c r="G239" s="243" t="s">
        <v>396</v>
      </c>
      <c r="H239" s="244">
        <v>422</v>
      </c>
      <c r="I239" s="245"/>
      <c r="J239" s="246">
        <f t="shared" si="25"/>
        <v>0</v>
      </c>
      <c r="K239" s="247"/>
      <c r="L239" s="40"/>
      <c r="M239" s="248" t="s">
        <v>1</v>
      </c>
      <c r="N239" s="249" t="s">
        <v>42</v>
      </c>
      <c r="O239" s="78"/>
      <c r="P239" s="250">
        <f t="shared" si="26"/>
        <v>0</v>
      </c>
      <c r="Q239" s="250">
        <v>0</v>
      </c>
      <c r="R239" s="250">
        <f t="shared" si="27"/>
        <v>0</v>
      </c>
      <c r="S239" s="250">
        <v>1.0000000000000001E-5</v>
      </c>
      <c r="T239" s="251">
        <f t="shared" si="28"/>
        <v>4.2200000000000007E-3</v>
      </c>
      <c r="U239" s="37"/>
      <c r="V239" s="37"/>
      <c r="W239" s="37"/>
      <c r="X239" s="37"/>
      <c r="Y239" s="37"/>
      <c r="Z239" s="37"/>
      <c r="AA239" s="37"/>
      <c r="AB239" s="37"/>
      <c r="AC239" s="37"/>
      <c r="AD239" s="37"/>
      <c r="AE239" s="37"/>
      <c r="AR239" s="252" t="s">
        <v>731</v>
      </c>
      <c r="AT239" s="252" t="s">
        <v>393</v>
      </c>
      <c r="AU239" s="252" t="s">
        <v>92</v>
      </c>
      <c r="AY239" s="19" t="s">
        <v>387</v>
      </c>
      <c r="BE239" s="127">
        <f t="shared" si="29"/>
        <v>0</v>
      </c>
      <c r="BF239" s="127">
        <f t="shared" si="30"/>
        <v>0</v>
      </c>
      <c r="BG239" s="127">
        <f t="shared" si="31"/>
        <v>0</v>
      </c>
      <c r="BH239" s="127">
        <f t="shared" si="32"/>
        <v>0</v>
      </c>
      <c r="BI239" s="127">
        <f t="shared" si="33"/>
        <v>0</v>
      </c>
      <c r="BJ239" s="19" t="s">
        <v>92</v>
      </c>
      <c r="BK239" s="127">
        <f t="shared" si="34"/>
        <v>0</v>
      </c>
      <c r="BL239" s="19" t="s">
        <v>731</v>
      </c>
      <c r="BM239" s="252" t="s">
        <v>4594</v>
      </c>
    </row>
    <row r="240" spans="1:65" s="12" customFormat="1" ht="22.8" customHeight="1">
      <c r="B240" s="212"/>
      <c r="C240" s="213"/>
      <c r="D240" s="214" t="s">
        <v>75</v>
      </c>
      <c r="E240" s="225" t="s">
        <v>2210</v>
      </c>
      <c r="F240" s="225" t="s">
        <v>2211</v>
      </c>
      <c r="G240" s="213"/>
      <c r="H240" s="213"/>
      <c r="I240" s="216"/>
      <c r="J240" s="226">
        <f>BK240</f>
        <v>0</v>
      </c>
      <c r="K240" s="213"/>
      <c r="L240" s="217"/>
      <c r="M240" s="218"/>
      <c r="N240" s="219"/>
      <c r="O240" s="219"/>
      <c r="P240" s="220">
        <f>SUM(P241:P250)</f>
        <v>0</v>
      </c>
      <c r="Q240" s="219"/>
      <c r="R240" s="220">
        <f>SUM(R241:R250)</f>
        <v>0</v>
      </c>
      <c r="S240" s="219"/>
      <c r="T240" s="221">
        <f>SUM(T241:T250)</f>
        <v>0</v>
      </c>
      <c r="AR240" s="222" t="s">
        <v>99</v>
      </c>
      <c r="AT240" s="223" t="s">
        <v>75</v>
      </c>
      <c r="AU240" s="223" t="s">
        <v>84</v>
      </c>
      <c r="AY240" s="222" t="s">
        <v>387</v>
      </c>
      <c r="BK240" s="224">
        <f>SUM(BK241:BK250)</f>
        <v>0</v>
      </c>
    </row>
    <row r="241" spans="1:65" s="2" customFormat="1" ht="16.5" customHeight="1">
      <c r="A241" s="37"/>
      <c r="B241" s="38"/>
      <c r="C241" s="240" t="s">
        <v>847</v>
      </c>
      <c r="D241" s="240" t="s">
        <v>393</v>
      </c>
      <c r="E241" s="241" t="s">
        <v>4595</v>
      </c>
      <c r="F241" s="242" t="s">
        <v>4596</v>
      </c>
      <c r="G241" s="243" t="s">
        <v>436</v>
      </c>
      <c r="H241" s="244">
        <v>38</v>
      </c>
      <c r="I241" s="245"/>
      <c r="J241" s="246">
        <f t="shared" ref="J241:J250" si="35">ROUND(I241*H241,2)</f>
        <v>0</v>
      </c>
      <c r="K241" s="247"/>
      <c r="L241" s="40"/>
      <c r="M241" s="248" t="s">
        <v>1</v>
      </c>
      <c r="N241" s="249" t="s">
        <v>42</v>
      </c>
      <c r="O241" s="78"/>
      <c r="P241" s="250">
        <f t="shared" ref="P241:P250" si="36">O241*H241</f>
        <v>0</v>
      </c>
      <c r="Q241" s="250">
        <v>0</v>
      </c>
      <c r="R241" s="250">
        <f t="shared" ref="R241:R250" si="37">Q241*H241</f>
        <v>0</v>
      </c>
      <c r="S241" s="250">
        <v>0</v>
      </c>
      <c r="T241" s="251">
        <f t="shared" ref="T241:T250" si="38">S241*H241</f>
        <v>0</v>
      </c>
      <c r="U241" s="37"/>
      <c r="V241" s="37"/>
      <c r="W241" s="37"/>
      <c r="X241" s="37"/>
      <c r="Y241" s="37"/>
      <c r="Z241" s="37"/>
      <c r="AA241" s="37"/>
      <c r="AB241" s="37"/>
      <c r="AC241" s="37"/>
      <c r="AD241" s="37"/>
      <c r="AE241" s="37"/>
      <c r="AR241" s="252" t="s">
        <v>731</v>
      </c>
      <c r="AT241" s="252" t="s">
        <v>393</v>
      </c>
      <c r="AU241" s="252" t="s">
        <v>92</v>
      </c>
      <c r="AY241" s="19" t="s">
        <v>387</v>
      </c>
      <c r="BE241" s="127">
        <f t="shared" ref="BE241:BE250" si="39">IF(N241="základná",J241,0)</f>
        <v>0</v>
      </c>
      <c r="BF241" s="127">
        <f t="shared" ref="BF241:BF250" si="40">IF(N241="znížená",J241,0)</f>
        <v>0</v>
      </c>
      <c r="BG241" s="127">
        <f t="shared" ref="BG241:BG250" si="41">IF(N241="zákl. prenesená",J241,0)</f>
        <v>0</v>
      </c>
      <c r="BH241" s="127">
        <f t="shared" ref="BH241:BH250" si="42">IF(N241="zníž. prenesená",J241,0)</f>
        <v>0</v>
      </c>
      <c r="BI241" s="127">
        <f t="shared" ref="BI241:BI250" si="43">IF(N241="nulová",J241,0)</f>
        <v>0</v>
      </c>
      <c r="BJ241" s="19" t="s">
        <v>92</v>
      </c>
      <c r="BK241" s="127">
        <f t="shared" ref="BK241:BK250" si="44">ROUND(I241*H241,2)</f>
        <v>0</v>
      </c>
      <c r="BL241" s="19" t="s">
        <v>731</v>
      </c>
      <c r="BM241" s="252" t="s">
        <v>4597</v>
      </c>
    </row>
    <row r="242" spans="1:65" s="2" customFormat="1" ht="37.799999999999997" customHeight="1">
      <c r="A242" s="37"/>
      <c r="B242" s="38"/>
      <c r="C242" s="240" t="s">
        <v>315</v>
      </c>
      <c r="D242" s="240" t="s">
        <v>393</v>
      </c>
      <c r="E242" s="241" t="s">
        <v>4598</v>
      </c>
      <c r="F242" s="242" t="s">
        <v>4599</v>
      </c>
      <c r="G242" s="243" t="s">
        <v>436</v>
      </c>
      <c r="H242" s="244">
        <v>38</v>
      </c>
      <c r="I242" s="245"/>
      <c r="J242" s="246">
        <f t="shared" si="35"/>
        <v>0</v>
      </c>
      <c r="K242" s="247"/>
      <c r="L242" s="40"/>
      <c r="M242" s="248" t="s">
        <v>1</v>
      </c>
      <c r="N242" s="249" t="s">
        <v>42</v>
      </c>
      <c r="O242" s="78"/>
      <c r="P242" s="250">
        <f t="shared" si="36"/>
        <v>0</v>
      </c>
      <c r="Q242" s="250">
        <v>0</v>
      </c>
      <c r="R242" s="250">
        <f t="shared" si="37"/>
        <v>0</v>
      </c>
      <c r="S242" s="250">
        <v>0</v>
      </c>
      <c r="T242" s="251">
        <f t="shared" si="38"/>
        <v>0</v>
      </c>
      <c r="U242" s="37"/>
      <c r="V242" s="37"/>
      <c r="W242" s="37"/>
      <c r="X242" s="37"/>
      <c r="Y242" s="37"/>
      <c r="Z242" s="37"/>
      <c r="AA242" s="37"/>
      <c r="AB242" s="37"/>
      <c r="AC242" s="37"/>
      <c r="AD242" s="37"/>
      <c r="AE242" s="37"/>
      <c r="AR242" s="252" t="s">
        <v>731</v>
      </c>
      <c r="AT242" s="252" t="s">
        <v>393</v>
      </c>
      <c r="AU242" s="252" t="s">
        <v>92</v>
      </c>
      <c r="AY242" s="19" t="s">
        <v>387</v>
      </c>
      <c r="BE242" s="127">
        <f t="shared" si="39"/>
        <v>0</v>
      </c>
      <c r="BF242" s="127">
        <f t="shared" si="40"/>
        <v>0</v>
      </c>
      <c r="BG242" s="127">
        <f t="shared" si="41"/>
        <v>0</v>
      </c>
      <c r="BH242" s="127">
        <f t="shared" si="42"/>
        <v>0</v>
      </c>
      <c r="BI242" s="127">
        <f t="shared" si="43"/>
        <v>0</v>
      </c>
      <c r="BJ242" s="19" t="s">
        <v>92</v>
      </c>
      <c r="BK242" s="127">
        <f t="shared" si="44"/>
        <v>0</v>
      </c>
      <c r="BL242" s="19" t="s">
        <v>731</v>
      </c>
      <c r="BM242" s="252" t="s">
        <v>4600</v>
      </c>
    </row>
    <row r="243" spans="1:65" s="2" customFormat="1" ht="16.5" customHeight="1">
      <c r="A243" s="37"/>
      <c r="B243" s="38"/>
      <c r="C243" s="240" t="s">
        <v>857</v>
      </c>
      <c r="D243" s="240" t="s">
        <v>393</v>
      </c>
      <c r="E243" s="241" t="s">
        <v>2284</v>
      </c>
      <c r="F243" s="242" t="s">
        <v>4300</v>
      </c>
      <c r="G243" s="243" t="s">
        <v>396</v>
      </c>
      <c r="H243" s="244">
        <v>262</v>
      </c>
      <c r="I243" s="245"/>
      <c r="J243" s="246">
        <f t="shared" si="35"/>
        <v>0</v>
      </c>
      <c r="K243" s="247"/>
      <c r="L243" s="40"/>
      <c r="M243" s="248" t="s">
        <v>1</v>
      </c>
      <c r="N243" s="249" t="s">
        <v>42</v>
      </c>
      <c r="O243" s="78"/>
      <c r="P243" s="250">
        <f t="shared" si="36"/>
        <v>0</v>
      </c>
      <c r="Q243" s="250">
        <v>0</v>
      </c>
      <c r="R243" s="250">
        <f t="shared" si="37"/>
        <v>0</v>
      </c>
      <c r="S243" s="250">
        <v>0</v>
      </c>
      <c r="T243" s="251">
        <f t="shared" si="38"/>
        <v>0</v>
      </c>
      <c r="U243" s="37"/>
      <c r="V243" s="37"/>
      <c r="W243" s="37"/>
      <c r="X243" s="37"/>
      <c r="Y243" s="37"/>
      <c r="Z243" s="37"/>
      <c r="AA243" s="37"/>
      <c r="AB243" s="37"/>
      <c r="AC243" s="37"/>
      <c r="AD243" s="37"/>
      <c r="AE243" s="37"/>
      <c r="AR243" s="252" t="s">
        <v>731</v>
      </c>
      <c r="AT243" s="252" t="s">
        <v>393</v>
      </c>
      <c r="AU243" s="252" t="s">
        <v>92</v>
      </c>
      <c r="AY243" s="19" t="s">
        <v>387</v>
      </c>
      <c r="BE243" s="127">
        <f t="shared" si="39"/>
        <v>0</v>
      </c>
      <c r="BF243" s="127">
        <f t="shared" si="40"/>
        <v>0</v>
      </c>
      <c r="BG243" s="127">
        <f t="shared" si="41"/>
        <v>0</v>
      </c>
      <c r="BH243" s="127">
        <f t="shared" si="42"/>
        <v>0</v>
      </c>
      <c r="BI243" s="127">
        <f t="shared" si="43"/>
        <v>0</v>
      </c>
      <c r="BJ243" s="19" t="s">
        <v>92</v>
      </c>
      <c r="BK243" s="127">
        <f t="shared" si="44"/>
        <v>0</v>
      </c>
      <c r="BL243" s="19" t="s">
        <v>731</v>
      </c>
      <c r="BM243" s="252" t="s">
        <v>4601</v>
      </c>
    </row>
    <row r="244" spans="1:65" s="2" customFormat="1" ht="21.75" customHeight="1">
      <c r="A244" s="37"/>
      <c r="B244" s="38"/>
      <c r="C244" s="240" t="s">
        <v>861</v>
      </c>
      <c r="D244" s="240" t="s">
        <v>393</v>
      </c>
      <c r="E244" s="241" t="s">
        <v>2329</v>
      </c>
      <c r="F244" s="242" t="s">
        <v>2330</v>
      </c>
      <c r="G244" s="243" t="s">
        <v>396</v>
      </c>
      <c r="H244" s="244">
        <v>1572</v>
      </c>
      <c r="I244" s="245"/>
      <c r="J244" s="246">
        <f t="shared" si="35"/>
        <v>0</v>
      </c>
      <c r="K244" s="247"/>
      <c r="L244" s="40"/>
      <c r="M244" s="248" t="s">
        <v>1</v>
      </c>
      <c r="N244" s="249" t="s">
        <v>42</v>
      </c>
      <c r="O244" s="78"/>
      <c r="P244" s="250">
        <f t="shared" si="36"/>
        <v>0</v>
      </c>
      <c r="Q244" s="250">
        <v>0</v>
      </c>
      <c r="R244" s="250">
        <f t="shared" si="37"/>
        <v>0</v>
      </c>
      <c r="S244" s="250">
        <v>0</v>
      </c>
      <c r="T244" s="251">
        <f t="shared" si="38"/>
        <v>0</v>
      </c>
      <c r="U244" s="37"/>
      <c r="V244" s="37"/>
      <c r="W244" s="37"/>
      <c r="X244" s="37"/>
      <c r="Y244" s="37"/>
      <c r="Z244" s="37"/>
      <c r="AA244" s="37"/>
      <c r="AB244" s="37"/>
      <c r="AC244" s="37"/>
      <c r="AD244" s="37"/>
      <c r="AE244" s="37"/>
      <c r="AR244" s="252" t="s">
        <v>731</v>
      </c>
      <c r="AT244" s="252" t="s">
        <v>393</v>
      </c>
      <c r="AU244" s="252" t="s">
        <v>92</v>
      </c>
      <c r="AY244" s="19" t="s">
        <v>387</v>
      </c>
      <c r="BE244" s="127">
        <f t="shared" si="39"/>
        <v>0</v>
      </c>
      <c r="BF244" s="127">
        <f t="shared" si="40"/>
        <v>0</v>
      </c>
      <c r="BG244" s="127">
        <f t="shared" si="41"/>
        <v>0</v>
      </c>
      <c r="BH244" s="127">
        <f t="shared" si="42"/>
        <v>0</v>
      </c>
      <c r="BI244" s="127">
        <f t="shared" si="43"/>
        <v>0</v>
      </c>
      <c r="BJ244" s="19" t="s">
        <v>92</v>
      </c>
      <c r="BK244" s="127">
        <f t="shared" si="44"/>
        <v>0</v>
      </c>
      <c r="BL244" s="19" t="s">
        <v>731</v>
      </c>
      <c r="BM244" s="252" t="s">
        <v>4602</v>
      </c>
    </row>
    <row r="245" spans="1:65" s="2" customFormat="1" ht="16.5" customHeight="1">
      <c r="A245" s="37"/>
      <c r="B245" s="38"/>
      <c r="C245" s="240" t="s">
        <v>864</v>
      </c>
      <c r="D245" s="240" t="s">
        <v>393</v>
      </c>
      <c r="E245" s="241" t="s">
        <v>2356</v>
      </c>
      <c r="F245" s="242" t="s">
        <v>2357</v>
      </c>
      <c r="G245" s="243" t="s">
        <v>436</v>
      </c>
      <c r="H245" s="244">
        <v>20</v>
      </c>
      <c r="I245" s="245"/>
      <c r="J245" s="246">
        <f t="shared" si="35"/>
        <v>0</v>
      </c>
      <c r="K245" s="247"/>
      <c r="L245" s="40"/>
      <c r="M245" s="248" t="s">
        <v>1</v>
      </c>
      <c r="N245" s="249" t="s">
        <v>42</v>
      </c>
      <c r="O245" s="78"/>
      <c r="P245" s="250">
        <f t="shared" si="36"/>
        <v>0</v>
      </c>
      <c r="Q245" s="250">
        <v>0</v>
      </c>
      <c r="R245" s="250">
        <f t="shared" si="37"/>
        <v>0</v>
      </c>
      <c r="S245" s="250">
        <v>0</v>
      </c>
      <c r="T245" s="251">
        <f t="shared" si="38"/>
        <v>0</v>
      </c>
      <c r="U245" s="37"/>
      <c r="V245" s="37"/>
      <c r="W245" s="37"/>
      <c r="X245" s="37"/>
      <c r="Y245" s="37"/>
      <c r="Z245" s="37"/>
      <c r="AA245" s="37"/>
      <c r="AB245" s="37"/>
      <c r="AC245" s="37"/>
      <c r="AD245" s="37"/>
      <c r="AE245" s="37"/>
      <c r="AR245" s="252" t="s">
        <v>731</v>
      </c>
      <c r="AT245" s="252" t="s">
        <v>393</v>
      </c>
      <c r="AU245" s="252" t="s">
        <v>92</v>
      </c>
      <c r="AY245" s="19" t="s">
        <v>387</v>
      </c>
      <c r="BE245" s="127">
        <f t="shared" si="39"/>
        <v>0</v>
      </c>
      <c r="BF245" s="127">
        <f t="shared" si="40"/>
        <v>0</v>
      </c>
      <c r="BG245" s="127">
        <f t="shared" si="41"/>
        <v>0</v>
      </c>
      <c r="BH245" s="127">
        <f t="shared" si="42"/>
        <v>0</v>
      </c>
      <c r="BI245" s="127">
        <f t="shared" si="43"/>
        <v>0</v>
      </c>
      <c r="BJ245" s="19" t="s">
        <v>92</v>
      </c>
      <c r="BK245" s="127">
        <f t="shared" si="44"/>
        <v>0</v>
      </c>
      <c r="BL245" s="19" t="s">
        <v>731</v>
      </c>
      <c r="BM245" s="252" t="s">
        <v>4603</v>
      </c>
    </row>
    <row r="246" spans="1:65" s="2" customFormat="1" ht="24.15" customHeight="1">
      <c r="A246" s="37"/>
      <c r="B246" s="38"/>
      <c r="C246" s="240" t="s">
        <v>866</v>
      </c>
      <c r="D246" s="240" t="s">
        <v>393</v>
      </c>
      <c r="E246" s="241" t="s">
        <v>4604</v>
      </c>
      <c r="F246" s="242" t="s">
        <v>4605</v>
      </c>
      <c r="G246" s="243" t="s">
        <v>436</v>
      </c>
      <c r="H246" s="244">
        <v>2</v>
      </c>
      <c r="I246" s="245"/>
      <c r="J246" s="246">
        <f t="shared" si="35"/>
        <v>0</v>
      </c>
      <c r="K246" s="247"/>
      <c r="L246" s="40"/>
      <c r="M246" s="248" t="s">
        <v>1</v>
      </c>
      <c r="N246" s="249" t="s">
        <v>42</v>
      </c>
      <c r="O246" s="78"/>
      <c r="P246" s="250">
        <f t="shared" si="36"/>
        <v>0</v>
      </c>
      <c r="Q246" s="250">
        <v>0</v>
      </c>
      <c r="R246" s="250">
        <f t="shared" si="37"/>
        <v>0</v>
      </c>
      <c r="S246" s="250">
        <v>0</v>
      </c>
      <c r="T246" s="251">
        <f t="shared" si="38"/>
        <v>0</v>
      </c>
      <c r="U246" s="37"/>
      <c r="V246" s="37"/>
      <c r="W246" s="37"/>
      <c r="X246" s="37"/>
      <c r="Y246" s="37"/>
      <c r="Z246" s="37"/>
      <c r="AA246" s="37"/>
      <c r="AB246" s="37"/>
      <c r="AC246" s="37"/>
      <c r="AD246" s="37"/>
      <c r="AE246" s="37"/>
      <c r="AR246" s="252" t="s">
        <v>731</v>
      </c>
      <c r="AT246" s="252" t="s">
        <v>393</v>
      </c>
      <c r="AU246" s="252" t="s">
        <v>92</v>
      </c>
      <c r="AY246" s="19" t="s">
        <v>387</v>
      </c>
      <c r="BE246" s="127">
        <f t="shared" si="39"/>
        <v>0</v>
      </c>
      <c r="BF246" s="127">
        <f t="shared" si="40"/>
        <v>0</v>
      </c>
      <c r="BG246" s="127">
        <f t="shared" si="41"/>
        <v>0</v>
      </c>
      <c r="BH246" s="127">
        <f t="shared" si="42"/>
        <v>0</v>
      </c>
      <c r="BI246" s="127">
        <f t="shared" si="43"/>
        <v>0</v>
      </c>
      <c r="BJ246" s="19" t="s">
        <v>92</v>
      </c>
      <c r="BK246" s="127">
        <f t="shared" si="44"/>
        <v>0</v>
      </c>
      <c r="BL246" s="19" t="s">
        <v>731</v>
      </c>
      <c r="BM246" s="252" t="s">
        <v>4606</v>
      </c>
    </row>
    <row r="247" spans="1:65" s="2" customFormat="1" ht="37.799999999999997" customHeight="1">
      <c r="A247" s="37"/>
      <c r="B247" s="38"/>
      <c r="C247" s="240" t="s">
        <v>869</v>
      </c>
      <c r="D247" s="240" t="s">
        <v>393</v>
      </c>
      <c r="E247" s="241" t="s">
        <v>4607</v>
      </c>
      <c r="F247" s="242" t="s">
        <v>4608</v>
      </c>
      <c r="G247" s="243" t="s">
        <v>436</v>
      </c>
      <c r="H247" s="244">
        <v>2</v>
      </c>
      <c r="I247" s="245"/>
      <c r="J247" s="246">
        <f t="shared" si="35"/>
        <v>0</v>
      </c>
      <c r="K247" s="247"/>
      <c r="L247" s="40"/>
      <c r="M247" s="248" t="s">
        <v>1</v>
      </c>
      <c r="N247" s="249" t="s">
        <v>42</v>
      </c>
      <c r="O247" s="78"/>
      <c r="P247" s="250">
        <f t="shared" si="36"/>
        <v>0</v>
      </c>
      <c r="Q247" s="250">
        <v>0</v>
      </c>
      <c r="R247" s="250">
        <f t="shared" si="37"/>
        <v>0</v>
      </c>
      <c r="S247" s="250">
        <v>0</v>
      </c>
      <c r="T247" s="251">
        <f t="shared" si="38"/>
        <v>0</v>
      </c>
      <c r="U247" s="37"/>
      <c r="V247" s="37"/>
      <c r="W247" s="37"/>
      <c r="X247" s="37"/>
      <c r="Y247" s="37"/>
      <c r="Z247" s="37"/>
      <c r="AA247" s="37"/>
      <c r="AB247" s="37"/>
      <c r="AC247" s="37"/>
      <c r="AD247" s="37"/>
      <c r="AE247" s="37"/>
      <c r="AR247" s="252" t="s">
        <v>731</v>
      </c>
      <c r="AT247" s="252" t="s">
        <v>393</v>
      </c>
      <c r="AU247" s="252" t="s">
        <v>92</v>
      </c>
      <c r="AY247" s="19" t="s">
        <v>387</v>
      </c>
      <c r="BE247" s="127">
        <f t="shared" si="39"/>
        <v>0</v>
      </c>
      <c r="BF247" s="127">
        <f t="shared" si="40"/>
        <v>0</v>
      </c>
      <c r="BG247" s="127">
        <f t="shared" si="41"/>
        <v>0</v>
      </c>
      <c r="BH247" s="127">
        <f t="shared" si="42"/>
        <v>0</v>
      </c>
      <c r="BI247" s="127">
        <f t="shared" si="43"/>
        <v>0</v>
      </c>
      <c r="BJ247" s="19" t="s">
        <v>92</v>
      </c>
      <c r="BK247" s="127">
        <f t="shared" si="44"/>
        <v>0</v>
      </c>
      <c r="BL247" s="19" t="s">
        <v>731</v>
      </c>
      <c r="BM247" s="252" t="s">
        <v>4609</v>
      </c>
    </row>
    <row r="248" spans="1:65" s="2" customFormat="1" ht="37.799999999999997" customHeight="1">
      <c r="A248" s="37"/>
      <c r="B248" s="38"/>
      <c r="C248" s="240" t="s">
        <v>289</v>
      </c>
      <c r="D248" s="240" t="s">
        <v>393</v>
      </c>
      <c r="E248" s="241" t="s">
        <v>2365</v>
      </c>
      <c r="F248" s="242" t="s">
        <v>2366</v>
      </c>
      <c r="G248" s="243" t="s">
        <v>436</v>
      </c>
      <c r="H248" s="244">
        <v>2</v>
      </c>
      <c r="I248" s="245"/>
      <c r="J248" s="246">
        <f t="shared" si="35"/>
        <v>0</v>
      </c>
      <c r="K248" s="247"/>
      <c r="L248" s="40"/>
      <c r="M248" s="248" t="s">
        <v>1</v>
      </c>
      <c r="N248" s="249" t="s">
        <v>42</v>
      </c>
      <c r="O248" s="78"/>
      <c r="P248" s="250">
        <f t="shared" si="36"/>
        <v>0</v>
      </c>
      <c r="Q248" s="250">
        <v>0</v>
      </c>
      <c r="R248" s="250">
        <f t="shared" si="37"/>
        <v>0</v>
      </c>
      <c r="S248" s="250">
        <v>0</v>
      </c>
      <c r="T248" s="251">
        <f t="shared" si="38"/>
        <v>0</v>
      </c>
      <c r="U248" s="37"/>
      <c r="V248" s="37"/>
      <c r="W248" s="37"/>
      <c r="X248" s="37"/>
      <c r="Y248" s="37"/>
      <c r="Z248" s="37"/>
      <c r="AA248" s="37"/>
      <c r="AB248" s="37"/>
      <c r="AC248" s="37"/>
      <c r="AD248" s="37"/>
      <c r="AE248" s="37"/>
      <c r="AR248" s="252" t="s">
        <v>731</v>
      </c>
      <c r="AT248" s="252" t="s">
        <v>393</v>
      </c>
      <c r="AU248" s="252" t="s">
        <v>92</v>
      </c>
      <c r="AY248" s="19" t="s">
        <v>387</v>
      </c>
      <c r="BE248" s="127">
        <f t="shared" si="39"/>
        <v>0</v>
      </c>
      <c r="BF248" s="127">
        <f t="shared" si="40"/>
        <v>0</v>
      </c>
      <c r="BG248" s="127">
        <f t="shared" si="41"/>
        <v>0</v>
      </c>
      <c r="BH248" s="127">
        <f t="shared" si="42"/>
        <v>0</v>
      </c>
      <c r="BI248" s="127">
        <f t="shared" si="43"/>
        <v>0</v>
      </c>
      <c r="BJ248" s="19" t="s">
        <v>92</v>
      </c>
      <c r="BK248" s="127">
        <f t="shared" si="44"/>
        <v>0</v>
      </c>
      <c r="BL248" s="19" t="s">
        <v>731</v>
      </c>
      <c r="BM248" s="252" t="s">
        <v>4610</v>
      </c>
    </row>
    <row r="249" spans="1:65" s="2" customFormat="1" ht="24.15" customHeight="1">
      <c r="A249" s="37"/>
      <c r="B249" s="38"/>
      <c r="C249" s="240" t="s">
        <v>875</v>
      </c>
      <c r="D249" s="240" t="s">
        <v>393</v>
      </c>
      <c r="E249" s="241" t="s">
        <v>4611</v>
      </c>
      <c r="F249" s="242" t="s">
        <v>4612</v>
      </c>
      <c r="G249" s="243" t="s">
        <v>436</v>
      </c>
      <c r="H249" s="244">
        <v>2</v>
      </c>
      <c r="I249" s="245"/>
      <c r="J249" s="246">
        <f t="shared" si="35"/>
        <v>0</v>
      </c>
      <c r="K249" s="247"/>
      <c r="L249" s="40"/>
      <c r="M249" s="248" t="s">
        <v>1</v>
      </c>
      <c r="N249" s="249" t="s">
        <v>42</v>
      </c>
      <c r="O249" s="78"/>
      <c r="P249" s="250">
        <f t="shared" si="36"/>
        <v>0</v>
      </c>
      <c r="Q249" s="250">
        <v>0</v>
      </c>
      <c r="R249" s="250">
        <f t="shared" si="37"/>
        <v>0</v>
      </c>
      <c r="S249" s="250">
        <v>0</v>
      </c>
      <c r="T249" s="251">
        <f t="shared" si="38"/>
        <v>0</v>
      </c>
      <c r="U249" s="37"/>
      <c r="V249" s="37"/>
      <c r="W249" s="37"/>
      <c r="X249" s="37"/>
      <c r="Y249" s="37"/>
      <c r="Z249" s="37"/>
      <c r="AA249" s="37"/>
      <c r="AB249" s="37"/>
      <c r="AC249" s="37"/>
      <c r="AD249" s="37"/>
      <c r="AE249" s="37"/>
      <c r="AR249" s="252" t="s">
        <v>731</v>
      </c>
      <c r="AT249" s="252" t="s">
        <v>393</v>
      </c>
      <c r="AU249" s="252" t="s">
        <v>92</v>
      </c>
      <c r="AY249" s="19" t="s">
        <v>387</v>
      </c>
      <c r="BE249" s="127">
        <f t="shared" si="39"/>
        <v>0</v>
      </c>
      <c r="BF249" s="127">
        <f t="shared" si="40"/>
        <v>0</v>
      </c>
      <c r="BG249" s="127">
        <f t="shared" si="41"/>
        <v>0</v>
      </c>
      <c r="BH249" s="127">
        <f t="shared" si="42"/>
        <v>0</v>
      </c>
      <c r="BI249" s="127">
        <f t="shared" si="43"/>
        <v>0</v>
      </c>
      <c r="BJ249" s="19" t="s">
        <v>92</v>
      </c>
      <c r="BK249" s="127">
        <f t="shared" si="44"/>
        <v>0</v>
      </c>
      <c r="BL249" s="19" t="s">
        <v>731</v>
      </c>
      <c r="BM249" s="252" t="s">
        <v>4613</v>
      </c>
    </row>
    <row r="250" spans="1:65" s="2" customFormat="1" ht="33" customHeight="1">
      <c r="A250" s="37"/>
      <c r="B250" s="38"/>
      <c r="C250" s="240" t="s">
        <v>881</v>
      </c>
      <c r="D250" s="240" t="s">
        <v>393</v>
      </c>
      <c r="E250" s="241" t="s">
        <v>2371</v>
      </c>
      <c r="F250" s="242" t="s">
        <v>2372</v>
      </c>
      <c r="G250" s="243" t="s">
        <v>436</v>
      </c>
      <c r="H250" s="244">
        <v>2</v>
      </c>
      <c r="I250" s="245"/>
      <c r="J250" s="246">
        <f t="shared" si="35"/>
        <v>0</v>
      </c>
      <c r="K250" s="247"/>
      <c r="L250" s="40"/>
      <c r="M250" s="248" t="s">
        <v>1</v>
      </c>
      <c r="N250" s="249" t="s">
        <v>42</v>
      </c>
      <c r="O250" s="78"/>
      <c r="P250" s="250">
        <f t="shared" si="36"/>
        <v>0</v>
      </c>
      <c r="Q250" s="250">
        <v>0</v>
      </c>
      <c r="R250" s="250">
        <f t="shared" si="37"/>
        <v>0</v>
      </c>
      <c r="S250" s="250">
        <v>0</v>
      </c>
      <c r="T250" s="251">
        <f t="shared" si="38"/>
        <v>0</v>
      </c>
      <c r="U250" s="37"/>
      <c r="V250" s="37"/>
      <c r="W250" s="37"/>
      <c r="X250" s="37"/>
      <c r="Y250" s="37"/>
      <c r="Z250" s="37"/>
      <c r="AA250" s="37"/>
      <c r="AB250" s="37"/>
      <c r="AC250" s="37"/>
      <c r="AD250" s="37"/>
      <c r="AE250" s="37"/>
      <c r="AR250" s="252" t="s">
        <v>731</v>
      </c>
      <c r="AT250" s="252" t="s">
        <v>393</v>
      </c>
      <c r="AU250" s="252" t="s">
        <v>92</v>
      </c>
      <c r="AY250" s="19" t="s">
        <v>387</v>
      </c>
      <c r="BE250" s="127">
        <f t="shared" si="39"/>
        <v>0</v>
      </c>
      <c r="BF250" s="127">
        <f t="shared" si="40"/>
        <v>0</v>
      </c>
      <c r="BG250" s="127">
        <f t="shared" si="41"/>
        <v>0</v>
      </c>
      <c r="BH250" s="127">
        <f t="shared" si="42"/>
        <v>0</v>
      </c>
      <c r="BI250" s="127">
        <f t="shared" si="43"/>
        <v>0</v>
      </c>
      <c r="BJ250" s="19" t="s">
        <v>92</v>
      </c>
      <c r="BK250" s="127">
        <f t="shared" si="44"/>
        <v>0</v>
      </c>
      <c r="BL250" s="19" t="s">
        <v>731</v>
      </c>
      <c r="BM250" s="252" t="s">
        <v>4614</v>
      </c>
    </row>
    <row r="251" spans="1:65" s="12" customFormat="1" ht="22.8" customHeight="1">
      <c r="B251" s="212"/>
      <c r="C251" s="213"/>
      <c r="D251" s="214" t="s">
        <v>75</v>
      </c>
      <c r="E251" s="225" t="s">
        <v>4615</v>
      </c>
      <c r="F251" s="225" t="s">
        <v>4616</v>
      </c>
      <c r="G251" s="213"/>
      <c r="H251" s="213"/>
      <c r="I251" s="216"/>
      <c r="J251" s="226">
        <f>BK251</f>
        <v>0</v>
      </c>
      <c r="K251" s="213"/>
      <c r="L251" s="217"/>
      <c r="M251" s="218"/>
      <c r="N251" s="219"/>
      <c r="O251" s="219"/>
      <c r="P251" s="220">
        <f>P252</f>
        <v>0</v>
      </c>
      <c r="Q251" s="219"/>
      <c r="R251" s="220">
        <f>R252</f>
        <v>0</v>
      </c>
      <c r="S251" s="219"/>
      <c r="T251" s="221">
        <f>T252</f>
        <v>0</v>
      </c>
      <c r="AR251" s="222" t="s">
        <v>99</v>
      </c>
      <c r="AT251" s="223" t="s">
        <v>75</v>
      </c>
      <c r="AU251" s="223" t="s">
        <v>84</v>
      </c>
      <c r="AY251" s="222" t="s">
        <v>387</v>
      </c>
      <c r="BK251" s="224">
        <f>BK252</f>
        <v>0</v>
      </c>
    </row>
    <row r="252" spans="1:65" s="2" customFormat="1" ht="16.5" customHeight="1">
      <c r="A252" s="37"/>
      <c r="B252" s="38"/>
      <c r="C252" s="240" t="s">
        <v>887</v>
      </c>
      <c r="D252" s="240" t="s">
        <v>393</v>
      </c>
      <c r="E252" s="241" t="s">
        <v>4617</v>
      </c>
      <c r="F252" s="242" t="s">
        <v>4618</v>
      </c>
      <c r="G252" s="243" t="s">
        <v>436</v>
      </c>
      <c r="H252" s="244">
        <v>3</v>
      </c>
      <c r="I252" s="245"/>
      <c r="J252" s="246">
        <f>ROUND(I252*H252,2)</f>
        <v>0</v>
      </c>
      <c r="K252" s="247"/>
      <c r="L252" s="40"/>
      <c r="M252" s="248" t="s">
        <v>1</v>
      </c>
      <c r="N252" s="249" t="s">
        <v>42</v>
      </c>
      <c r="O252" s="78"/>
      <c r="P252" s="250">
        <f>O252*H252</f>
        <v>0</v>
      </c>
      <c r="Q252" s="250">
        <v>0</v>
      </c>
      <c r="R252" s="250">
        <f>Q252*H252</f>
        <v>0</v>
      </c>
      <c r="S252" s="250">
        <v>0</v>
      </c>
      <c r="T252" s="251">
        <f>S252*H252</f>
        <v>0</v>
      </c>
      <c r="U252" s="37"/>
      <c r="V252" s="37"/>
      <c r="W252" s="37"/>
      <c r="X252" s="37"/>
      <c r="Y252" s="37"/>
      <c r="Z252" s="37"/>
      <c r="AA252" s="37"/>
      <c r="AB252" s="37"/>
      <c r="AC252" s="37"/>
      <c r="AD252" s="37"/>
      <c r="AE252" s="37"/>
      <c r="AR252" s="252" t="s">
        <v>731</v>
      </c>
      <c r="AT252" s="252" t="s">
        <v>393</v>
      </c>
      <c r="AU252" s="252" t="s">
        <v>92</v>
      </c>
      <c r="AY252" s="19" t="s">
        <v>387</v>
      </c>
      <c r="BE252" s="127">
        <f>IF(N252="základná",J252,0)</f>
        <v>0</v>
      </c>
      <c r="BF252" s="127">
        <f>IF(N252="znížená",J252,0)</f>
        <v>0</v>
      </c>
      <c r="BG252" s="127">
        <f>IF(N252="zákl. prenesená",J252,0)</f>
        <v>0</v>
      </c>
      <c r="BH252" s="127">
        <f>IF(N252="zníž. prenesená",J252,0)</f>
        <v>0</v>
      </c>
      <c r="BI252" s="127">
        <f>IF(N252="nulová",J252,0)</f>
        <v>0</v>
      </c>
      <c r="BJ252" s="19" t="s">
        <v>92</v>
      </c>
      <c r="BK252" s="127">
        <f>ROUND(I252*H252,2)</f>
        <v>0</v>
      </c>
      <c r="BL252" s="19" t="s">
        <v>731</v>
      </c>
      <c r="BM252" s="252" t="s">
        <v>4619</v>
      </c>
    </row>
    <row r="253" spans="1:65" s="12" customFormat="1" ht="22.8" customHeight="1">
      <c r="B253" s="212"/>
      <c r="C253" s="213"/>
      <c r="D253" s="214" t="s">
        <v>75</v>
      </c>
      <c r="E253" s="225" t="s">
        <v>2050</v>
      </c>
      <c r="F253" s="225" t="s">
        <v>4335</v>
      </c>
      <c r="G253" s="213"/>
      <c r="H253" s="213"/>
      <c r="I253" s="216"/>
      <c r="J253" s="226">
        <f>BK253</f>
        <v>0</v>
      </c>
      <c r="K253" s="213"/>
      <c r="L253" s="217"/>
      <c r="M253" s="218"/>
      <c r="N253" s="219"/>
      <c r="O253" s="219"/>
      <c r="P253" s="220">
        <f>SUM(P254:P255)</f>
        <v>0</v>
      </c>
      <c r="Q253" s="219"/>
      <c r="R253" s="220">
        <f>SUM(R254:R255)</f>
        <v>0</v>
      </c>
      <c r="S253" s="219"/>
      <c r="T253" s="221">
        <f>SUM(T254:T255)</f>
        <v>0</v>
      </c>
      <c r="AR253" s="222" t="s">
        <v>99</v>
      </c>
      <c r="AT253" s="223" t="s">
        <v>75</v>
      </c>
      <c r="AU253" s="223" t="s">
        <v>84</v>
      </c>
      <c r="AY253" s="222" t="s">
        <v>387</v>
      </c>
      <c r="BK253" s="224">
        <f>SUM(BK254:BK255)</f>
        <v>0</v>
      </c>
    </row>
    <row r="254" spans="1:65" s="2" customFormat="1" ht="37.799999999999997" customHeight="1">
      <c r="A254" s="37"/>
      <c r="B254" s="38"/>
      <c r="C254" s="240" t="s">
        <v>889</v>
      </c>
      <c r="D254" s="240" t="s">
        <v>393</v>
      </c>
      <c r="E254" s="241" t="s">
        <v>4620</v>
      </c>
      <c r="F254" s="242" t="s">
        <v>4621</v>
      </c>
      <c r="G254" s="243" t="s">
        <v>436</v>
      </c>
      <c r="H254" s="244">
        <v>180</v>
      </c>
      <c r="I254" s="245"/>
      <c r="J254" s="246">
        <f>ROUND(I254*H254,2)</f>
        <v>0</v>
      </c>
      <c r="K254" s="247"/>
      <c r="L254" s="40"/>
      <c r="M254" s="248" t="s">
        <v>1</v>
      </c>
      <c r="N254" s="249" t="s">
        <v>42</v>
      </c>
      <c r="O254" s="78"/>
      <c r="P254" s="250">
        <f>O254*H254</f>
        <v>0</v>
      </c>
      <c r="Q254" s="250">
        <v>0</v>
      </c>
      <c r="R254" s="250">
        <f>Q254*H254</f>
        <v>0</v>
      </c>
      <c r="S254" s="250">
        <v>0</v>
      </c>
      <c r="T254" s="251">
        <f>S254*H254</f>
        <v>0</v>
      </c>
      <c r="U254" s="37"/>
      <c r="V254" s="37"/>
      <c r="W254" s="37"/>
      <c r="X254" s="37"/>
      <c r="Y254" s="37"/>
      <c r="Z254" s="37"/>
      <c r="AA254" s="37"/>
      <c r="AB254" s="37"/>
      <c r="AC254" s="37"/>
      <c r="AD254" s="37"/>
      <c r="AE254" s="37"/>
      <c r="AR254" s="252" t="s">
        <v>731</v>
      </c>
      <c r="AT254" s="252" t="s">
        <v>393</v>
      </c>
      <c r="AU254" s="252" t="s">
        <v>92</v>
      </c>
      <c r="AY254" s="19" t="s">
        <v>387</v>
      </c>
      <c r="BE254" s="127">
        <f>IF(N254="základná",J254,0)</f>
        <v>0</v>
      </c>
      <c r="BF254" s="127">
        <f>IF(N254="znížená",J254,0)</f>
        <v>0</v>
      </c>
      <c r="BG254" s="127">
        <f>IF(N254="zákl. prenesená",J254,0)</f>
        <v>0</v>
      </c>
      <c r="BH254" s="127">
        <f>IF(N254="zníž. prenesená",J254,0)</f>
        <v>0</v>
      </c>
      <c r="BI254" s="127">
        <f>IF(N254="nulová",J254,0)</f>
        <v>0</v>
      </c>
      <c r="BJ254" s="19" t="s">
        <v>92</v>
      </c>
      <c r="BK254" s="127">
        <f>ROUND(I254*H254,2)</f>
        <v>0</v>
      </c>
      <c r="BL254" s="19" t="s">
        <v>731</v>
      </c>
      <c r="BM254" s="252" t="s">
        <v>4622</v>
      </c>
    </row>
    <row r="255" spans="1:65" s="2" customFormat="1" ht="37.799999999999997" customHeight="1">
      <c r="A255" s="37"/>
      <c r="B255" s="38"/>
      <c r="C255" s="240" t="s">
        <v>891</v>
      </c>
      <c r="D255" s="240" t="s">
        <v>393</v>
      </c>
      <c r="E255" s="241" t="s">
        <v>4623</v>
      </c>
      <c r="F255" s="242" t="s">
        <v>4624</v>
      </c>
      <c r="G255" s="243" t="s">
        <v>436</v>
      </c>
      <c r="H255" s="244">
        <v>10</v>
      </c>
      <c r="I255" s="245"/>
      <c r="J255" s="246">
        <f>ROUND(I255*H255,2)</f>
        <v>0</v>
      </c>
      <c r="K255" s="247"/>
      <c r="L255" s="40"/>
      <c r="M255" s="248" t="s">
        <v>1</v>
      </c>
      <c r="N255" s="249" t="s">
        <v>42</v>
      </c>
      <c r="O255" s="78"/>
      <c r="P255" s="250">
        <f>O255*H255</f>
        <v>0</v>
      </c>
      <c r="Q255" s="250">
        <v>0</v>
      </c>
      <c r="R255" s="250">
        <f>Q255*H255</f>
        <v>0</v>
      </c>
      <c r="S255" s="250">
        <v>0</v>
      </c>
      <c r="T255" s="251">
        <f>S255*H255</f>
        <v>0</v>
      </c>
      <c r="U255" s="37"/>
      <c r="V255" s="37"/>
      <c r="W255" s="37"/>
      <c r="X255" s="37"/>
      <c r="Y255" s="37"/>
      <c r="Z255" s="37"/>
      <c r="AA255" s="37"/>
      <c r="AB255" s="37"/>
      <c r="AC255" s="37"/>
      <c r="AD255" s="37"/>
      <c r="AE255" s="37"/>
      <c r="AR255" s="252" t="s">
        <v>731</v>
      </c>
      <c r="AT255" s="252" t="s">
        <v>393</v>
      </c>
      <c r="AU255" s="252" t="s">
        <v>92</v>
      </c>
      <c r="AY255" s="19" t="s">
        <v>387</v>
      </c>
      <c r="BE255" s="127">
        <f>IF(N255="základná",J255,0)</f>
        <v>0</v>
      </c>
      <c r="BF255" s="127">
        <f>IF(N255="znížená",J255,0)</f>
        <v>0</v>
      </c>
      <c r="BG255" s="127">
        <f>IF(N255="zákl. prenesená",J255,0)</f>
        <v>0</v>
      </c>
      <c r="BH255" s="127">
        <f>IF(N255="zníž. prenesená",J255,0)</f>
        <v>0</v>
      </c>
      <c r="BI255" s="127">
        <f>IF(N255="nulová",J255,0)</f>
        <v>0</v>
      </c>
      <c r="BJ255" s="19" t="s">
        <v>92</v>
      </c>
      <c r="BK255" s="127">
        <f>ROUND(I255*H255,2)</f>
        <v>0</v>
      </c>
      <c r="BL255" s="19" t="s">
        <v>731</v>
      </c>
      <c r="BM255" s="252" t="s">
        <v>4625</v>
      </c>
    </row>
    <row r="256" spans="1:65" s="2" customFormat="1" ht="49.95" customHeight="1">
      <c r="A256" s="37"/>
      <c r="B256" s="38"/>
      <c r="C256" s="39"/>
      <c r="D256" s="39"/>
      <c r="E256" s="215" t="s">
        <v>1777</v>
      </c>
      <c r="F256" s="215" t="s">
        <v>1778</v>
      </c>
      <c r="G256" s="39"/>
      <c r="H256" s="39"/>
      <c r="I256" s="39"/>
      <c r="J256" s="191">
        <f t="shared" ref="J256:J261" si="45">BK256</f>
        <v>0</v>
      </c>
      <c r="K256" s="39"/>
      <c r="L256" s="40"/>
      <c r="M256" s="309"/>
      <c r="N256" s="310"/>
      <c r="O256" s="78"/>
      <c r="P256" s="78"/>
      <c r="Q256" s="78"/>
      <c r="R256" s="78"/>
      <c r="S256" s="78"/>
      <c r="T256" s="79"/>
      <c r="U256" s="37"/>
      <c r="V256" s="37"/>
      <c r="W256" s="37"/>
      <c r="X256" s="37"/>
      <c r="Y256" s="37"/>
      <c r="Z256" s="37"/>
      <c r="AA256" s="37"/>
      <c r="AB256" s="37"/>
      <c r="AC256" s="37"/>
      <c r="AD256" s="37"/>
      <c r="AE256" s="37"/>
      <c r="AT256" s="19" t="s">
        <v>75</v>
      </c>
      <c r="AU256" s="19" t="s">
        <v>76</v>
      </c>
      <c r="AY256" s="19" t="s">
        <v>1779</v>
      </c>
      <c r="BK256" s="127">
        <f>SUM(BK257:BK261)</f>
        <v>0</v>
      </c>
    </row>
    <row r="257" spans="1:63" s="2" customFormat="1" ht="16.350000000000001" customHeight="1">
      <c r="A257" s="37"/>
      <c r="B257" s="38"/>
      <c r="C257" s="312" t="s">
        <v>1</v>
      </c>
      <c r="D257" s="312" t="s">
        <v>393</v>
      </c>
      <c r="E257" s="313" t="s">
        <v>1</v>
      </c>
      <c r="F257" s="314" t="s">
        <v>1</v>
      </c>
      <c r="G257" s="315" t="s">
        <v>1</v>
      </c>
      <c r="H257" s="316"/>
      <c r="I257" s="317"/>
      <c r="J257" s="318">
        <f t="shared" si="45"/>
        <v>0</v>
      </c>
      <c r="K257" s="247"/>
      <c r="L257" s="40"/>
      <c r="M257" s="319" t="s">
        <v>1</v>
      </c>
      <c r="N257" s="320" t="s">
        <v>42</v>
      </c>
      <c r="O257" s="78"/>
      <c r="P257" s="78"/>
      <c r="Q257" s="78"/>
      <c r="R257" s="78"/>
      <c r="S257" s="78"/>
      <c r="T257" s="79"/>
      <c r="U257" s="37"/>
      <c r="V257" s="37"/>
      <c r="W257" s="37"/>
      <c r="X257" s="37"/>
      <c r="Y257" s="37"/>
      <c r="Z257" s="37"/>
      <c r="AA257" s="37"/>
      <c r="AB257" s="37"/>
      <c r="AC257" s="37"/>
      <c r="AD257" s="37"/>
      <c r="AE257" s="37"/>
      <c r="AT257" s="19" t="s">
        <v>1779</v>
      </c>
      <c r="AU257" s="19" t="s">
        <v>84</v>
      </c>
      <c r="AY257" s="19" t="s">
        <v>1779</v>
      </c>
      <c r="BE257" s="127">
        <f>IF(N257="základná",J257,0)</f>
        <v>0</v>
      </c>
      <c r="BF257" s="127">
        <f>IF(N257="znížená",J257,0)</f>
        <v>0</v>
      </c>
      <c r="BG257" s="127">
        <f>IF(N257="zákl. prenesená",J257,0)</f>
        <v>0</v>
      </c>
      <c r="BH257" s="127">
        <f>IF(N257="zníž. prenesená",J257,0)</f>
        <v>0</v>
      </c>
      <c r="BI257" s="127">
        <f>IF(N257="nulová",J257,0)</f>
        <v>0</v>
      </c>
      <c r="BJ257" s="19" t="s">
        <v>92</v>
      </c>
      <c r="BK257" s="127">
        <f>I257*H257</f>
        <v>0</v>
      </c>
    </row>
    <row r="258" spans="1:63" s="2" customFormat="1" ht="16.350000000000001" customHeight="1">
      <c r="A258" s="37"/>
      <c r="B258" s="38"/>
      <c r="C258" s="312" t="s">
        <v>1</v>
      </c>
      <c r="D258" s="312" t="s">
        <v>393</v>
      </c>
      <c r="E258" s="313" t="s">
        <v>1</v>
      </c>
      <c r="F258" s="314" t="s">
        <v>1</v>
      </c>
      <c r="G258" s="315" t="s">
        <v>1</v>
      </c>
      <c r="H258" s="316"/>
      <c r="I258" s="317"/>
      <c r="J258" s="318">
        <f t="shared" si="45"/>
        <v>0</v>
      </c>
      <c r="K258" s="247"/>
      <c r="L258" s="40"/>
      <c r="M258" s="319" t="s">
        <v>1</v>
      </c>
      <c r="N258" s="320" t="s">
        <v>42</v>
      </c>
      <c r="O258" s="78"/>
      <c r="P258" s="78"/>
      <c r="Q258" s="78"/>
      <c r="R258" s="78"/>
      <c r="S258" s="78"/>
      <c r="T258" s="79"/>
      <c r="U258" s="37"/>
      <c r="V258" s="37"/>
      <c r="W258" s="37"/>
      <c r="X258" s="37"/>
      <c r="Y258" s="37"/>
      <c r="Z258" s="37"/>
      <c r="AA258" s="37"/>
      <c r="AB258" s="37"/>
      <c r="AC258" s="37"/>
      <c r="AD258" s="37"/>
      <c r="AE258" s="37"/>
      <c r="AT258" s="19" t="s">
        <v>1779</v>
      </c>
      <c r="AU258" s="19" t="s">
        <v>84</v>
      </c>
      <c r="AY258" s="19" t="s">
        <v>1779</v>
      </c>
      <c r="BE258" s="127">
        <f>IF(N258="základná",J258,0)</f>
        <v>0</v>
      </c>
      <c r="BF258" s="127">
        <f>IF(N258="znížená",J258,0)</f>
        <v>0</v>
      </c>
      <c r="BG258" s="127">
        <f>IF(N258="zákl. prenesená",J258,0)</f>
        <v>0</v>
      </c>
      <c r="BH258" s="127">
        <f>IF(N258="zníž. prenesená",J258,0)</f>
        <v>0</v>
      </c>
      <c r="BI258" s="127">
        <f>IF(N258="nulová",J258,0)</f>
        <v>0</v>
      </c>
      <c r="BJ258" s="19" t="s">
        <v>92</v>
      </c>
      <c r="BK258" s="127">
        <f>I258*H258</f>
        <v>0</v>
      </c>
    </row>
    <row r="259" spans="1:63" s="2" customFormat="1" ht="16.350000000000001" customHeight="1">
      <c r="A259" s="37"/>
      <c r="B259" s="38"/>
      <c r="C259" s="312" t="s">
        <v>1</v>
      </c>
      <c r="D259" s="312" t="s">
        <v>393</v>
      </c>
      <c r="E259" s="313" t="s">
        <v>1</v>
      </c>
      <c r="F259" s="314" t="s">
        <v>1</v>
      </c>
      <c r="G259" s="315" t="s">
        <v>1</v>
      </c>
      <c r="H259" s="316"/>
      <c r="I259" s="317"/>
      <c r="J259" s="318">
        <f t="shared" si="45"/>
        <v>0</v>
      </c>
      <c r="K259" s="247"/>
      <c r="L259" s="40"/>
      <c r="M259" s="319" t="s">
        <v>1</v>
      </c>
      <c r="N259" s="320" t="s">
        <v>42</v>
      </c>
      <c r="O259" s="78"/>
      <c r="P259" s="78"/>
      <c r="Q259" s="78"/>
      <c r="R259" s="78"/>
      <c r="S259" s="78"/>
      <c r="T259" s="79"/>
      <c r="U259" s="37"/>
      <c r="V259" s="37"/>
      <c r="W259" s="37"/>
      <c r="X259" s="37"/>
      <c r="Y259" s="37"/>
      <c r="Z259" s="37"/>
      <c r="AA259" s="37"/>
      <c r="AB259" s="37"/>
      <c r="AC259" s="37"/>
      <c r="AD259" s="37"/>
      <c r="AE259" s="37"/>
      <c r="AT259" s="19" t="s">
        <v>1779</v>
      </c>
      <c r="AU259" s="19" t="s">
        <v>84</v>
      </c>
      <c r="AY259" s="19" t="s">
        <v>1779</v>
      </c>
      <c r="BE259" s="127">
        <f>IF(N259="základná",J259,0)</f>
        <v>0</v>
      </c>
      <c r="BF259" s="127">
        <f>IF(N259="znížená",J259,0)</f>
        <v>0</v>
      </c>
      <c r="BG259" s="127">
        <f>IF(N259="zákl. prenesená",J259,0)</f>
        <v>0</v>
      </c>
      <c r="BH259" s="127">
        <f>IF(N259="zníž. prenesená",J259,0)</f>
        <v>0</v>
      </c>
      <c r="BI259" s="127">
        <f>IF(N259="nulová",J259,0)</f>
        <v>0</v>
      </c>
      <c r="BJ259" s="19" t="s">
        <v>92</v>
      </c>
      <c r="BK259" s="127">
        <f>I259*H259</f>
        <v>0</v>
      </c>
    </row>
    <row r="260" spans="1:63" s="2" customFormat="1" ht="16.350000000000001" customHeight="1">
      <c r="A260" s="37"/>
      <c r="B260" s="38"/>
      <c r="C260" s="312" t="s">
        <v>1</v>
      </c>
      <c r="D260" s="312" t="s">
        <v>393</v>
      </c>
      <c r="E260" s="313" t="s">
        <v>1</v>
      </c>
      <c r="F260" s="314" t="s">
        <v>1</v>
      </c>
      <c r="G260" s="315" t="s">
        <v>1</v>
      </c>
      <c r="H260" s="316"/>
      <c r="I260" s="317"/>
      <c r="J260" s="318">
        <f t="shared" si="45"/>
        <v>0</v>
      </c>
      <c r="K260" s="247"/>
      <c r="L260" s="40"/>
      <c r="M260" s="319" t="s">
        <v>1</v>
      </c>
      <c r="N260" s="320" t="s">
        <v>42</v>
      </c>
      <c r="O260" s="78"/>
      <c r="P260" s="78"/>
      <c r="Q260" s="78"/>
      <c r="R260" s="78"/>
      <c r="S260" s="78"/>
      <c r="T260" s="79"/>
      <c r="U260" s="37"/>
      <c r="V260" s="37"/>
      <c r="W260" s="37"/>
      <c r="X260" s="37"/>
      <c r="Y260" s="37"/>
      <c r="Z260" s="37"/>
      <c r="AA260" s="37"/>
      <c r="AB260" s="37"/>
      <c r="AC260" s="37"/>
      <c r="AD260" s="37"/>
      <c r="AE260" s="37"/>
      <c r="AT260" s="19" t="s">
        <v>1779</v>
      </c>
      <c r="AU260" s="19" t="s">
        <v>84</v>
      </c>
      <c r="AY260" s="19" t="s">
        <v>1779</v>
      </c>
      <c r="BE260" s="127">
        <f>IF(N260="základná",J260,0)</f>
        <v>0</v>
      </c>
      <c r="BF260" s="127">
        <f>IF(N260="znížená",J260,0)</f>
        <v>0</v>
      </c>
      <c r="BG260" s="127">
        <f>IF(N260="zákl. prenesená",J260,0)</f>
        <v>0</v>
      </c>
      <c r="BH260" s="127">
        <f>IF(N260="zníž. prenesená",J260,0)</f>
        <v>0</v>
      </c>
      <c r="BI260" s="127">
        <f>IF(N260="nulová",J260,0)</f>
        <v>0</v>
      </c>
      <c r="BJ260" s="19" t="s">
        <v>92</v>
      </c>
      <c r="BK260" s="127">
        <f>I260*H260</f>
        <v>0</v>
      </c>
    </row>
    <row r="261" spans="1:63" s="2" customFormat="1" ht="16.350000000000001" customHeight="1">
      <c r="A261" s="37"/>
      <c r="B261" s="38"/>
      <c r="C261" s="312" t="s">
        <v>1</v>
      </c>
      <c r="D261" s="312" t="s">
        <v>393</v>
      </c>
      <c r="E261" s="313" t="s">
        <v>1</v>
      </c>
      <c r="F261" s="314" t="s">
        <v>1</v>
      </c>
      <c r="G261" s="315" t="s">
        <v>1</v>
      </c>
      <c r="H261" s="316"/>
      <c r="I261" s="317"/>
      <c r="J261" s="318">
        <f t="shared" si="45"/>
        <v>0</v>
      </c>
      <c r="K261" s="247"/>
      <c r="L261" s="40"/>
      <c r="M261" s="319" t="s">
        <v>1</v>
      </c>
      <c r="N261" s="320" t="s">
        <v>42</v>
      </c>
      <c r="O261" s="321"/>
      <c r="P261" s="321"/>
      <c r="Q261" s="321"/>
      <c r="R261" s="321"/>
      <c r="S261" s="321"/>
      <c r="T261" s="322"/>
      <c r="U261" s="37"/>
      <c r="V261" s="37"/>
      <c r="W261" s="37"/>
      <c r="X261" s="37"/>
      <c r="Y261" s="37"/>
      <c r="Z261" s="37"/>
      <c r="AA261" s="37"/>
      <c r="AB261" s="37"/>
      <c r="AC261" s="37"/>
      <c r="AD261" s="37"/>
      <c r="AE261" s="37"/>
      <c r="AT261" s="19" t="s">
        <v>1779</v>
      </c>
      <c r="AU261" s="19" t="s">
        <v>84</v>
      </c>
      <c r="AY261" s="19" t="s">
        <v>1779</v>
      </c>
      <c r="BE261" s="127">
        <f>IF(N261="základná",J261,0)</f>
        <v>0</v>
      </c>
      <c r="BF261" s="127">
        <f>IF(N261="znížená",J261,0)</f>
        <v>0</v>
      </c>
      <c r="BG261" s="127">
        <f>IF(N261="zákl. prenesená",J261,0)</f>
        <v>0</v>
      </c>
      <c r="BH261" s="127">
        <f>IF(N261="zníž. prenesená",J261,0)</f>
        <v>0</v>
      </c>
      <c r="BI261" s="127">
        <f>IF(N261="nulová",J261,0)</f>
        <v>0</v>
      </c>
      <c r="BJ261" s="19" t="s">
        <v>92</v>
      </c>
      <c r="BK261" s="127">
        <f>I261*H261</f>
        <v>0</v>
      </c>
    </row>
    <row r="262" spans="1:63" s="2" customFormat="1" ht="6.9" customHeight="1">
      <c r="A262" s="37"/>
      <c r="B262" s="61"/>
      <c r="C262" s="62"/>
      <c r="D262" s="62"/>
      <c r="E262" s="62"/>
      <c r="F262" s="62"/>
      <c r="G262" s="62"/>
      <c r="H262" s="62"/>
      <c r="I262" s="62"/>
      <c r="J262" s="62"/>
      <c r="K262" s="62"/>
      <c r="L262" s="40"/>
      <c r="M262" s="37"/>
      <c r="O262" s="37"/>
      <c r="P262" s="37"/>
      <c r="Q262" s="37"/>
      <c r="R262" s="37"/>
      <c r="S262" s="37"/>
      <c r="T262" s="37"/>
      <c r="U262" s="37"/>
      <c r="V262" s="37"/>
      <c r="W262" s="37"/>
      <c r="X262" s="37"/>
      <c r="Y262" s="37"/>
      <c r="Z262" s="37"/>
      <c r="AA262" s="37"/>
      <c r="AB262" s="37"/>
      <c r="AC262" s="37"/>
      <c r="AD262" s="37"/>
      <c r="AE262" s="37"/>
    </row>
  </sheetData>
  <sheetProtection algorithmName="SHA-512" hashValue="jY1JWh5h7yBp8b2hSxfqDjyQ7yX68uW5/TAhreNfYDyNYNo7yD0oUj++v49uHbgIzNew1g0nH4kc4p5jc4xMqg==" saltValue="RMZWv4PjP0dgh+qmQyzjLrvDdDcRZ63Jw7cBAQhScmRYTnvtWWQKHp8TkT73YF41lfuGkjESTpG6P8+Ya4MEzw==" spinCount="100000" sheet="1" objects="1" scenarios="1" formatColumns="0" formatRows="0" autoFilter="0"/>
  <autoFilter ref="C141:K261" xr:uid="{00000000-0009-0000-0000-00000C000000}"/>
  <mergeCells count="14">
    <mergeCell ref="D120:F120"/>
    <mergeCell ref="E132:H132"/>
    <mergeCell ref="E134:H134"/>
    <mergeCell ref="L2:V2"/>
    <mergeCell ref="E87:H87"/>
    <mergeCell ref="D116:F116"/>
    <mergeCell ref="D117:F117"/>
    <mergeCell ref="D118:F118"/>
    <mergeCell ref="D119:F119"/>
    <mergeCell ref="E7:H7"/>
    <mergeCell ref="E9:H9"/>
    <mergeCell ref="E18:H18"/>
    <mergeCell ref="E27:H27"/>
    <mergeCell ref="E85:H85"/>
  </mergeCells>
  <dataValidations count="2">
    <dataValidation type="list" allowBlank="1" showInputMessage="1" showErrorMessage="1" error="Povolené sú hodnoty K, M." sqref="D257:D262" xr:uid="{00000000-0002-0000-0C00-000000000000}">
      <formula1>"K, M"</formula1>
    </dataValidation>
    <dataValidation type="list" allowBlank="1" showInputMessage="1" showErrorMessage="1" error="Povolené sú hodnoty základná, znížená, nulová." sqref="N257:N262" xr:uid="{00000000-0002-0000-0C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82"/>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130</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s="2" customFormat="1" ht="12" customHeight="1">
      <c r="A8" s="37"/>
      <c r="B8" s="40"/>
      <c r="C8" s="37"/>
      <c r="D8" s="139" t="s">
        <v>160</v>
      </c>
      <c r="E8" s="37"/>
      <c r="F8" s="37"/>
      <c r="G8" s="37"/>
      <c r="H8" s="37"/>
      <c r="I8" s="37"/>
      <c r="J8" s="37"/>
      <c r="K8" s="37"/>
      <c r="L8" s="58"/>
      <c r="S8" s="37"/>
      <c r="T8" s="37"/>
      <c r="U8" s="37"/>
      <c r="V8" s="37"/>
      <c r="W8" s="37"/>
      <c r="X8" s="37"/>
      <c r="Y8" s="37"/>
      <c r="Z8" s="37"/>
      <c r="AA8" s="37"/>
      <c r="AB8" s="37"/>
      <c r="AC8" s="37"/>
      <c r="AD8" s="37"/>
      <c r="AE8" s="37"/>
    </row>
    <row r="9" spans="1:46" s="2" customFormat="1" ht="16.5" customHeight="1">
      <c r="A9" s="37"/>
      <c r="B9" s="40"/>
      <c r="C9" s="37"/>
      <c r="D9" s="37"/>
      <c r="E9" s="393" t="s">
        <v>4626</v>
      </c>
      <c r="F9" s="394"/>
      <c r="G9" s="394"/>
      <c r="H9" s="394"/>
      <c r="I9" s="37"/>
      <c r="J9" s="37"/>
      <c r="K9" s="37"/>
      <c r="L9" s="58"/>
      <c r="S9" s="37"/>
      <c r="T9" s="37"/>
      <c r="U9" s="37"/>
      <c r="V9" s="37"/>
      <c r="W9" s="37"/>
      <c r="X9" s="37"/>
      <c r="Y9" s="37"/>
      <c r="Z9" s="37"/>
      <c r="AA9" s="37"/>
      <c r="AB9" s="37"/>
      <c r="AC9" s="37"/>
      <c r="AD9" s="37"/>
      <c r="AE9" s="37"/>
    </row>
    <row r="10" spans="1:46" s="2" customFormat="1" ht="10.199999999999999">
      <c r="A10" s="37"/>
      <c r="B10" s="40"/>
      <c r="C10" s="37"/>
      <c r="D10" s="37"/>
      <c r="E10" s="37"/>
      <c r="F10" s="37"/>
      <c r="G10" s="37"/>
      <c r="H10" s="37"/>
      <c r="I10" s="37"/>
      <c r="J10" s="37"/>
      <c r="K10" s="37"/>
      <c r="L10" s="58"/>
      <c r="S10" s="37"/>
      <c r="T10" s="37"/>
      <c r="U10" s="37"/>
      <c r="V10" s="37"/>
      <c r="W10" s="37"/>
      <c r="X10" s="37"/>
      <c r="Y10" s="37"/>
      <c r="Z10" s="37"/>
      <c r="AA10" s="37"/>
      <c r="AB10" s="37"/>
      <c r="AC10" s="37"/>
      <c r="AD10" s="37"/>
      <c r="AE10" s="37"/>
    </row>
    <row r="11" spans="1:46" s="2" customFormat="1" ht="12" customHeight="1">
      <c r="A11" s="37"/>
      <c r="B11" s="40"/>
      <c r="C11" s="37"/>
      <c r="D11" s="139" t="s">
        <v>17</v>
      </c>
      <c r="E11" s="37"/>
      <c r="F11" s="117" t="s">
        <v>1</v>
      </c>
      <c r="G11" s="37"/>
      <c r="H11" s="37"/>
      <c r="I11" s="139" t="s">
        <v>18</v>
      </c>
      <c r="J11" s="117" t="s">
        <v>1</v>
      </c>
      <c r="K11" s="37"/>
      <c r="L11" s="58"/>
      <c r="S11" s="37"/>
      <c r="T11" s="37"/>
      <c r="U11" s="37"/>
      <c r="V11" s="37"/>
      <c r="W11" s="37"/>
      <c r="X11" s="37"/>
      <c r="Y11" s="37"/>
      <c r="Z11" s="37"/>
      <c r="AA11" s="37"/>
      <c r="AB11" s="37"/>
      <c r="AC11" s="37"/>
      <c r="AD11" s="37"/>
      <c r="AE11" s="37"/>
    </row>
    <row r="12" spans="1:46" s="2" customFormat="1" ht="12" customHeight="1">
      <c r="A12" s="37"/>
      <c r="B12" s="40"/>
      <c r="C12" s="37"/>
      <c r="D12" s="139" t="s">
        <v>19</v>
      </c>
      <c r="E12" s="37"/>
      <c r="F12" s="117" t="s">
        <v>4627</v>
      </c>
      <c r="G12" s="37"/>
      <c r="H12" s="37"/>
      <c r="I12" s="139" t="s">
        <v>21</v>
      </c>
      <c r="J12" s="140" t="str">
        <f>'Rekapitulácia stavby'!AN8</f>
        <v>9. 5. 2022</v>
      </c>
      <c r="K12" s="37"/>
      <c r="L12" s="58"/>
      <c r="S12" s="37"/>
      <c r="T12" s="37"/>
      <c r="U12" s="37"/>
      <c r="V12" s="37"/>
      <c r="W12" s="37"/>
      <c r="X12" s="37"/>
      <c r="Y12" s="37"/>
      <c r="Z12" s="37"/>
      <c r="AA12" s="37"/>
      <c r="AB12" s="37"/>
      <c r="AC12" s="37"/>
      <c r="AD12" s="37"/>
      <c r="AE12" s="37"/>
    </row>
    <row r="13" spans="1:46" s="2" customFormat="1" ht="10.8" customHeight="1">
      <c r="A13" s="37"/>
      <c r="B13" s="40"/>
      <c r="C13" s="37"/>
      <c r="D13" s="37"/>
      <c r="E13" s="37"/>
      <c r="F13" s="37"/>
      <c r="G13" s="37"/>
      <c r="H13" s="37"/>
      <c r="I13" s="37"/>
      <c r="J13" s="37"/>
      <c r="K13" s="37"/>
      <c r="L13" s="58"/>
      <c r="S13" s="37"/>
      <c r="T13" s="37"/>
      <c r="U13" s="37"/>
      <c r="V13" s="37"/>
      <c r="W13" s="37"/>
      <c r="X13" s="37"/>
      <c r="Y13" s="37"/>
      <c r="Z13" s="37"/>
      <c r="AA13" s="37"/>
      <c r="AB13" s="37"/>
      <c r="AC13" s="37"/>
      <c r="AD13" s="37"/>
      <c r="AE13" s="37"/>
    </row>
    <row r="14" spans="1:46" s="2" customFormat="1" ht="12" customHeight="1">
      <c r="A14" s="37"/>
      <c r="B14" s="40"/>
      <c r="C14" s="37"/>
      <c r="D14" s="139" t="s">
        <v>23</v>
      </c>
      <c r="E14" s="37"/>
      <c r="F14" s="37"/>
      <c r="G14" s="37"/>
      <c r="H14" s="37"/>
      <c r="I14" s="139" t="s">
        <v>24</v>
      </c>
      <c r="J14" s="117" t="str">
        <f>IF('Rekapitulácia stavby'!AN10="","",'Rekapitulácia stavby'!AN10)</f>
        <v/>
      </c>
      <c r="K14" s="37"/>
      <c r="L14" s="58"/>
      <c r="S14" s="37"/>
      <c r="T14" s="37"/>
      <c r="U14" s="37"/>
      <c r="V14" s="37"/>
      <c r="W14" s="37"/>
      <c r="X14" s="37"/>
      <c r="Y14" s="37"/>
      <c r="Z14" s="37"/>
      <c r="AA14" s="37"/>
      <c r="AB14" s="37"/>
      <c r="AC14" s="37"/>
      <c r="AD14" s="37"/>
      <c r="AE14" s="37"/>
    </row>
    <row r="15" spans="1:46" s="2" customFormat="1" ht="18" customHeight="1">
      <c r="A15" s="37"/>
      <c r="B15" s="40"/>
      <c r="C15" s="37"/>
      <c r="D15" s="37"/>
      <c r="E15" s="117" t="str">
        <f>IF('Rekapitulácia stavby'!E11="","",'Rekapitulácia stavby'!E11)</f>
        <v>A BKPŠ, SPOL. S.R.O.</v>
      </c>
      <c r="F15" s="37"/>
      <c r="G15" s="37"/>
      <c r="H15" s="37"/>
      <c r="I15" s="139" t="s">
        <v>26</v>
      </c>
      <c r="J15" s="117" t="str">
        <f>IF('Rekapitulácia stavby'!AN11="","",'Rekapitulácia stavby'!AN11)</f>
        <v/>
      </c>
      <c r="K15" s="37"/>
      <c r="L15" s="58"/>
      <c r="S15" s="37"/>
      <c r="T15" s="37"/>
      <c r="U15" s="37"/>
      <c r="V15" s="37"/>
      <c r="W15" s="37"/>
      <c r="X15" s="37"/>
      <c r="Y15" s="37"/>
      <c r="Z15" s="37"/>
      <c r="AA15" s="37"/>
      <c r="AB15" s="37"/>
      <c r="AC15" s="37"/>
      <c r="AD15" s="37"/>
      <c r="AE15" s="37"/>
    </row>
    <row r="16" spans="1:46" s="2" customFormat="1" ht="6.9" customHeight="1">
      <c r="A16" s="37"/>
      <c r="B16" s="40"/>
      <c r="C16" s="37"/>
      <c r="D16" s="37"/>
      <c r="E16" s="37"/>
      <c r="F16" s="37"/>
      <c r="G16" s="37"/>
      <c r="H16" s="37"/>
      <c r="I16" s="37"/>
      <c r="J16" s="37"/>
      <c r="K16" s="37"/>
      <c r="L16" s="58"/>
      <c r="S16" s="37"/>
      <c r="T16" s="37"/>
      <c r="U16" s="37"/>
      <c r="V16" s="37"/>
      <c r="W16" s="37"/>
      <c r="X16" s="37"/>
      <c r="Y16" s="37"/>
      <c r="Z16" s="37"/>
      <c r="AA16" s="37"/>
      <c r="AB16" s="37"/>
      <c r="AC16" s="37"/>
      <c r="AD16" s="37"/>
      <c r="AE16" s="37"/>
    </row>
    <row r="17" spans="1:31" s="2" customFormat="1" ht="12" customHeight="1">
      <c r="A17" s="37"/>
      <c r="B17" s="40"/>
      <c r="C17" s="37"/>
      <c r="D17" s="139" t="s">
        <v>27</v>
      </c>
      <c r="E17" s="37"/>
      <c r="F17" s="37"/>
      <c r="G17" s="37"/>
      <c r="H17" s="37"/>
      <c r="I17" s="139" t="s">
        <v>24</v>
      </c>
      <c r="J17" s="32" t="str">
        <f>'Rekapitulácia stavby'!AN13</f>
        <v>Vyplň údaj</v>
      </c>
      <c r="K17" s="37"/>
      <c r="L17" s="58"/>
      <c r="S17" s="37"/>
      <c r="T17" s="37"/>
      <c r="U17" s="37"/>
      <c r="V17" s="37"/>
      <c r="W17" s="37"/>
      <c r="X17" s="37"/>
      <c r="Y17" s="37"/>
      <c r="Z17" s="37"/>
      <c r="AA17" s="37"/>
      <c r="AB17" s="37"/>
      <c r="AC17" s="37"/>
      <c r="AD17" s="37"/>
      <c r="AE17" s="37"/>
    </row>
    <row r="18" spans="1:31" s="2" customFormat="1" ht="18" customHeight="1">
      <c r="A18" s="37"/>
      <c r="B18" s="40"/>
      <c r="C18" s="37"/>
      <c r="D18" s="37"/>
      <c r="E18" s="395" t="str">
        <f>'Rekapitulácia stavby'!E14</f>
        <v>Vyplň údaj</v>
      </c>
      <c r="F18" s="396"/>
      <c r="G18" s="396"/>
      <c r="H18" s="396"/>
      <c r="I18" s="139" t="s">
        <v>26</v>
      </c>
      <c r="J18" s="32" t="str">
        <f>'Rekapitulácia stavby'!AN14</f>
        <v>Vyplň údaj</v>
      </c>
      <c r="K18" s="37"/>
      <c r="L18" s="58"/>
      <c r="S18" s="37"/>
      <c r="T18" s="37"/>
      <c r="U18" s="37"/>
      <c r="V18" s="37"/>
      <c r="W18" s="37"/>
      <c r="X18" s="37"/>
      <c r="Y18" s="37"/>
      <c r="Z18" s="37"/>
      <c r="AA18" s="37"/>
      <c r="AB18" s="37"/>
      <c r="AC18" s="37"/>
      <c r="AD18" s="37"/>
      <c r="AE18" s="37"/>
    </row>
    <row r="19" spans="1:31" s="2" customFormat="1" ht="6.9" customHeight="1">
      <c r="A19" s="37"/>
      <c r="B19" s="40"/>
      <c r="C19" s="37"/>
      <c r="D19" s="37"/>
      <c r="E19" s="37"/>
      <c r="F19" s="37"/>
      <c r="G19" s="37"/>
      <c r="H19" s="37"/>
      <c r="I19" s="37"/>
      <c r="J19" s="37"/>
      <c r="K19" s="37"/>
      <c r="L19" s="58"/>
      <c r="S19" s="37"/>
      <c r="T19" s="37"/>
      <c r="U19" s="37"/>
      <c r="V19" s="37"/>
      <c r="W19" s="37"/>
      <c r="X19" s="37"/>
      <c r="Y19" s="37"/>
      <c r="Z19" s="37"/>
      <c r="AA19" s="37"/>
      <c r="AB19" s="37"/>
      <c r="AC19" s="37"/>
      <c r="AD19" s="37"/>
      <c r="AE19" s="37"/>
    </row>
    <row r="20" spans="1:31" s="2" customFormat="1" ht="12" customHeight="1">
      <c r="A20" s="37"/>
      <c r="B20" s="40"/>
      <c r="C20" s="37"/>
      <c r="D20" s="139" t="s">
        <v>29</v>
      </c>
      <c r="E20" s="37"/>
      <c r="F20" s="37"/>
      <c r="G20" s="37"/>
      <c r="H20" s="37"/>
      <c r="I20" s="139" t="s">
        <v>24</v>
      </c>
      <c r="J20" s="117" t="s">
        <v>1</v>
      </c>
      <c r="K20" s="37"/>
      <c r="L20" s="58"/>
      <c r="S20" s="37"/>
      <c r="T20" s="37"/>
      <c r="U20" s="37"/>
      <c r="V20" s="37"/>
      <c r="W20" s="37"/>
      <c r="X20" s="37"/>
      <c r="Y20" s="37"/>
      <c r="Z20" s="37"/>
      <c r="AA20" s="37"/>
      <c r="AB20" s="37"/>
      <c r="AC20" s="37"/>
      <c r="AD20" s="37"/>
      <c r="AE20" s="37"/>
    </row>
    <row r="21" spans="1:31" s="2" customFormat="1" ht="18" customHeight="1">
      <c r="A21" s="37"/>
      <c r="B21" s="40"/>
      <c r="C21" s="37"/>
      <c r="D21" s="37"/>
      <c r="E21" s="117" t="s">
        <v>4628</v>
      </c>
      <c r="F21" s="37"/>
      <c r="G21" s="37"/>
      <c r="H21" s="37"/>
      <c r="I21" s="139" t="s">
        <v>26</v>
      </c>
      <c r="J21" s="117" t="s">
        <v>1</v>
      </c>
      <c r="K21" s="37"/>
      <c r="L21" s="58"/>
      <c r="S21" s="37"/>
      <c r="T21" s="37"/>
      <c r="U21" s="37"/>
      <c r="V21" s="37"/>
      <c r="W21" s="37"/>
      <c r="X21" s="37"/>
      <c r="Y21" s="37"/>
      <c r="Z21" s="37"/>
      <c r="AA21" s="37"/>
      <c r="AB21" s="37"/>
      <c r="AC21" s="37"/>
      <c r="AD21" s="37"/>
      <c r="AE21" s="37"/>
    </row>
    <row r="22" spans="1:31" s="2" customFormat="1" ht="6.9" customHeight="1">
      <c r="A22" s="37"/>
      <c r="B22" s="40"/>
      <c r="C22" s="37"/>
      <c r="D22" s="37"/>
      <c r="E22" s="37"/>
      <c r="F22" s="37"/>
      <c r="G22" s="37"/>
      <c r="H22" s="37"/>
      <c r="I22" s="37"/>
      <c r="J22" s="37"/>
      <c r="K22" s="37"/>
      <c r="L22" s="58"/>
      <c r="S22" s="37"/>
      <c r="T22" s="37"/>
      <c r="U22" s="37"/>
      <c r="V22" s="37"/>
      <c r="W22" s="37"/>
      <c r="X22" s="37"/>
      <c r="Y22" s="37"/>
      <c r="Z22" s="37"/>
      <c r="AA22" s="37"/>
      <c r="AB22" s="37"/>
      <c r="AC22" s="37"/>
      <c r="AD22" s="37"/>
      <c r="AE22" s="37"/>
    </row>
    <row r="23" spans="1:31" s="2" customFormat="1" ht="12" customHeight="1">
      <c r="A23" s="37"/>
      <c r="B23" s="40"/>
      <c r="C23" s="37"/>
      <c r="D23" s="139" t="s">
        <v>31</v>
      </c>
      <c r="E23" s="37"/>
      <c r="F23" s="37"/>
      <c r="G23" s="37"/>
      <c r="H23" s="37"/>
      <c r="I23" s="139" t="s">
        <v>24</v>
      </c>
      <c r="J23" s="117" t="s">
        <v>1</v>
      </c>
      <c r="K23" s="37"/>
      <c r="L23" s="58"/>
      <c r="S23" s="37"/>
      <c r="T23" s="37"/>
      <c r="U23" s="37"/>
      <c r="V23" s="37"/>
      <c r="W23" s="37"/>
      <c r="X23" s="37"/>
      <c r="Y23" s="37"/>
      <c r="Z23" s="37"/>
      <c r="AA23" s="37"/>
      <c r="AB23" s="37"/>
      <c r="AC23" s="37"/>
      <c r="AD23" s="37"/>
      <c r="AE23" s="37"/>
    </row>
    <row r="24" spans="1:31" s="2" customFormat="1" ht="18" customHeight="1">
      <c r="A24" s="37"/>
      <c r="B24" s="40"/>
      <c r="C24" s="37"/>
      <c r="D24" s="37"/>
      <c r="E24" s="117" t="s">
        <v>4629</v>
      </c>
      <c r="F24" s="37"/>
      <c r="G24" s="37"/>
      <c r="H24" s="37"/>
      <c r="I24" s="139" t="s">
        <v>26</v>
      </c>
      <c r="J24" s="117" t="s">
        <v>1</v>
      </c>
      <c r="K24" s="37"/>
      <c r="L24" s="58"/>
      <c r="S24" s="37"/>
      <c r="T24" s="37"/>
      <c r="U24" s="37"/>
      <c r="V24" s="37"/>
      <c r="W24" s="37"/>
      <c r="X24" s="37"/>
      <c r="Y24" s="37"/>
      <c r="Z24" s="37"/>
      <c r="AA24" s="37"/>
      <c r="AB24" s="37"/>
      <c r="AC24" s="37"/>
      <c r="AD24" s="37"/>
      <c r="AE24" s="37"/>
    </row>
    <row r="25" spans="1:31" s="2" customFormat="1" ht="6.9" customHeight="1">
      <c r="A25" s="37"/>
      <c r="B25" s="40"/>
      <c r="C25" s="37"/>
      <c r="D25" s="37"/>
      <c r="E25" s="37"/>
      <c r="F25" s="37"/>
      <c r="G25" s="37"/>
      <c r="H25" s="37"/>
      <c r="I25" s="37"/>
      <c r="J25" s="37"/>
      <c r="K25" s="37"/>
      <c r="L25" s="58"/>
      <c r="S25" s="37"/>
      <c r="T25" s="37"/>
      <c r="U25" s="37"/>
      <c r="V25" s="37"/>
      <c r="W25" s="37"/>
      <c r="X25" s="37"/>
      <c r="Y25" s="37"/>
      <c r="Z25" s="37"/>
      <c r="AA25" s="37"/>
      <c r="AB25" s="37"/>
      <c r="AC25" s="37"/>
      <c r="AD25" s="37"/>
      <c r="AE25" s="37"/>
    </row>
    <row r="26" spans="1:31" s="2" customFormat="1" ht="12" customHeight="1">
      <c r="A26" s="37"/>
      <c r="B26" s="40"/>
      <c r="C26" s="37"/>
      <c r="D26" s="139" t="s">
        <v>33</v>
      </c>
      <c r="E26" s="37"/>
      <c r="F26" s="37"/>
      <c r="G26" s="37"/>
      <c r="H26" s="37"/>
      <c r="I26" s="37"/>
      <c r="J26" s="37"/>
      <c r="K26" s="37"/>
      <c r="L26" s="58"/>
      <c r="S26" s="37"/>
      <c r="T26" s="37"/>
      <c r="U26" s="37"/>
      <c r="V26" s="37"/>
      <c r="W26" s="37"/>
      <c r="X26" s="37"/>
      <c r="Y26" s="37"/>
      <c r="Z26" s="37"/>
      <c r="AA26" s="37"/>
      <c r="AB26" s="37"/>
      <c r="AC26" s="37"/>
      <c r="AD26" s="37"/>
      <c r="AE26" s="37"/>
    </row>
    <row r="27" spans="1:31" s="8" customFormat="1" ht="16.5" customHeight="1">
      <c r="A27" s="141"/>
      <c r="B27" s="142"/>
      <c r="C27" s="141"/>
      <c r="D27" s="141"/>
      <c r="E27" s="397" t="s">
        <v>1</v>
      </c>
      <c r="F27" s="397"/>
      <c r="G27" s="397"/>
      <c r="H27" s="397"/>
      <c r="I27" s="141"/>
      <c r="J27" s="141"/>
      <c r="K27" s="141"/>
      <c r="L27" s="143"/>
      <c r="S27" s="141"/>
      <c r="T27" s="141"/>
      <c r="U27" s="141"/>
      <c r="V27" s="141"/>
      <c r="W27" s="141"/>
      <c r="X27" s="141"/>
      <c r="Y27" s="141"/>
      <c r="Z27" s="141"/>
      <c r="AA27" s="141"/>
      <c r="AB27" s="141"/>
      <c r="AC27" s="141"/>
      <c r="AD27" s="141"/>
      <c r="AE27" s="141"/>
    </row>
    <row r="28" spans="1:31" s="2" customFormat="1" ht="6.9" customHeight="1">
      <c r="A28" s="37"/>
      <c r="B28" s="40"/>
      <c r="C28" s="37"/>
      <c r="D28" s="37"/>
      <c r="E28" s="37"/>
      <c r="F28" s="37"/>
      <c r="G28" s="37"/>
      <c r="H28" s="37"/>
      <c r="I28" s="37"/>
      <c r="J28" s="37"/>
      <c r="K28" s="37"/>
      <c r="L28" s="58"/>
      <c r="S28" s="37"/>
      <c r="T28" s="37"/>
      <c r="U28" s="37"/>
      <c r="V28" s="37"/>
      <c r="W28" s="37"/>
      <c r="X28" s="37"/>
      <c r="Y28" s="37"/>
      <c r="Z28" s="37"/>
      <c r="AA28" s="37"/>
      <c r="AB28" s="37"/>
      <c r="AC28" s="37"/>
      <c r="AD28" s="37"/>
      <c r="AE28" s="37"/>
    </row>
    <row r="29" spans="1:31" s="2" customFormat="1" ht="6.9" customHeight="1">
      <c r="A29" s="37"/>
      <c r="B29" s="40"/>
      <c r="C29" s="37"/>
      <c r="D29" s="145"/>
      <c r="E29" s="145"/>
      <c r="F29" s="145"/>
      <c r="G29" s="145"/>
      <c r="H29" s="145"/>
      <c r="I29" s="145"/>
      <c r="J29" s="145"/>
      <c r="K29" s="145"/>
      <c r="L29" s="58"/>
      <c r="S29" s="37"/>
      <c r="T29" s="37"/>
      <c r="U29" s="37"/>
      <c r="V29" s="37"/>
      <c r="W29" s="37"/>
      <c r="X29" s="37"/>
      <c r="Y29" s="37"/>
      <c r="Z29" s="37"/>
      <c r="AA29" s="37"/>
      <c r="AB29" s="37"/>
      <c r="AC29" s="37"/>
      <c r="AD29" s="37"/>
      <c r="AE29" s="37"/>
    </row>
    <row r="30" spans="1:31" s="2" customFormat="1" ht="14.4" customHeight="1">
      <c r="A30" s="37"/>
      <c r="B30" s="40"/>
      <c r="C30" s="37"/>
      <c r="D30" s="117" t="s">
        <v>212</v>
      </c>
      <c r="E30" s="37"/>
      <c r="F30" s="37"/>
      <c r="G30" s="37"/>
      <c r="H30" s="37"/>
      <c r="I30" s="37"/>
      <c r="J30" s="146">
        <f>J96</f>
        <v>0</v>
      </c>
      <c r="K30" s="37"/>
      <c r="L30" s="58"/>
      <c r="S30" s="37"/>
      <c r="T30" s="37"/>
      <c r="U30" s="37"/>
      <c r="V30" s="37"/>
      <c r="W30" s="37"/>
      <c r="X30" s="37"/>
      <c r="Y30" s="37"/>
      <c r="Z30" s="37"/>
      <c r="AA30" s="37"/>
      <c r="AB30" s="37"/>
      <c r="AC30" s="37"/>
      <c r="AD30" s="37"/>
      <c r="AE30" s="37"/>
    </row>
    <row r="31" spans="1:31" s="2" customFormat="1" ht="14.4" customHeight="1">
      <c r="A31" s="37"/>
      <c r="B31" s="40"/>
      <c r="C31" s="37"/>
      <c r="D31" s="147" t="s">
        <v>137</v>
      </c>
      <c r="E31" s="37"/>
      <c r="F31" s="37"/>
      <c r="G31" s="37"/>
      <c r="H31" s="37"/>
      <c r="I31" s="37"/>
      <c r="J31" s="146">
        <f>J108</f>
        <v>0</v>
      </c>
      <c r="K31" s="37"/>
      <c r="L31" s="58"/>
      <c r="S31" s="37"/>
      <c r="T31" s="37"/>
      <c r="U31" s="37"/>
      <c r="V31" s="37"/>
      <c r="W31" s="37"/>
      <c r="X31" s="37"/>
      <c r="Y31" s="37"/>
      <c r="Z31" s="37"/>
      <c r="AA31" s="37"/>
      <c r="AB31" s="37"/>
      <c r="AC31" s="37"/>
      <c r="AD31" s="37"/>
      <c r="AE31" s="37"/>
    </row>
    <row r="32" spans="1:31" s="2" customFormat="1" ht="25.35" customHeight="1">
      <c r="A32" s="37"/>
      <c r="B32" s="40"/>
      <c r="C32" s="37"/>
      <c r="D32" s="148" t="s">
        <v>36</v>
      </c>
      <c r="E32" s="37"/>
      <c r="F32" s="37"/>
      <c r="G32" s="37"/>
      <c r="H32" s="37"/>
      <c r="I32" s="37"/>
      <c r="J32" s="149">
        <f>ROUND(J30 + J31, 2)</f>
        <v>0</v>
      </c>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37"/>
      <c r="E34" s="37"/>
      <c r="F34" s="150" t="s">
        <v>38</v>
      </c>
      <c r="G34" s="37"/>
      <c r="H34" s="37"/>
      <c r="I34" s="150" t="s">
        <v>37</v>
      </c>
      <c r="J34" s="150" t="s">
        <v>39</v>
      </c>
      <c r="K34" s="37"/>
      <c r="L34" s="58"/>
      <c r="S34" s="37"/>
      <c r="T34" s="37"/>
      <c r="U34" s="37"/>
      <c r="V34" s="37"/>
      <c r="W34" s="37"/>
      <c r="X34" s="37"/>
      <c r="Y34" s="37"/>
      <c r="Z34" s="37"/>
      <c r="AA34" s="37"/>
      <c r="AB34" s="37"/>
      <c r="AC34" s="37"/>
      <c r="AD34" s="37"/>
      <c r="AE34" s="37"/>
    </row>
    <row r="35" spans="1:31" s="2" customFormat="1" ht="14.4" customHeight="1">
      <c r="A35" s="37"/>
      <c r="B35" s="40"/>
      <c r="C35" s="37"/>
      <c r="D35" s="151" t="s">
        <v>40</v>
      </c>
      <c r="E35" s="152" t="s">
        <v>41</v>
      </c>
      <c r="F35" s="153">
        <f>ROUND((ROUND((SUM(BE108:BE115) + SUM(BE135:BE175)),  2) + SUM(BE177:BE181)), 2)</f>
        <v>0</v>
      </c>
      <c r="G35" s="154"/>
      <c r="H35" s="154"/>
      <c r="I35" s="155">
        <v>0.2</v>
      </c>
      <c r="J35" s="153">
        <f>ROUND((ROUND(((SUM(BE108:BE115) + SUM(BE135:BE175))*I35),  2) + (SUM(BE177:BE181)*I35)), 2)</f>
        <v>0</v>
      </c>
      <c r="K35" s="37"/>
      <c r="L35" s="58"/>
      <c r="S35" s="37"/>
      <c r="T35" s="37"/>
      <c r="U35" s="37"/>
      <c r="V35" s="37"/>
      <c r="W35" s="37"/>
      <c r="X35" s="37"/>
      <c r="Y35" s="37"/>
      <c r="Z35" s="37"/>
      <c r="AA35" s="37"/>
      <c r="AB35" s="37"/>
      <c r="AC35" s="37"/>
      <c r="AD35" s="37"/>
      <c r="AE35" s="37"/>
    </row>
    <row r="36" spans="1:31" s="2" customFormat="1" ht="14.4" customHeight="1">
      <c r="A36" s="37"/>
      <c r="B36" s="40"/>
      <c r="C36" s="37"/>
      <c r="D36" s="37"/>
      <c r="E36" s="152" t="s">
        <v>42</v>
      </c>
      <c r="F36" s="153">
        <f>ROUND((ROUND((SUM(BF108:BF115) + SUM(BF135:BF175)),  2) + SUM(BF177:BF181)), 2)</f>
        <v>0</v>
      </c>
      <c r="G36" s="154"/>
      <c r="H36" s="154"/>
      <c r="I36" s="155">
        <v>0.2</v>
      </c>
      <c r="J36" s="153">
        <f>ROUND((ROUND(((SUM(BF108:BF115) + SUM(BF135:BF175))*I36),  2) + (SUM(BF177:BF181)*I36)), 2)</f>
        <v>0</v>
      </c>
      <c r="K36" s="37"/>
      <c r="L36" s="58"/>
      <c r="S36" s="37"/>
      <c r="T36" s="37"/>
      <c r="U36" s="37"/>
      <c r="V36" s="37"/>
      <c r="W36" s="37"/>
      <c r="X36" s="37"/>
      <c r="Y36" s="37"/>
      <c r="Z36" s="37"/>
      <c r="AA36" s="37"/>
      <c r="AB36" s="37"/>
      <c r="AC36" s="37"/>
      <c r="AD36" s="37"/>
      <c r="AE36" s="37"/>
    </row>
    <row r="37" spans="1:31" s="2" customFormat="1" ht="14.4" hidden="1" customHeight="1">
      <c r="A37" s="37"/>
      <c r="B37" s="40"/>
      <c r="C37" s="37"/>
      <c r="D37" s="37"/>
      <c r="E37" s="139" t="s">
        <v>43</v>
      </c>
      <c r="F37" s="156">
        <f>ROUND((ROUND((SUM(BG108:BG115) + SUM(BG135:BG175)),  2) + SUM(BG177:BG181)), 2)</f>
        <v>0</v>
      </c>
      <c r="G37" s="37"/>
      <c r="H37" s="37"/>
      <c r="I37" s="157">
        <v>0.2</v>
      </c>
      <c r="J37" s="156">
        <f>0</f>
        <v>0</v>
      </c>
      <c r="K37" s="37"/>
      <c r="L37" s="58"/>
      <c r="S37" s="37"/>
      <c r="T37" s="37"/>
      <c r="U37" s="37"/>
      <c r="V37" s="37"/>
      <c r="W37" s="37"/>
      <c r="X37" s="37"/>
      <c r="Y37" s="37"/>
      <c r="Z37" s="37"/>
      <c r="AA37" s="37"/>
      <c r="AB37" s="37"/>
      <c r="AC37" s="37"/>
      <c r="AD37" s="37"/>
      <c r="AE37" s="37"/>
    </row>
    <row r="38" spans="1:31" s="2" customFormat="1" ht="14.4" hidden="1" customHeight="1">
      <c r="A38" s="37"/>
      <c r="B38" s="40"/>
      <c r="C38" s="37"/>
      <c r="D38" s="37"/>
      <c r="E38" s="139" t="s">
        <v>44</v>
      </c>
      <c r="F38" s="156">
        <f>ROUND((ROUND((SUM(BH108:BH115) + SUM(BH135:BH175)),  2) + SUM(BH177:BH181)), 2)</f>
        <v>0</v>
      </c>
      <c r="G38" s="37"/>
      <c r="H38" s="37"/>
      <c r="I38" s="157">
        <v>0.2</v>
      </c>
      <c r="J38" s="156">
        <f>0</f>
        <v>0</v>
      </c>
      <c r="K38" s="37"/>
      <c r="L38" s="58"/>
      <c r="S38" s="37"/>
      <c r="T38" s="37"/>
      <c r="U38" s="37"/>
      <c r="V38" s="37"/>
      <c r="W38" s="37"/>
      <c r="X38" s="37"/>
      <c r="Y38" s="37"/>
      <c r="Z38" s="37"/>
      <c r="AA38" s="37"/>
      <c r="AB38" s="37"/>
      <c r="AC38" s="37"/>
      <c r="AD38" s="37"/>
      <c r="AE38" s="37"/>
    </row>
    <row r="39" spans="1:31" s="2" customFormat="1" ht="14.4" hidden="1" customHeight="1">
      <c r="A39" s="37"/>
      <c r="B39" s="40"/>
      <c r="C39" s="37"/>
      <c r="D39" s="37"/>
      <c r="E39" s="152" t="s">
        <v>45</v>
      </c>
      <c r="F39" s="153">
        <f>ROUND((ROUND((SUM(BI108:BI115) + SUM(BI135:BI175)),  2) + SUM(BI177:BI181)), 2)</f>
        <v>0</v>
      </c>
      <c r="G39" s="154"/>
      <c r="H39" s="154"/>
      <c r="I39" s="155">
        <v>0</v>
      </c>
      <c r="J39" s="153">
        <f>0</f>
        <v>0</v>
      </c>
      <c r="K39" s="37"/>
      <c r="L39" s="58"/>
      <c r="S39" s="37"/>
      <c r="T39" s="37"/>
      <c r="U39" s="37"/>
      <c r="V39" s="37"/>
      <c r="W39" s="37"/>
      <c r="X39" s="37"/>
      <c r="Y39" s="37"/>
      <c r="Z39" s="37"/>
      <c r="AA39" s="37"/>
      <c r="AB39" s="37"/>
      <c r="AC39" s="37"/>
      <c r="AD39" s="37"/>
      <c r="AE39" s="37"/>
    </row>
    <row r="40" spans="1:31" s="2" customFormat="1" ht="6.9" customHeight="1">
      <c r="A40" s="37"/>
      <c r="B40" s="40"/>
      <c r="C40" s="37"/>
      <c r="D40" s="37"/>
      <c r="E40" s="37"/>
      <c r="F40" s="37"/>
      <c r="G40" s="37"/>
      <c r="H40" s="37"/>
      <c r="I40" s="37"/>
      <c r="J40" s="37"/>
      <c r="K40" s="37"/>
      <c r="L40" s="58"/>
      <c r="S40" s="37"/>
      <c r="T40" s="37"/>
      <c r="U40" s="37"/>
      <c r="V40" s="37"/>
      <c r="W40" s="37"/>
      <c r="X40" s="37"/>
      <c r="Y40" s="37"/>
      <c r="Z40" s="37"/>
      <c r="AA40" s="37"/>
      <c r="AB40" s="37"/>
      <c r="AC40" s="37"/>
      <c r="AD40" s="37"/>
      <c r="AE40" s="37"/>
    </row>
    <row r="41" spans="1:31" s="2" customFormat="1" ht="25.35" customHeight="1">
      <c r="A41" s="37"/>
      <c r="B41" s="40"/>
      <c r="C41" s="158"/>
      <c r="D41" s="159" t="s">
        <v>46</v>
      </c>
      <c r="E41" s="160"/>
      <c r="F41" s="160"/>
      <c r="G41" s="161" t="s">
        <v>47</v>
      </c>
      <c r="H41" s="162" t="s">
        <v>48</v>
      </c>
      <c r="I41" s="160"/>
      <c r="J41" s="163">
        <f>SUM(J32:J39)</f>
        <v>0</v>
      </c>
      <c r="K41" s="164"/>
      <c r="L41" s="58"/>
      <c r="S41" s="37"/>
      <c r="T41" s="37"/>
      <c r="U41" s="37"/>
      <c r="V41" s="37"/>
      <c r="W41" s="37"/>
      <c r="X41" s="37"/>
      <c r="Y41" s="37"/>
      <c r="Z41" s="37"/>
      <c r="AA41" s="37"/>
      <c r="AB41" s="37"/>
      <c r="AC41" s="37"/>
      <c r="AD41" s="37"/>
      <c r="AE41" s="37"/>
    </row>
    <row r="42" spans="1:31" s="2" customFormat="1" ht="14.4"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row>
    <row r="43" spans="1:31" s="1" customFormat="1" ht="14.4" customHeight="1">
      <c r="B43" s="22"/>
      <c r="L43" s="22"/>
    </row>
    <row r="44" spans="1:31" s="1" customFormat="1" ht="14.4" customHeight="1">
      <c r="B44" s="22"/>
      <c r="L44" s="22"/>
    </row>
    <row r="45" spans="1:31" s="1" customFormat="1" ht="14.4" customHeight="1">
      <c r="B45" s="22"/>
      <c r="L45" s="22"/>
    </row>
    <row r="46" spans="1:31" s="1" customFormat="1" ht="14.4" customHeight="1">
      <c r="B46" s="22"/>
      <c r="L46" s="22"/>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47"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47"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47"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47"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47"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47" s="2" customFormat="1" ht="12" customHeight="1">
      <c r="A86" s="37"/>
      <c r="B86" s="38"/>
      <c r="C86" s="31" t="s">
        <v>160</v>
      </c>
      <c r="D86" s="39"/>
      <c r="E86" s="39"/>
      <c r="F86" s="39"/>
      <c r="G86" s="39"/>
      <c r="H86" s="39"/>
      <c r="I86" s="39"/>
      <c r="J86" s="39"/>
      <c r="K86" s="39"/>
      <c r="L86" s="58"/>
      <c r="S86" s="37"/>
      <c r="T86" s="37"/>
      <c r="U86" s="37"/>
      <c r="V86" s="37"/>
      <c r="W86" s="37"/>
      <c r="X86" s="37"/>
      <c r="Y86" s="37"/>
      <c r="Z86" s="37"/>
      <c r="AA86" s="37"/>
      <c r="AB86" s="37"/>
      <c r="AC86" s="37"/>
      <c r="AD86" s="37"/>
      <c r="AE86" s="37"/>
    </row>
    <row r="87" spans="1:47" s="2" customFormat="1" ht="16.5" customHeight="1">
      <c r="A87" s="37"/>
      <c r="B87" s="38"/>
      <c r="C87" s="39"/>
      <c r="D87" s="39"/>
      <c r="E87" s="337" t="str">
        <f>E9</f>
        <v>10 - Modernizácia osvetlenia</v>
      </c>
      <c r="F87" s="400"/>
      <c r="G87" s="400"/>
      <c r="H87" s="400"/>
      <c r="I87" s="39"/>
      <c r="J87" s="39"/>
      <c r="K87" s="39"/>
      <c r="L87" s="58"/>
      <c r="S87" s="37"/>
      <c r="T87" s="37"/>
      <c r="U87" s="37"/>
      <c r="V87" s="37"/>
      <c r="W87" s="37"/>
      <c r="X87" s="37"/>
      <c r="Y87" s="37"/>
      <c r="Z87" s="37"/>
      <c r="AA87" s="37"/>
      <c r="AB87" s="37"/>
      <c r="AC87" s="37"/>
      <c r="AD87" s="37"/>
      <c r="AE87" s="37"/>
    </row>
    <row r="88" spans="1:47" s="2" customFormat="1" ht="6.9" customHeight="1">
      <c r="A88" s="37"/>
      <c r="B88" s="38"/>
      <c r="C88" s="39"/>
      <c r="D88" s="39"/>
      <c r="E88" s="39"/>
      <c r="F88" s="39"/>
      <c r="G88" s="39"/>
      <c r="H88" s="39"/>
      <c r="I88" s="39"/>
      <c r="J88" s="39"/>
      <c r="K88" s="39"/>
      <c r="L88" s="58"/>
      <c r="S88" s="37"/>
      <c r="T88" s="37"/>
      <c r="U88" s="37"/>
      <c r="V88" s="37"/>
      <c r="W88" s="37"/>
      <c r="X88" s="37"/>
      <c r="Y88" s="37"/>
      <c r="Z88" s="37"/>
      <c r="AA88" s="37"/>
      <c r="AB88" s="37"/>
      <c r="AC88" s="37"/>
      <c r="AD88" s="37"/>
      <c r="AE88" s="37"/>
    </row>
    <row r="89" spans="1:47" s="2" customFormat="1" ht="12" customHeight="1">
      <c r="A89" s="37"/>
      <c r="B89" s="38"/>
      <c r="C89" s="31" t="s">
        <v>19</v>
      </c>
      <c r="D89" s="39"/>
      <c r="E89" s="39"/>
      <c r="F89" s="29" t="str">
        <f>F12</f>
        <v>BRATISLAVA</v>
      </c>
      <c r="G89" s="39"/>
      <c r="H89" s="39"/>
      <c r="I89" s="31" t="s">
        <v>21</v>
      </c>
      <c r="J89" s="73" t="str">
        <f>IF(J12="","",J12)</f>
        <v>9. 5. 2022</v>
      </c>
      <c r="K89" s="39"/>
      <c r="L89" s="58"/>
      <c r="S89" s="37"/>
      <c r="T89" s="37"/>
      <c r="U89" s="37"/>
      <c r="V89" s="37"/>
      <c r="W89" s="37"/>
      <c r="X89" s="37"/>
      <c r="Y89" s="37"/>
      <c r="Z89" s="37"/>
      <c r="AA89" s="37"/>
      <c r="AB89" s="37"/>
      <c r="AC89" s="37"/>
      <c r="AD89" s="37"/>
      <c r="AE89" s="37"/>
    </row>
    <row r="90" spans="1:47"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47" s="2" customFormat="1" ht="15.15" customHeight="1">
      <c r="A91" s="37"/>
      <c r="B91" s="38"/>
      <c r="C91" s="31" t="s">
        <v>23</v>
      </c>
      <c r="D91" s="39"/>
      <c r="E91" s="39"/>
      <c r="F91" s="29" t="str">
        <f>E15</f>
        <v>A BKPŠ, SPOL. S.R.O.</v>
      </c>
      <c r="G91" s="39"/>
      <c r="H91" s="39"/>
      <c r="I91" s="31" t="s">
        <v>29</v>
      </c>
      <c r="J91" s="34" t="str">
        <f>E21</f>
        <v>Ing. Fondrk František</v>
      </c>
      <c r="K91" s="39"/>
      <c r="L91" s="58"/>
      <c r="S91" s="37"/>
      <c r="T91" s="37"/>
      <c r="U91" s="37"/>
      <c r="V91" s="37"/>
      <c r="W91" s="37"/>
      <c r="X91" s="37"/>
      <c r="Y91" s="37"/>
      <c r="Z91" s="37"/>
      <c r="AA91" s="37"/>
      <c r="AB91" s="37"/>
      <c r="AC91" s="37"/>
      <c r="AD91" s="37"/>
      <c r="AE91" s="37"/>
    </row>
    <row r="92" spans="1:47" s="2" customFormat="1" ht="15.15" customHeight="1">
      <c r="A92" s="37"/>
      <c r="B92" s="38"/>
      <c r="C92" s="31" t="s">
        <v>27</v>
      </c>
      <c r="D92" s="39"/>
      <c r="E92" s="39"/>
      <c r="F92" s="29" t="str">
        <f>IF(E18="","",E18)</f>
        <v>Vyplň údaj</v>
      </c>
      <c r="G92" s="39"/>
      <c r="H92" s="39"/>
      <c r="I92" s="31" t="s">
        <v>31</v>
      </c>
      <c r="J92" s="34" t="str">
        <f>E24</f>
        <v>PIK FONDRK sro</v>
      </c>
      <c r="K92" s="39"/>
      <c r="L92" s="58"/>
      <c r="S92" s="37"/>
      <c r="T92" s="37"/>
      <c r="U92" s="37"/>
      <c r="V92" s="37"/>
      <c r="W92" s="37"/>
      <c r="X92" s="37"/>
      <c r="Y92" s="37"/>
      <c r="Z92" s="37"/>
      <c r="AA92" s="37"/>
      <c r="AB92" s="37"/>
      <c r="AC92" s="37"/>
      <c r="AD92" s="37"/>
      <c r="AE92" s="37"/>
    </row>
    <row r="93" spans="1:47" s="2" customFormat="1" ht="10.35" customHeight="1">
      <c r="A93" s="37"/>
      <c r="B93" s="38"/>
      <c r="C93" s="39"/>
      <c r="D93" s="39"/>
      <c r="E93" s="39"/>
      <c r="F93" s="39"/>
      <c r="G93" s="39"/>
      <c r="H93" s="39"/>
      <c r="I93" s="39"/>
      <c r="J93" s="39"/>
      <c r="K93" s="39"/>
      <c r="L93" s="58"/>
      <c r="S93" s="37"/>
      <c r="T93" s="37"/>
      <c r="U93" s="37"/>
      <c r="V93" s="37"/>
      <c r="W93" s="37"/>
      <c r="X93" s="37"/>
      <c r="Y93" s="37"/>
      <c r="Z93" s="37"/>
      <c r="AA93" s="37"/>
      <c r="AB93" s="37"/>
      <c r="AC93" s="37"/>
      <c r="AD93" s="37"/>
      <c r="AE93" s="37"/>
    </row>
    <row r="94" spans="1:47" s="2" customFormat="1" ht="29.25" customHeight="1">
      <c r="A94" s="37"/>
      <c r="B94" s="38"/>
      <c r="C94" s="176" t="s">
        <v>335</v>
      </c>
      <c r="D94" s="132"/>
      <c r="E94" s="132"/>
      <c r="F94" s="132"/>
      <c r="G94" s="132"/>
      <c r="H94" s="132"/>
      <c r="I94" s="132"/>
      <c r="J94" s="177" t="s">
        <v>336</v>
      </c>
      <c r="K94" s="132"/>
      <c r="L94" s="58"/>
      <c r="S94" s="37"/>
      <c r="T94" s="37"/>
      <c r="U94" s="37"/>
      <c r="V94" s="37"/>
      <c r="W94" s="37"/>
      <c r="X94" s="37"/>
      <c r="Y94" s="37"/>
      <c r="Z94" s="37"/>
      <c r="AA94" s="37"/>
      <c r="AB94" s="37"/>
      <c r="AC94" s="37"/>
      <c r="AD94" s="37"/>
      <c r="AE94" s="37"/>
    </row>
    <row r="95" spans="1:47"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47" s="2" customFormat="1" ht="22.8" customHeight="1">
      <c r="A96" s="37"/>
      <c r="B96" s="38"/>
      <c r="C96" s="178" t="s">
        <v>337</v>
      </c>
      <c r="D96" s="39"/>
      <c r="E96" s="39"/>
      <c r="F96" s="39"/>
      <c r="G96" s="39"/>
      <c r="H96" s="39"/>
      <c r="I96" s="39"/>
      <c r="J96" s="91">
        <f>J135</f>
        <v>0</v>
      </c>
      <c r="K96" s="39"/>
      <c r="L96" s="58"/>
      <c r="S96" s="37"/>
      <c r="T96" s="37"/>
      <c r="U96" s="37"/>
      <c r="V96" s="37"/>
      <c r="W96" s="37"/>
      <c r="X96" s="37"/>
      <c r="Y96" s="37"/>
      <c r="Z96" s="37"/>
      <c r="AA96" s="37"/>
      <c r="AB96" s="37"/>
      <c r="AC96" s="37"/>
      <c r="AD96" s="37"/>
      <c r="AE96" s="37"/>
      <c r="AU96" s="19" t="s">
        <v>338</v>
      </c>
    </row>
    <row r="97" spans="1:65" s="9" customFormat="1" ht="24.9" customHeight="1">
      <c r="B97" s="179"/>
      <c r="C97" s="180"/>
      <c r="D97" s="181" t="s">
        <v>4630</v>
      </c>
      <c r="E97" s="182"/>
      <c r="F97" s="182"/>
      <c r="G97" s="182"/>
      <c r="H97" s="182"/>
      <c r="I97" s="182"/>
      <c r="J97" s="183">
        <f>J136</f>
        <v>0</v>
      </c>
      <c r="K97" s="180"/>
      <c r="L97" s="184"/>
    </row>
    <row r="98" spans="1:65" s="10" customFormat="1" ht="19.95" customHeight="1">
      <c r="B98" s="185"/>
      <c r="C98" s="111"/>
      <c r="D98" s="186" t="s">
        <v>4631</v>
      </c>
      <c r="E98" s="187"/>
      <c r="F98" s="187"/>
      <c r="G98" s="187"/>
      <c r="H98" s="187"/>
      <c r="I98" s="187"/>
      <c r="J98" s="188">
        <f>J137</f>
        <v>0</v>
      </c>
      <c r="K98" s="111"/>
      <c r="L98" s="189"/>
    </row>
    <row r="99" spans="1:65" s="9" customFormat="1" ht="24.9" customHeight="1">
      <c r="B99" s="179"/>
      <c r="C99" s="180"/>
      <c r="D99" s="181" t="s">
        <v>4191</v>
      </c>
      <c r="E99" s="182"/>
      <c r="F99" s="182"/>
      <c r="G99" s="182"/>
      <c r="H99" s="182"/>
      <c r="I99" s="182"/>
      <c r="J99" s="183">
        <f>J139</f>
        <v>0</v>
      </c>
      <c r="K99" s="180"/>
      <c r="L99" s="184"/>
    </row>
    <row r="100" spans="1:65" s="10" customFormat="1" ht="19.95" customHeight="1">
      <c r="B100" s="185"/>
      <c r="C100" s="111"/>
      <c r="D100" s="186" t="s">
        <v>4632</v>
      </c>
      <c r="E100" s="187"/>
      <c r="F100" s="187"/>
      <c r="G100" s="187"/>
      <c r="H100" s="187"/>
      <c r="I100" s="187"/>
      <c r="J100" s="188">
        <f>J140</f>
        <v>0</v>
      </c>
      <c r="K100" s="111"/>
      <c r="L100" s="189"/>
    </row>
    <row r="101" spans="1:65" s="9" customFormat="1" ht="24.9" customHeight="1">
      <c r="B101" s="179"/>
      <c r="C101" s="180"/>
      <c r="D101" s="181" t="s">
        <v>2066</v>
      </c>
      <c r="E101" s="182"/>
      <c r="F101" s="182"/>
      <c r="G101" s="182"/>
      <c r="H101" s="182"/>
      <c r="I101" s="182"/>
      <c r="J101" s="183">
        <f>J143</f>
        <v>0</v>
      </c>
      <c r="K101" s="180"/>
      <c r="L101" s="184"/>
    </row>
    <row r="102" spans="1:65" s="10" customFormat="1" ht="19.95" customHeight="1">
      <c r="B102" s="185"/>
      <c r="C102" s="111"/>
      <c r="D102" s="186" t="s">
        <v>2067</v>
      </c>
      <c r="E102" s="187"/>
      <c r="F102" s="187"/>
      <c r="G102" s="187"/>
      <c r="H102" s="187"/>
      <c r="I102" s="187"/>
      <c r="J102" s="188">
        <f>J144</f>
        <v>0</v>
      </c>
      <c r="K102" s="111"/>
      <c r="L102" s="189"/>
    </row>
    <row r="103" spans="1:65" s="10" customFormat="1" ht="19.95" customHeight="1">
      <c r="B103" s="185"/>
      <c r="C103" s="111"/>
      <c r="D103" s="186" t="s">
        <v>4194</v>
      </c>
      <c r="E103" s="187"/>
      <c r="F103" s="187"/>
      <c r="G103" s="187"/>
      <c r="H103" s="187"/>
      <c r="I103" s="187"/>
      <c r="J103" s="188">
        <f>J171</f>
        <v>0</v>
      </c>
      <c r="K103" s="111"/>
      <c r="L103" s="189"/>
    </row>
    <row r="104" spans="1:65" s="9" customFormat="1" ht="24.9" customHeight="1">
      <c r="B104" s="179"/>
      <c r="C104" s="180"/>
      <c r="D104" s="181" t="s">
        <v>4195</v>
      </c>
      <c r="E104" s="182"/>
      <c r="F104" s="182"/>
      <c r="G104" s="182"/>
      <c r="H104" s="182"/>
      <c r="I104" s="182"/>
      <c r="J104" s="183">
        <f>J174</f>
        <v>0</v>
      </c>
      <c r="K104" s="180"/>
      <c r="L104" s="184"/>
    </row>
    <row r="105" spans="1:65" s="9" customFormat="1" ht="21.75" customHeight="1">
      <c r="B105" s="179"/>
      <c r="C105" s="180"/>
      <c r="D105" s="190" t="s">
        <v>364</v>
      </c>
      <c r="E105" s="180"/>
      <c r="F105" s="180"/>
      <c r="G105" s="180"/>
      <c r="H105" s="180"/>
      <c r="I105" s="180"/>
      <c r="J105" s="191">
        <f>J176</f>
        <v>0</v>
      </c>
      <c r="K105" s="180"/>
      <c r="L105" s="184"/>
    </row>
    <row r="106" spans="1:65" s="2" customFormat="1" ht="21.75" customHeight="1">
      <c r="A106" s="37"/>
      <c r="B106" s="38"/>
      <c r="C106" s="39"/>
      <c r="D106" s="39"/>
      <c r="E106" s="39"/>
      <c r="F106" s="39"/>
      <c r="G106" s="39"/>
      <c r="H106" s="39"/>
      <c r="I106" s="39"/>
      <c r="J106" s="39"/>
      <c r="K106" s="39"/>
      <c r="L106" s="58"/>
      <c r="S106" s="37"/>
      <c r="T106" s="37"/>
      <c r="U106" s="37"/>
      <c r="V106" s="37"/>
      <c r="W106" s="37"/>
      <c r="X106" s="37"/>
      <c r="Y106" s="37"/>
      <c r="Z106" s="37"/>
      <c r="AA106" s="37"/>
      <c r="AB106" s="37"/>
      <c r="AC106" s="37"/>
      <c r="AD106" s="37"/>
      <c r="AE106" s="37"/>
    </row>
    <row r="107" spans="1:65" s="2" customFormat="1" ht="6.9" customHeight="1">
      <c r="A107" s="37"/>
      <c r="B107" s="38"/>
      <c r="C107" s="39"/>
      <c r="D107" s="39"/>
      <c r="E107" s="39"/>
      <c r="F107" s="39"/>
      <c r="G107" s="39"/>
      <c r="H107" s="39"/>
      <c r="I107" s="39"/>
      <c r="J107" s="39"/>
      <c r="K107" s="39"/>
      <c r="L107" s="58"/>
      <c r="S107" s="37"/>
      <c r="T107" s="37"/>
      <c r="U107" s="37"/>
      <c r="V107" s="37"/>
      <c r="W107" s="37"/>
      <c r="X107" s="37"/>
      <c r="Y107" s="37"/>
      <c r="Z107" s="37"/>
      <c r="AA107" s="37"/>
      <c r="AB107" s="37"/>
      <c r="AC107" s="37"/>
      <c r="AD107" s="37"/>
      <c r="AE107" s="37"/>
    </row>
    <row r="108" spans="1:65" s="2" customFormat="1" ht="29.25" customHeight="1">
      <c r="A108" s="37"/>
      <c r="B108" s="38"/>
      <c r="C108" s="178" t="s">
        <v>365</v>
      </c>
      <c r="D108" s="39"/>
      <c r="E108" s="39"/>
      <c r="F108" s="39"/>
      <c r="G108" s="39"/>
      <c r="H108" s="39"/>
      <c r="I108" s="39"/>
      <c r="J108" s="192">
        <f>ROUND(J109 + J110 + J111 + J112 + J113 + J114,2)</f>
        <v>0</v>
      </c>
      <c r="K108" s="39"/>
      <c r="L108" s="58"/>
      <c r="N108" s="193" t="s">
        <v>40</v>
      </c>
      <c r="S108" s="37"/>
      <c r="T108" s="37"/>
      <c r="U108" s="37"/>
      <c r="V108" s="37"/>
      <c r="W108" s="37"/>
      <c r="X108" s="37"/>
      <c r="Y108" s="37"/>
      <c r="Z108" s="37"/>
      <c r="AA108" s="37"/>
      <c r="AB108" s="37"/>
      <c r="AC108" s="37"/>
      <c r="AD108" s="37"/>
      <c r="AE108" s="37"/>
    </row>
    <row r="109" spans="1:65" s="2" customFormat="1" ht="18" customHeight="1">
      <c r="A109" s="37"/>
      <c r="B109" s="38"/>
      <c r="C109" s="39"/>
      <c r="D109" s="389" t="s">
        <v>366</v>
      </c>
      <c r="E109" s="387"/>
      <c r="F109" s="387"/>
      <c r="G109" s="39"/>
      <c r="H109" s="39"/>
      <c r="I109" s="39"/>
      <c r="J109" s="124">
        <v>0</v>
      </c>
      <c r="K109" s="39"/>
      <c r="L109" s="194"/>
      <c r="M109" s="195"/>
      <c r="N109" s="196" t="s">
        <v>42</v>
      </c>
      <c r="O109" s="195"/>
      <c r="P109" s="195"/>
      <c r="Q109" s="195"/>
      <c r="R109" s="195"/>
      <c r="S109" s="197"/>
      <c r="T109" s="197"/>
      <c r="U109" s="197"/>
      <c r="V109" s="197"/>
      <c r="W109" s="197"/>
      <c r="X109" s="197"/>
      <c r="Y109" s="197"/>
      <c r="Z109" s="197"/>
      <c r="AA109" s="197"/>
      <c r="AB109" s="197"/>
      <c r="AC109" s="197"/>
      <c r="AD109" s="197"/>
      <c r="AE109" s="197"/>
      <c r="AF109" s="195"/>
      <c r="AG109" s="195"/>
      <c r="AH109" s="195"/>
      <c r="AI109" s="195"/>
      <c r="AJ109" s="195"/>
      <c r="AK109" s="195"/>
      <c r="AL109" s="195"/>
      <c r="AM109" s="195"/>
      <c r="AN109" s="195"/>
      <c r="AO109" s="195"/>
      <c r="AP109" s="195"/>
      <c r="AQ109" s="195"/>
      <c r="AR109" s="195"/>
      <c r="AS109" s="195"/>
      <c r="AT109" s="195"/>
      <c r="AU109" s="195"/>
      <c r="AV109" s="195"/>
      <c r="AW109" s="195"/>
      <c r="AX109" s="195"/>
      <c r="AY109" s="198" t="s">
        <v>367</v>
      </c>
      <c r="AZ109" s="195"/>
      <c r="BA109" s="195"/>
      <c r="BB109" s="195"/>
      <c r="BC109" s="195"/>
      <c r="BD109" s="195"/>
      <c r="BE109" s="199">
        <f t="shared" ref="BE109:BE114" si="0">IF(N109="základná",J109,0)</f>
        <v>0</v>
      </c>
      <c r="BF109" s="199">
        <f t="shared" ref="BF109:BF114" si="1">IF(N109="znížená",J109,0)</f>
        <v>0</v>
      </c>
      <c r="BG109" s="199">
        <f t="shared" ref="BG109:BG114" si="2">IF(N109="zákl. prenesená",J109,0)</f>
        <v>0</v>
      </c>
      <c r="BH109" s="199">
        <f t="shared" ref="BH109:BH114" si="3">IF(N109="zníž. prenesená",J109,0)</f>
        <v>0</v>
      </c>
      <c r="BI109" s="199">
        <f t="shared" ref="BI109:BI114" si="4">IF(N109="nulová",J109,0)</f>
        <v>0</v>
      </c>
      <c r="BJ109" s="198" t="s">
        <v>92</v>
      </c>
      <c r="BK109" s="195"/>
      <c r="BL109" s="195"/>
      <c r="BM109" s="195"/>
    </row>
    <row r="110" spans="1:65" s="2" customFormat="1" ht="18" customHeight="1">
      <c r="A110" s="37"/>
      <c r="B110" s="38"/>
      <c r="C110" s="39"/>
      <c r="D110" s="389" t="s">
        <v>2072</v>
      </c>
      <c r="E110" s="387"/>
      <c r="F110" s="387"/>
      <c r="G110" s="39"/>
      <c r="H110" s="39"/>
      <c r="I110" s="39"/>
      <c r="J110" s="124">
        <v>0</v>
      </c>
      <c r="K110" s="39"/>
      <c r="L110" s="194"/>
      <c r="M110" s="195"/>
      <c r="N110" s="196" t="s">
        <v>42</v>
      </c>
      <c r="O110" s="195"/>
      <c r="P110" s="195"/>
      <c r="Q110" s="195"/>
      <c r="R110" s="195"/>
      <c r="S110" s="197"/>
      <c r="T110" s="197"/>
      <c r="U110" s="197"/>
      <c r="V110" s="197"/>
      <c r="W110" s="197"/>
      <c r="X110" s="197"/>
      <c r="Y110" s="197"/>
      <c r="Z110" s="197"/>
      <c r="AA110" s="197"/>
      <c r="AB110" s="197"/>
      <c r="AC110" s="197"/>
      <c r="AD110" s="197"/>
      <c r="AE110" s="197"/>
      <c r="AF110" s="195"/>
      <c r="AG110" s="195"/>
      <c r="AH110" s="195"/>
      <c r="AI110" s="195"/>
      <c r="AJ110" s="195"/>
      <c r="AK110" s="195"/>
      <c r="AL110" s="195"/>
      <c r="AM110" s="195"/>
      <c r="AN110" s="195"/>
      <c r="AO110" s="195"/>
      <c r="AP110" s="195"/>
      <c r="AQ110" s="195"/>
      <c r="AR110" s="195"/>
      <c r="AS110" s="195"/>
      <c r="AT110" s="195"/>
      <c r="AU110" s="195"/>
      <c r="AV110" s="195"/>
      <c r="AW110" s="195"/>
      <c r="AX110" s="195"/>
      <c r="AY110" s="198" t="s">
        <v>367</v>
      </c>
      <c r="AZ110" s="195"/>
      <c r="BA110" s="195"/>
      <c r="BB110" s="195"/>
      <c r="BC110" s="195"/>
      <c r="BD110" s="195"/>
      <c r="BE110" s="199">
        <f t="shared" si="0"/>
        <v>0</v>
      </c>
      <c r="BF110" s="199">
        <f t="shared" si="1"/>
        <v>0</v>
      </c>
      <c r="BG110" s="199">
        <f t="shared" si="2"/>
        <v>0</v>
      </c>
      <c r="BH110" s="199">
        <f t="shared" si="3"/>
        <v>0</v>
      </c>
      <c r="BI110" s="199">
        <f t="shared" si="4"/>
        <v>0</v>
      </c>
      <c r="BJ110" s="198" t="s">
        <v>92</v>
      </c>
      <c r="BK110" s="195"/>
      <c r="BL110" s="195"/>
      <c r="BM110" s="195"/>
    </row>
    <row r="111" spans="1:65" s="2" customFormat="1" ht="18" customHeight="1">
      <c r="A111" s="37"/>
      <c r="B111" s="38"/>
      <c r="C111" s="39"/>
      <c r="D111" s="389" t="s">
        <v>368</v>
      </c>
      <c r="E111" s="387"/>
      <c r="F111" s="387"/>
      <c r="G111" s="39"/>
      <c r="H111" s="39"/>
      <c r="I111" s="39"/>
      <c r="J111" s="124">
        <v>0</v>
      </c>
      <c r="K111" s="39"/>
      <c r="L111" s="194"/>
      <c r="M111" s="195"/>
      <c r="N111" s="196" t="s">
        <v>42</v>
      </c>
      <c r="O111" s="195"/>
      <c r="P111" s="195"/>
      <c r="Q111" s="195"/>
      <c r="R111" s="195"/>
      <c r="S111" s="197"/>
      <c r="T111" s="197"/>
      <c r="U111" s="197"/>
      <c r="V111" s="197"/>
      <c r="W111" s="197"/>
      <c r="X111" s="197"/>
      <c r="Y111" s="197"/>
      <c r="Z111" s="197"/>
      <c r="AA111" s="197"/>
      <c r="AB111" s="197"/>
      <c r="AC111" s="197"/>
      <c r="AD111" s="197"/>
      <c r="AE111" s="197"/>
      <c r="AF111" s="195"/>
      <c r="AG111" s="195"/>
      <c r="AH111" s="195"/>
      <c r="AI111" s="195"/>
      <c r="AJ111" s="195"/>
      <c r="AK111" s="195"/>
      <c r="AL111" s="195"/>
      <c r="AM111" s="195"/>
      <c r="AN111" s="195"/>
      <c r="AO111" s="195"/>
      <c r="AP111" s="195"/>
      <c r="AQ111" s="195"/>
      <c r="AR111" s="195"/>
      <c r="AS111" s="195"/>
      <c r="AT111" s="195"/>
      <c r="AU111" s="195"/>
      <c r="AV111" s="195"/>
      <c r="AW111" s="195"/>
      <c r="AX111" s="195"/>
      <c r="AY111" s="198" t="s">
        <v>367</v>
      </c>
      <c r="AZ111" s="195"/>
      <c r="BA111" s="195"/>
      <c r="BB111" s="195"/>
      <c r="BC111" s="195"/>
      <c r="BD111" s="195"/>
      <c r="BE111" s="199">
        <f t="shared" si="0"/>
        <v>0</v>
      </c>
      <c r="BF111" s="199">
        <f t="shared" si="1"/>
        <v>0</v>
      </c>
      <c r="BG111" s="199">
        <f t="shared" si="2"/>
        <v>0</v>
      </c>
      <c r="BH111" s="199">
        <f t="shared" si="3"/>
        <v>0</v>
      </c>
      <c r="BI111" s="199">
        <f t="shared" si="4"/>
        <v>0</v>
      </c>
      <c r="BJ111" s="198" t="s">
        <v>92</v>
      </c>
      <c r="BK111" s="195"/>
      <c r="BL111" s="195"/>
      <c r="BM111" s="195"/>
    </row>
    <row r="112" spans="1:65" s="2" customFormat="1" ht="18" customHeight="1">
      <c r="A112" s="37"/>
      <c r="B112" s="38"/>
      <c r="C112" s="39"/>
      <c r="D112" s="389" t="s">
        <v>369</v>
      </c>
      <c r="E112" s="387"/>
      <c r="F112" s="387"/>
      <c r="G112" s="39"/>
      <c r="H112" s="39"/>
      <c r="I112" s="39"/>
      <c r="J112" s="124">
        <v>0</v>
      </c>
      <c r="K112" s="39"/>
      <c r="L112" s="194"/>
      <c r="M112" s="195"/>
      <c r="N112" s="196" t="s">
        <v>42</v>
      </c>
      <c r="O112" s="195"/>
      <c r="P112" s="195"/>
      <c r="Q112" s="195"/>
      <c r="R112" s="195"/>
      <c r="S112" s="197"/>
      <c r="T112" s="197"/>
      <c r="U112" s="197"/>
      <c r="V112" s="197"/>
      <c r="W112" s="197"/>
      <c r="X112" s="197"/>
      <c r="Y112" s="197"/>
      <c r="Z112" s="197"/>
      <c r="AA112" s="197"/>
      <c r="AB112" s="197"/>
      <c r="AC112" s="197"/>
      <c r="AD112" s="197"/>
      <c r="AE112" s="197"/>
      <c r="AF112" s="195"/>
      <c r="AG112" s="195"/>
      <c r="AH112" s="195"/>
      <c r="AI112" s="195"/>
      <c r="AJ112" s="195"/>
      <c r="AK112" s="195"/>
      <c r="AL112" s="195"/>
      <c r="AM112" s="195"/>
      <c r="AN112" s="195"/>
      <c r="AO112" s="195"/>
      <c r="AP112" s="195"/>
      <c r="AQ112" s="195"/>
      <c r="AR112" s="195"/>
      <c r="AS112" s="195"/>
      <c r="AT112" s="195"/>
      <c r="AU112" s="195"/>
      <c r="AV112" s="195"/>
      <c r="AW112" s="195"/>
      <c r="AX112" s="195"/>
      <c r="AY112" s="198" t="s">
        <v>367</v>
      </c>
      <c r="AZ112" s="195"/>
      <c r="BA112" s="195"/>
      <c r="BB112" s="195"/>
      <c r="BC112" s="195"/>
      <c r="BD112" s="195"/>
      <c r="BE112" s="199">
        <f t="shared" si="0"/>
        <v>0</v>
      </c>
      <c r="BF112" s="199">
        <f t="shared" si="1"/>
        <v>0</v>
      </c>
      <c r="BG112" s="199">
        <f t="shared" si="2"/>
        <v>0</v>
      </c>
      <c r="BH112" s="199">
        <f t="shared" si="3"/>
        <v>0</v>
      </c>
      <c r="BI112" s="199">
        <f t="shared" si="4"/>
        <v>0</v>
      </c>
      <c r="BJ112" s="198" t="s">
        <v>92</v>
      </c>
      <c r="BK112" s="195"/>
      <c r="BL112" s="195"/>
      <c r="BM112" s="195"/>
    </row>
    <row r="113" spans="1:65" s="2" customFormat="1" ht="18" customHeight="1">
      <c r="A113" s="37"/>
      <c r="B113" s="38"/>
      <c r="C113" s="39"/>
      <c r="D113" s="389" t="s">
        <v>370</v>
      </c>
      <c r="E113" s="387"/>
      <c r="F113" s="387"/>
      <c r="G113" s="39"/>
      <c r="H113" s="39"/>
      <c r="I113" s="39"/>
      <c r="J113" s="124">
        <v>0</v>
      </c>
      <c r="K113" s="39"/>
      <c r="L113" s="194"/>
      <c r="M113" s="195"/>
      <c r="N113" s="196" t="s">
        <v>42</v>
      </c>
      <c r="O113" s="195"/>
      <c r="P113" s="195"/>
      <c r="Q113" s="195"/>
      <c r="R113" s="195"/>
      <c r="S113" s="197"/>
      <c r="T113" s="197"/>
      <c r="U113" s="197"/>
      <c r="V113" s="197"/>
      <c r="W113" s="197"/>
      <c r="X113" s="197"/>
      <c r="Y113" s="197"/>
      <c r="Z113" s="197"/>
      <c r="AA113" s="197"/>
      <c r="AB113" s="197"/>
      <c r="AC113" s="197"/>
      <c r="AD113" s="197"/>
      <c r="AE113" s="197"/>
      <c r="AF113" s="195"/>
      <c r="AG113" s="195"/>
      <c r="AH113" s="195"/>
      <c r="AI113" s="195"/>
      <c r="AJ113" s="195"/>
      <c r="AK113" s="195"/>
      <c r="AL113" s="195"/>
      <c r="AM113" s="195"/>
      <c r="AN113" s="195"/>
      <c r="AO113" s="195"/>
      <c r="AP113" s="195"/>
      <c r="AQ113" s="195"/>
      <c r="AR113" s="195"/>
      <c r="AS113" s="195"/>
      <c r="AT113" s="195"/>
      <c r="AU113" s="195"/>
      <c r="AV113" s="195"/>
      <c r="AW113" s="195"/>
      <c r="AX113" s="195"/>
      <c r="AY113" s="198" t="s">
        <v>367</v>
      </c>
      <c r="AZ113" s="195"/>
      <c r="BA113" s="195"/>
      <c r="BB113" s="195"/>
      <c r="BC113" s="195"/>
      <c r="BD113" s="195"/>
      <c r="BE113" s="199">
        <f t="shared" si="0"/>
        <v>0</v>
      </c>
      <c r="BF113" s="199">
        <f t="shared" si="1"/>
        <v>0</v>
      </c>
      <c r="BG113" s="199">
        <f t="shared" si="2"/>
        <v>0</v>
      </c>
      <c r="BH113" s="199">
        <f t="shared" si="3"/>
        <v>0</v>
      </c>
      <c r="BI113" s="199">
        <f t="shared" si="4"/>
        <v>0</v>
      </c>
      <c r="BJ113" s="198" t="s">
        <v>92</v>
      </c>
      <c r="BK113" s="195"/>
      <c r="BL113" s="195"/>
      <c r="BM113" s="195"/>
    </row>
    <row r="114" spans="1:65" s="2" customFormat="1" ht="18" customHeight="1">
      <c r="A114" s="37"/>
      <c r="B114" s="38"/>
      <c r="C114" s="39"/>
      <c r="D114" s="123" t="s">
        <v>371</v>
      </c>
      <c r="E114" s="39"/>
      <c r="F114" s="39"/>
      <c r="G114" s="39"/>
      <c r="H114" s="39"/>
      <c r="I114" s="39"/>
      <c r="J114" s="124">
        <f>ROUND(J30*T114,2)</f>
        <v>0</v>
      </c>
      <c r="K114" s="39"/>
      <c r="L114" s="194"/>
      <c r="M114" s="195"/>
      <c r="N114" s="196" t="s">
        <v>42</v>
      </c>
      <c r="O114" s="195"/>
      <c r="P114" s="195"/>
      <c r="Q114" s="195"/>
      <c r="R114" s="195"/>
      <c r="S114" s="197"/>
      <c r="T114" s="197"/>
      <c r="U114" s="197"/>
      <c r="V114" s="197"/>
      <c r="W114" s="197"/>
      <c r="X114" s="197"/>
      <c r="Y114" s="197"/>
      <c r="Z114" s="197"/>
      <c r="AA114" s="197"/>
      <c r="AB114" s="197"/>
      <c r="AC114" s="197"/>
      <c r="AD114" s="197"/>
      <c r="AE114" s="197"/>
      <c r="AF114" s="195"/>
      <c r="AG114" s="195"/>
      <c r="AH114" s="195"/>
      <c r="AI114" s="195"/>
      <c r="AJ114" s="195"/>
      <c r="AK114" s="195"/>
      <c r="AL114" s="195"/>
      <c r="AM114" s="195"/>
      <c r="AN114" s="195"/>
      <c r="AO114" s="195"/>
      <c r="AP114" s="195"/>
      <c r="AQ114" s="195"/>
      <c r="AR114" s="195"/>
      <c r="AS114" s="195"/>
      <c r="AT114" s="195"/>
      <c r="AU114" s="195"/>
      <c r="AV114" s="195"/>
      <c r="AW114" s="195"/>
      <c r="AX114" s="195"/>
      <c r="AY114" s="198" t="s">
        <v>372</v>
      </c>
      <c r="AZ114" s="195"/>
      <c r="BA114" s="195"/>
      <c r="BB114" s="195"/>
      <c r="BC114" s="195"/>
      <c r="BD114" s="195"/>
      <c r="BE114" s="199">
        <f t="shared" si="0"/>
        <v>0</v>
      </c>
      <c r="BF114" s="199">
        <f t="shared" si="1"/>
        <v>0</v>
      </c>
      <c r="BG114" s="199">
        <f t="shared" si="2"/>
        <v>0</v>
      </c>
      <c r="BH114" s="199">
        <f t="shared" si="3"/>
        <v>0</v>
      </c>
      <c r="BI114" s="199">
        <f t="shared" si="4"/>
        <v>0</v>
      </c>
      <c r="BJ114" s="198" t="s">
        <v>92</v>
      </c>
      <c r="BK114" s="195"/>
      <c r="BL114" s="195"/>
      <c r="BM114" s="195"/>
    </row>
    <row r="115" spans="1:65" s="2" customFormat="1" ht="10.199999999999999">
      <c r="A115" s="37"/>
      <c r="B115" s="38"/>
      <c r="C115" s="39"/>
      <c r="D115" s="39"/>
      <c r="E115" s="39"/>
      <c r="F115" s="39"/>
      <c r="G115" s="39"/>
      <c r="H115" s="39"/>
      <c r="I115" s="39"/>
      <c r="J115" s="39"/>
      <c r="K115" s="39"/>
      <c r="L115" s="58"/>
      <c r="S115" s="37"/>
      <c r="T115" s="37"/>
      <c r="U115" s="37"/>
      <c r="V115" s="37"/>
      <c r="W115" s="37"/>
      <c r="X115" s="37"/>
      <c r="Y115" s="37"/>
      <c r="Z115" s="37"/>
      <c r="AA115" s="37"/>
      <c r="AB115" s="37"/>
      <c r="AC115" s="37"/>
      <c r="AD115" s="37"/>
      <c r="AE115" s="37"/>
    </row>
    <row r="116" spans="1:65" s="2" customFormat="1" ht="29.25" customHeight="1">
      <c r="A116" s="37"/>
      <c r="B116" s="38"/>
      <c r="C116" s="131" t="s">
        <v>142</v>
      </c>
      <c r="D116" s="132"/>
      <c r="E116" s="132"/>
      <c r="F116" s="132"/>
      <c r="G116" s="132"/>
      <c r="H116" s="132"/>
      <c r="I116" s="132"/>
      <c r="J116" s="133">
        <f>ROUND(J96+J108,2)</f>
        <v>0</v>
      </c>
      <c r="K116" s="132"/>
      <c r="L116" s="58"/>
      <c r="S116" s="37"/>
      <c r="T116" s="37"/>
      <c r="U116" s="37"/>
      <c r="V116" s="37"/>
      <c r="W116" s="37"/>
      <c r="X116" s="37"/>
      <c r="Y116" s="37"/>
      <c r="Z116" s="37"/>
      <c r="AA116" s="37"/>
      <c r="AB116" s="37"/>
      <c r="AC116" s="37"/>
      <c r="AD116" s="37"/>
      <c r="AE116" s="37"/>
    </row>
    <row r="117" spans="1:65" s="2" customFormat="1" ht="6.9" customHeight="1">
      <c r="A117" s="37"/>
      <c r="B117" s="61"/>
      <c r="C117" s="62"/>
      <c r="D117" s="62"/>
      <c r="E117" s="62"/>
      <c r="F117" s="62"/>
      <c r="G117" s="62"/>
      <c r="H117" s="62"/>
      <c r="I117" s="62"/>
      <c r="J117" s="62"/>
      <c r="K117" s="62"/>
      <c r="L117" s="58"/>
      <c r="S117" s="37"/>
      <c r="T117" s="37"/>
      <c r="U117" s="37"/>
      <c r="V117" s="37"/>
      <c r="W117" s="37"/>
      <c r="X117" s="37"/>
      <c r="Y117" s="37"/>
      <c r="Z117" s="37"/>
      <c r="AA117" s="37"/>
      <c r="AB117" s="37"/>
      <c r="AC117" s="37"/>
      <c r="AD117" s="37"/>
      <c r="AE117" s="37"/>
    </row>
    <row r="121" spans="1:65" s="2" customFormat="1" ht="6.9" customHeight="1">
      <c r="A121" s="37"/>
      <c r="B121" s="63"/>
      <c r="C121" s="64"/>
      <c r="D121" s="64"/>
      <c r="E121" s="64"/>
      <c r="F121" s="64"/>
      <c r="G121" s="64"/>
      <c r="H121" s="64"/>
      <c r="I121" s="64"/>
      <c r="J121" s="64"/>
      <c r="K121" s="64"/>
      <c r="L121" s="58"/>
      <c r="S121" s="37"/>
      <c r="T121" s="37"/>
      <c r="U121" s="37"/>
      <c r="V121" s="37"/>
      <c r="W121" s="37"/>
      <c r="X121" s="37"/>
      <c r="Y121" s="37"/>
      <c r="Z121" s="37"/>
      <c r="AA121" s="37"/>
      <c r="AB121" s="37"/>
      <c r="AC121" s="37"/>
      <c r="AD121" s="37"/>
      <c r="AE121" s="37"/>
    </row>
    <row r="122" spans="1:65" s="2" customFormat="1" ht="24.9" customHeight="1">
      <c r="A122" s="37"/>
      <c r="B122" s="38"/>
      <c r="C122" s="25" t="s">
        <v>373</v>
      </c>
      <c r="D122" s="39"/>
      <c r="E122" s="39"/>
      <c r="F122" s="39"/>
      <c r="G122" s="39"/>
      <c r="H122" s="39"/>
      <c r="I122" s="39"/>
      <c r="J122" s="39"/>
      <c r="K122" s="39"/>
      <c r="L122" s="58"/>
      <c r="S122" s="37"/>
      <c r="T122" s="37"/>
      <c r="U122" s="37"/>
      <c r="V122" s="37"/>
      <c r="W122" s="37"/>
      <c r="X122" s="37"/>
      <c r="Y122" s="37"/>
      <c r="Z122" s="37"/>
      <c r="AA122" s="37"/>
      <c r="AB122" s="37"/>
      <c r="AC122" s="37"/>
      <c r="AD122" s="37"/>
      <c r="AE122" s="37"/>
    </row>
    <row r="123" spans="1:65" s="2" customFormat="1" ht="6.9" customHeight="1">
      <c r="A123" s="37"/>
      <c r="B123" s="38"/>
      <c r="C123" s="39"/>
      <c r="D123" s="39"/>
      <c r="E123" s="39"/>
      <c r="F123" s="39"/>
      <c r="G123" s="39"/>
      <c r="H123" s="39"/>
      <c r="I123" s="39"/>
      <c r="J123" s="39"/>
      <c r="K123" s="39"/>
      <c r="L123" s="58"/>
      <c r="S123" s="37"/>
      <c r="T123" s="37"/>
      <c r="U123" s="37"/>
      <c r="V123" s="37"/>
      <c r="W123" s="37"/>
      <c r="X123" s="37"/>
      <c r="Y123" s="37"/>
      <c r="Z123" s="37"/>
      <c r="AA123" s="37"/>
      <c r="AB123" s="37"/>
      <c r="AC123" s="37"/>
      <c r="AD123" s="37"/>
      <c r="AE123" s="37"/>
    </row>
    <row r="124" spans="1:65" s="2" customFormat="1" ht="12" customHeight="1">
      <c r="A124" s="37"/>
      <c r="B124" s="38"/>
      <c r="C124" s="31" t="s">
        <v>15</v>
      </c>
      <c r="D124" s="39"/>
      <c r="E124" s="39"/>
      <c r="F124" s="39"/>
      <c r="G124" s="39"/>
      <c r="H124" s="39"/>
      <c r="I124" s="39"/>
      <c r="J124" s="39"/>
      <c r="K124" s="39"/>
      <c r="L124" s="58"/>
      <c r="S124" s="37"/>
      <c r="T124" s="37"/>
      <c r="U124" s="37"/>
      <c r="V124" s="37"/>
      <c r="W124" s="37"/>
      <c r="X124" s="37"/>
      <c r="Y124" s="37"/>
      <c r="Z124" s="37"/>
      <c r="AA124" s="37"/>
      <c r="AB124" s="37"/>
      <c r="AC124" s="37"/>
      <c r="AD124" s="37"/>
      <c r="AE124" s="37"/>
    </row>
    <row r="125" spans="1:65" s="2" customFormat="1" ht="39.75" customHeight="1">
      <c r="A125" s="37"/>
      <c r="B125" s="38"/>
      <c r="C125" s="39"/>
      <c r="D125" s="39"/>
      <c r="E125" s="398" t="str">
        <f>E7</f>
        <v>OPRAVA POŠKODENÝCH PODLÁH A PRIESTOROV GARÁŽÍ NA 3.PP, 2.PP, 1.PP, MEZANÍNU, HOSPODÁRSKEHO A BANK. DVORA V OBJEKTE NBS</v>
      </c>
      <c r="F125" s="399"/>
      <c r="G125" s="399"/>
      <c r="H125" s="399"/>
      <c r="I125" s="39"/>
      <c r="J125" s="39"/>
      <c r="K125" s="39"/>
      <c r="L125" s="58"/>
      <c r="S125" s="37"/>
      <c r="T125" s="37"/>
      <c r="U125" s="37"/>
      <c r="V125" s="37"/>
      <c r="W125" s="37"/>
      <c r="X125" s="37"/>
      <c r="Y125" s="37"/>
      <c r="Z125" s="37"/>
      <c r="AA125" s="37"/>
      <c r="AB125" s="37"/>
      <c r="AC125" s="37"/>
      <c r="AD125" s="37"/>
      <c r="AE125" s="37"/>
    </row>
    <row r="126" spans="1:65" s="2" customFormat="1" ht="12" customHeight="1">
      <c r="A126" s="37"/>
      <c r="B126" s="38"/>
      <c r="C126" s="31" t="s">
        <v>160</v>
      </c>
      <c r="D126" s="39"/>
      <c r="E126" s="39"/>
      <c r="F126" s="39"/>
      <c r="G126" s="39"/>
      <c r="H126" s="39"/>
      <c r="I126" s="39"/>
      <c r="J126" s="39"/>
      <c r="K126" s="39"/>
      <c r="L126" s="58"/>
      <c r="S126" s="37"/>
      <c r="T126" s="37"/>
      <c r="U126" s="37"/>
      <c r="V126" s="37"/>
      <c r="W126" s="37"/>
      <c r="X126" s="37"/>
      <c r="Y126" s="37"/>
      <c r="Z126" s="37"/>
      <c r="AA126" s="37"/>
      <c r="AB126" s="37"/>
      <c r="AC126" s="37"/>
      <c r="AD126" s="37"/>
      <c r="AE126" s="37"/>
    </row>
    <row r="127" spans="1:65" s="2" customFormat="1" ht="16.5" customHeight="1">
      <c r="A127" s="37"/>
      <c r="B127" s="38"/>
      <c r="C127" s="39"/>
      <c r="D127" s="39"/>
      <c r="E127" s="337" t="str">
        <f>E9</f>
        <v>10 - Modernizácia osvetlenia</v>
      </c>
      <c r="F127" s="400"/>
      <c r="G127" s="400"/>
      <c r="H127" s="400"/>
      <c r="I127" s="39"/>
      <c r="J127" s="39"/>
      <c r="K127" s="39"/>
      <c r="L127" s="58"/>
      <c r="S127" s="37"/>
      <c r="T127" s="37"/>
      <c r="U127" s="37"/>
      <c r="V127" s="37"/>
      <c r="W127" s="37"/>
      <c r="X127" s="37"/>
      <c r="Y127" s="37"/>
      <c r="Z127" s="37"/>
      <c r="AA127" s="37"/>
      <c r="AB127" s="37"/>
      <c r="AC127" s="37"/>
      <c r="AD127" s="37"/>
      <c r="AE127" s="37"/>
    </row>
    <row r="128" spans="1:65" s="2" customFormat="1" ht="6.9" customHeight="1">
      <c r="A128" s="37"/>
      <c r="B128" s="38"/>
      <c r="C128" s="39"/>
      <c r="D128" s="39"/>
      <c r="E128" s="39"/>
      <c r="F128" s="39"/>
      <c r="G128" s="39"/>
      <c r="H128" s="39"/>
      <c r="I128" s="39"/>
      <c r="J128" s="39"/>
      <c r="K128" s="39"/>
      <c r="L128" s="58"/>
      <c r="S128" s="37"/>
      <c r="T128" s="37"/>
      <c r="U128" s="37"/>
      <c r="V128" s="37"/>
      <c r="W128" s="37"/>
      <c r="X128" s="37"/>
      <c r="Y128" s="37"/>
      <c r="Z128" s="37"/>
      <c r="AA128" s="37"/>
      <c r="AB128" s="37"/>
      <c r="AC128" s="37"/>
      <c r="AD128" s="37"/>
      <c r="AE128" s="37"/>
    </row>
    <row r="129" spans="1:65" s="2" customFormat="1" ht="12" customHeight="1">
      <c r="A129" s="37"/>
      <c r="B129" s="38"/>
      <c r="C129" s="31" t="s">
        <v>19</v>
      </c>
      <c r="D129" s="39"/>
      <c r="E129" s="39"/>
      <c r="F129" s="29" t="str">
        <f>F12</f>
        <v>BRATISLAVA</v>
      </c>
      <c r="G129" s="39"/>
      <c r="H129" s="39"/>
      <c r="I129" s="31" t="s">
        <v>21</v>
      </c>
      <c r="J129" s="73" t="str">
        <f>IF(J12="","",J12)</f>
        <v>9. 5. 2022</v>
      </c>
      <c r="K129" s="39"/>
      <c r="L129" s="58"/>
      <c r="S129" s="37"/>
      <c r="T129" s="37"/>
      <c r="U129" s="37"/>
      <c r="V129" s="37"/>
      <c r="W129" s="37"/>
      <c r="X129" s="37"/>
      <c r="Y129" s="37"/>
      <c r="Z129" s="37"/>
      <c r="AA129" s="37"/>
      <c r="AB129" s="37"/>
      <c r="AC129" s="37"/>
      <c r="AD129" s="37"/>
      <c r="AE129" s="37"/>
    </row>
    <row r="130" spans="1:65" s="2" customFormat="1" ht="6.9" customHeight="1">
      <c r="A130" s="37"/>
      <c r="B130" s="38"/>
      <c r="C130" s="39"/>
      <c r="D130" s="39"/>
      <c r="E130" s="39"/>
      <c r="F130" s="39"/>
      <c r="G130" s="39"/>
      <c r="H130" s="39"/>
      <c r="I130" s="39"/>
      <c r="J130" s="39"/>
      <c r="K130" s="39"/>
      <c r="L130" s="58"/>
      <c r="S130" s="37"/>
      <c r="T130" s="37"/>
      <c r="U130" s="37"/>
      <c r="V130" s="37"/>
      <c r="W130" s="37"/>
      <c r="X130" s="37"/>
      <c r="Y130" s="37"/>
      <c r="Z130" s="37"/>
      <c r="AA130" s="37"/>
      <c r="AB130" s="37"/>
      <c r="AC130" s="37"/>
      <c r="AD130" s="37"/>
      <c r="AE130" s="37"/>
    </row>
    <row r="131" spans="1:65" s="2" customFormat="1" ht="15.15" customHeight="1">
      <c r="A131" s="37"/>
      <c r="B131" s="38"/>
      <c r="C131" s="31" t="s">
        <v>23</v>
      </c>
      <c r="D131" s="39"/>
      <c r="E131" s="39"/>
      <c r="F131" s="29" t="str">
        <f>E15</f>
        <v>A BKPŠ, SPOL. S.R.O.</v>
      </c>
      <c r="G131" s="39"/>
      <c r="H131" s="39"/>
      <c r="I131" s="31" t="s">
        <v>29</v>
      </c>
      <c r="J131" s="34" t="str">
        <f>E21</f>
        <v>Ing. Fondrk František</v>
      </c>
      <c r="K131" s="39"/>
      <c r="L131" s="58"/>
      <c r="S131" s="37"/>
      <c r="T131" s="37"/>
      <c r="U131" s="37"/>
      <c r="V131" s="37"/>
      <c r="W131" s="37"/>
      <c r="X131" s="37"/>
      <c r="Y131" s="37"/>
      <c r="Z131" s="37"/>
      <c r="AA131" s="37"/>
      <c r="AB131" s="37"/>
      <c r="AC131" s="37"/>
      <c r="AD131" s="37"/>
      <c r="AE131" s="37"/>
    </row>
    <row r="132" spans="1:65" s="2" customFormat="1" ht="15.15" customHeight="1">
      <c r="A132" s="37"/>
      <c r="B132" s="38"/>
      <c r="C132" s="31" t="s">
        <v>27</v>
      </c>
      <c r="D132" s="39"/>
      <c r="E132" s="39"/>
      <c r="F132" s="29" t="str">
        <f>IF(E18="","",E18)</f>
        <v>Vyplň údaj</v>
      </c>
      <c r="G132" s="39"/>
      <c r="H132" s="39"/>
      <c r="I132" s="31" t="s">
        <v>31</v>
      </c>
      <c r="J132" s="34" t="str">
        <f>E24</f>
        <v>PIK FONDRK sro</v>
      </c>
      <c r="K132" s="39"/>
      <c r="L132" s="58"/>
      <c r="S132" s="37"/>
      <c r="T132" s="37"/>
      <c r="U132" s="37"/>
      <c r="V132" s="37"/>
      <c r="W132" s="37"/>
      <c r="X132" s="37"/>
      <c r="Y132" s="37"/>
      <c r="Z132" s="37"/>
      <c r="AA132" s="37"/>
      <c r="AB132" s="37"/>
      <c r="AC132" s="37"/>
      <c r="AD132" s="37"/>
      <c r="AE132" s="37"/>
    </row>
    <row r="133" spans="1:65" s="2" customFormat="1" ht="10.35" customHeight="1">
      <c r="A133" s="37"/>
      <c r="B133" s="38"/>
      <c r="C133" s="39"/>
      <c r="D133" s="39"/>
      <c r="E133" s="39"/>
      <c r="F133" s="39"/>
      <c r="G133" s="39"/>
      <c r="H133" s="39"/>
      <c r="I133" s="39"/>
      <c r="J133" s="39"/>
      <c r="K133" s="39"/>
      <c r="L133" s="58"/>
      <c r="S133" s="37"/>
      <c r="T133" s="37"/>
      <c r="U133" s="37"/>
      <c r="V133" s="37"/>
      <c r="W133" s="37"/>
      <c r="X133" s="37"/>
      <c r="Y133" s="37"/>
      <c r="Z133" s="37"/>
      <c r="AA133" s="37"/>
      <c r="AB133" s="37"/>
      <c r="AC133" s="37"/>
      <c r="AD133" s="37"/>
      <c r="AE133" s="37"/>
    </row>
    <row r="134" spans="1:65" s="11" customFormat="1" ht="29.25" customHeight="1">
      <c r="A134" s="200"/>
      <c r="B134" s="201"/>
      <c r="C134" s="202" t="s">
        <v>374</v>
      </c>
      <c r="D134" s="203" t="s">
        <v>61</v>
      </c>
      <c r="E134" s="203" t="s">
        <v>57</v>
      </c>
      <c r="F134" s="203" t="s">
        <v>58</v>
      </c>
      <c r="G134" s="203" t="s">
        <v>375</v>
      </c>
      <c r="H134" s="203" t="s">
        <v>376</v>
      </c>
      <c r="I134" s="203" t="s">
        <v>377</v>
      </c>
      <c r="J134" s="204" t="s">
        <v>336</v>
      </c>
      <c r="K134" s="205" t="s">
        <v>378</v>
      </c>
      <c r="L134" s="206"/>
      <c r="M134" s="82" t="s">
        <v>1</v>
      </c>
      <c r="N134" s="83" t="s">
        <v>40</v>
      </c>
      <c r="O134" s="83" t="s">
        <v>379</v>
      </c>
      <c r="P134" s="83" t="s">
        <v>380</v>
      </c>
      <c r="Q134" s="83" t="s">
        <v>381</v>
      </c>
      <c r="R134" s="83" t="s">
        <v>382</v>
      </c>
      <c r="S134" s="83" t="s">
        <v>383</v>
      </c>
      <c r="T134" s="84" t="s">
        <v>384</v>
      </c>
      <c r="U134" s="200"/>
      <c r="V134" s="200"/>
      <c r="W134" s="200"/>
      <c r="X134" s="200"/>
      <c r="Y134" s="200"/>
      <c r="Z134" s="200"/>
      <c r="AA134" s="200"/>
      <c r="AB134" s="200"/>
      <c r="AC134" s="200"/>
      <c r="AD134" s="200"/>
      <c r="AE134" s="200"/>
    </row>
    <row r="135" spans="1:65" s="2" customFormat="1" ht="22.8" customHeight="1">
      <c r="A135" s="37"/>
      <c r="B135" s="38"/>
      <c r="C135" s="89" t="s">
        <v>212</v>
      </c>
      <c r="D135" s="39"/>
      <c r="E135" s="39"/>
      <c r="F135" s="39"/>
      <c r="G135" s="39"/>
      <c r="H135" s="39"/>
      <c r="I135" s="39"/>
      <c r="J135" s="207">
        <f>BK135</f>
        <v>0</v>
      </c>
      <c r="K135" s="39"/>
      <c r="L135" s="40"/>
      <c r="M135" s="85"/>
      <c r="N135" s="208"/>
      <c r="O135" s="86"/>
      <c r="P135" s="209">
        <f>P136+P139+P143+P174+P176</f>
        <v>0</v>
      </c>
      <c r="Q135" s="86"/>
      <c r="R135" s="209">
        <f>R136+R139+R143+R174+R176</f>
        <v>6.3804400000000001</v>
      </c>
      <c r="S135" s="86"/>
      <c r="T135" s="210">
        <f>T136+T139+T143+T174+T176</f>
        <v>4.9991899999999996</v>
      </c>
      <c r="U135" s="37"/>
      <c r="V135" s="37"/>
      <c r="W135" s="37"/>
      <c r="X135" s="37"/>
      <c r="Y135" s="37"/>
      <c r="Z135" s="37"/>
      <c r="AA135" s="37"/>
      <c r="AB135" s="37"/>
      <c r="AC135" s="37"/>
      <c r="AD135" s="37"/>
      <c r="AE135" s="37"/>
      <c r="AT135" s="19" t="s">
        <v>75</v>
      </c>
      <c r="AU135" s="19" t="s">
        <v>338</v>
      </c>
      <c r="BK135" s="211">
        <f>BK136+BK139+BK143+BK174+BK176</f>
        <v>0</v>
      </c>
    </row>
    <row r="136" spans="1:65" s="12" customFormat="1" ht="25.95" customHeight="1">
      <c r="B136" s="212"/>
      <c r="C136" s="213"/>
      <c r="D136" s="214" t="s">
        <v>75</v>
      </c>
      <c r="E136" s="215" t="s">
        <v>107</v>
      </c>
      <c r="F136" s="215" t="s">
        <v>4633</v>
      </c>
      <c r="G136" s="213"/>
      <c r="H136" s="213"/>
      <c r="I136" s="216"/>
      <c r="J136" s="191">
        <f>BK136</f>
        <v>0</v>
      </c>
      <c r="K136" s="213"/>
      <c r="L136" s="217"/>
      <c r="M136" s="218"/>
      <c r="N136" s="219"/>
      <c r="O136" s="219"/>
      <c r="P136" s="220">
        <f>P137</f>
        <v>0</v>
      </c>
      <c r="Q136" s="219"/>
      <c r="R136" s="220">
        <f>R137</f>
        <v>0.69120000000000004</v>
      </c>
      <c r="S136" s="219"/>
      <c r="T136" s="221">
        <f>T137</f>
        <v>0</v>
      </c>
      <c r="AR136" s="222" t="s">
        <v>84</v>
      </c>
      <c r="AT136" s="223" t="s">
        <v>75</v>
      </c>
      <c r="AU136" s="223" t="s">
        <v>76</v>
      </c>
      <c r="AY136" s="222" t="s">
        <v>387</v>
      </c>
      <c r="BK136" s="224">
        <f>BK137</f>
        <v>0</v>
      </c>
    </row>
    <row r="137" spans="1:65" s="12" customFormat="1" ht="22.8" customHeight="1">
      <c r="B137" s="212"/>
      <c r="C137" s="213"/>
      <c r="D137" s="214" t="s">
        <v>75</v>
      </c>
      <c r="E137" s="225" t="s">
        <v>4634</v>
      </c>
      <c r="F137" s="225" t="s">
        <v>4635</v>
      </c>
      <c r="G137" s="213"/>
      <c r="H137" s="213"/>
      <c r="I137" s="216"/>
      <c r="J137" s="226">
        <f>BK137</f>
        <v>0</v>
      </c>
      <c r="K137" s="213"/>
      <c r="L137" s="217"/>
      <c r="M137" s="218"/>
      <c r="N137" s="219"/>
      <c r="O137" s="219"/>
      <c r="P137" s="220">
        <f>P138</f>
        <v>0</v>
      </c>
      <c r="Q137" s="219"/>
      <c r="R137" s="220">
        <f>R138</f>
        <v>0.69120000000000004</v>
      </c>
      <c r="S137" s="219"/>
      <c r="T137" s="221">
        <f>T138</f>
        <v>0</v>
      </c>
      <c r="AR137" s="222" t="s">
        <v>84</v>
      </c>
      <c r="AT137" s="223" t="s">
        <v>75</v>
      </c>
      <c r="AU137" s="223" t="s">
        <v>84</v>
      </c>
      <c r="AY137" s="222" t="s">
        <v>387</v>
      </c>
      <c r="BK137" s="224">
        <f>BK138</f>
        <v>0</v>
      </c>
    </row>
    <row r="138" spans="1:65" s="2" customFormat="1" ht="24.15" customHeight="1">
      <c r="A138" s="37"/>
      <c r="B138" s="38"/>
      <c r="C138" s="240" t="s">
        <v>84</v>
      </c>
      <c r="D138" s="240" t="s">
        <v>393</v>
      </c>
      <c r="E138" s="241" t="s">
        <v>4636</v>
      </c>
      <c r="F138" s="242" t="s">
        <v>469</v>
      </c>
      <c r="G138" s="243" t="s">
        <v>405</v>
      </c>
      <c r="H138" s="244">
        <v>360</v>
      </c>
      <c r="I138" s="245"/>
      <c r="J138" s="246">
        <f>ROUND(I138*H138,2)</f>
        <v>0</v>
      </c>
      <c r="K138" s="247"/>
      <c r="L138" s="40"/>
      <c r="M138" s="248" t="s">
        <v>1</v>
      </c>
      <c r="N138" s="249" t="s">
        <v>42</v>
      </c>
      <c r="O138" s="78"/>
      <c r="P138" s="250">
        <f>O138*H138</f>
        <v>0</v>
      </c>
      <c r="Q138" s="250">
        <v>1.92E-3</v>
      </c>
      <c r="R138" s="250">
        <f>Q138*H138</f>
        <v>0.69120000000000004</v>
      </c>
      <c r="S138" s="250">
        <v>0</v>
      </c>
      <c r="T138" s="251">
        <f>S138*H138</f>
        <v>0</v>
      </c>
      <c r="U138" s="37"/>
      <c r="V138" s="37"/>
      <c r="W138" s="37"/>
      <c r="X138" s="37"/>
      <c r="Y138" s="37"/>
      <c r="Z138" s="37"/>
      <c r="AA138" s="37"/>
      <c r="AB138" s="37"/>
      <c r="AC138" s="37"/>
      <c r="AD138" s="37"/>
      <c r="AE138" s="37"/>
      <c r="AR138" s="252" t="s">
        <v>386</v>
      </c>
      <c r="AT138" s="252" t="s">
        <v>393</v>
      </c>
      <c r="AU138" s="252" t="s">
        <v>92</v>
      </c>
      <c r="AY138" s="19" t="s">
        <v>387</v>
      </c>
      <c r="BE138" s="127">
        <f>IF(N138="základná",J138,0)</f>
        <v>0</v>
      </c>
      <c r="BF138" s="127">
        <f>IF(N138="znížená",J138,0)</f>
        <v>0</v>
      </c>
      <c r="BG138" s="127">
        <f>IF(N138="zákl. prenesená",J138,0)</f>
        <v>0</v>
      </c>
      <c r="BH138" s="127">
        <f>IF(N138="zníž. prenesená",J138,0)</f>
        <v>0</v>
      </c>
      <c r="BI138" s="127">
        <f>IF(N138="nulová",J138,0)</f>
        <v>0</v>
      </c>
      <c r="BJ138" s="19" t="s">
        <v>92</v>
      </c>
      <c r="BK138" s="127">
        <f>ROUND(I138*H138,2)</f>
        <v>0</v>
      </c>
      <c r="BL138" s="19" t="s">
        <v>386</v>
      </c>
      <c r="BM138" s="252" t="s">
        <v>4637</v>
      </c>
    </row>
    <row r="139" spans="1:65" s="12" customFormat="1" ht="25.95" customHeight="1">
      <c r="B139" s="212"/>
      <c r="C139" s="213"/>
      <c r="D139" s="214" t="s">
        <v>75</v>
      </c>
      <c r="E139" s="215" t="s">
        <v>866</v>
      </c>
      <c r="F139" s="215" t="s">
        <v>4196</v>
      </c>
      <c r="G139" s="213"/>
      <c r="H139" s="213"/>
      <c r="I139" s="216"/>
      <c r="J139" s="191">
        <f>BK139</f>
        <v>0</v>
      </c>
      <c r="K139" s="213"/>
      <c r="L139" s="217"/>
      <c r="M139" s="218"/>
      <c r="N139" s="219"/>
      <c r="O139" s="219"/>
      <c r="P139" s="220">
        <f>P140</f>
        <v>0</v>
      </c>
      <c r="Q139" s="219"/>
      <c r="R139" s="220">
        <f>R140</f>
        <v>3.6500000000000005E-2</v>
      </c>
      <c r="S139" s="219"/>
      <c r="T139" s="221">
        <f>T140</f>
        <v>0</v>
      </c>
      <c r="AR139" s="222" t="s">
        <v>84</v>
      </c>
      <c r="AT139" s="223" t="s">
        <v>75</v>
      </c>
      <c r="AU139" s="223" t="s">
        <v>76</v>
      </c>
      <c r="AY139" s="222" t="s">
        <v>387</v>
      </c>
      <c r="BK139" s="224">
        <f>BK140</f>
        <v>0</v>
      </c>
    </row>
    <row r="140" spans="1:65" s="12" customFormat="1" ht="22.8" customHeight="1">
      <c r="B140" s="212"/>
      <c r="C140" s="213"/>
      <c r="D140" s="214" t="s">
        <v>75</v>
      </c>
      <c r="E140" s="225" t="s">
        <v>4638</v>
      </c>
      <c r="F140" s="225" t="s">
        <v>4639</v>
      </c>
      <c r="G140" s="213"/>
      <c r="H140" s="213"/>
      <c r="I140" s="216"/>
      <c r="J140" s="226">
        <f>BK140</f>
        <v>0</v>
      </c>
      <c r="K140" s="213"/>
      <c r="L140" s="217"/>
      <c r="M140" s="218"/>
      <c r="N140" s="219"/>
      <c r="O140" s="219"/>
      <c r="P140" s="220">
        <f>SUM(P141:P142)</f>
        <v>0</v>
      </c>
      <c r="Q140" s="219"/>
      <c r="R140" s="220">
        <f>SUM(R141:R142)</f>
        <v>3.6500000000000005E-2</v>
      </c>
      <c r="S140" s="219"/>
      <c r="T140" s="221">
        <f>SUM(T141:T142)</f>
        <v>0</v>
      </c>
      <c r="AR140" s="222" t="s">
        <v>84</v>
      </c>
      <c r="AT140" s="223" t="s">
        <v>75</v>
      </c>
      <c r="AU140" s="223" t="s">
        <v>84</v>
      </c>
      <c r="AY140" s="222" t="s">
        <v>387</v>
      </c>
      <c r="BK140" s="224">
        <f>SUM(BK141:BK142)</f>
        <v>0</v>
      </c>
    </row>
    <row r="141" spans="1:65" s="2" customFormat="1" ht="33" customHeight="1">
      <c r="A141" s="37"/>
      <c r="B141" s="38"/>
      <c r="C141" s="240" t="s">
        <v>92</v>
      </c>
      <c r="D141" s="240" t="s">
        <v>393</v>
      </c>
      <c r="E141" s="241" t="s">
        <v>4640</v>
      </c>
      <c r="F141" s="242" t="s">
        <v>4641</v>
      </c>
      <c r="G141" s="243" t="s">
        <v>436</v>
      </c>
      <c r="H141" s="244">
        <v>3650</v>
      </c>
      <c r="I141" s="245"/>
      <c r="J141" s="246">
        <f>ROUND(I141*H141,2)</f>
        <v>0</v>
      </c>
      <c r="K141" s="247"/>
      <c r="L141" s="40"/>
      <c r="M141" s="248" t="s">
        <v>1</v>
      </c>
      <c r="N141" s="249" t="s">
        <v>42</v>
      </c>
      <c r="O141" s="78"/>
      <c r="P141" s="250">
        <f>O141*H141</f>
        <v>0</v>
      </c>
      <c r="Q141" s="250">
        <v>0</v>
      </c>
      <c r="R141" s="250">
        <f>Q141*H141</f>
        <v>0</v>
      </c>
      <c r="S141" s="250">
        <v>0</v>
      </c>
      <c r="T141" s="251">
        <f>S141*H141</f>
        <v>0</v>
      </c>
      <c r="U141" s="37"/>
      <c r="V141" s="37"/>
      <c r="W141" s="37"/>
      <c r="X141" s="37"/>
      <c r="Y141" s="37"/>
      <c r="Z141" s="37"/>
      <c r="AA141" s="37"/>
      <c r="AB141" s="37"/>
      <c r="AC141" s="37"/>
      <c r="AD141" s="37"/>
      <c r="AE141" s="37"/>
      <c r="AR141" s="252" t="s">
        <v>386</v>
      </c>
      <c r="AT141" s="252" t="s">
        <v>393</v>
      </c>
      <c r="AU141" s="252" t="s">
        <v>92</v>
      </c>
      <c r="AY141" s="19" t="s">
        <v>387</v>
      </c>
      <c r="BE141" s="127">
        <f>IF(N141="základná",J141,0)</f>
        <v>0</v>
      </c>
      <c r="BF141" s="127">
        <f>IF(N141="znížená",J141,0)</f>
        <v>0</v>
      </c>
      <c r="BG141" s="127">
        <f>IF(N141="zákl. prenesená",J141,0)</f>
        <v>0</v>
      </c>
      <c r="BH141" s="127">
        <f>IF(N141="zníž. prenesená",J141,0)</f>
        <v>0</v>
      </c>
      <c r="BI141" s="127">
        <f>IF(N141="nulová",J141,0)</f>
        <v>0</v>
      </c>
      <c r="BJ141" s="19" t="s">
        <v>92</v>
      </c>
      <c r="BK141" s="127">
        <f>ROUND(I141*H141,2)</f>
        <v>0</v>
      </c>
      <c r="BL141" s="19" t="s">
        <v>386</v>
      </c>
      <c r="BM141" s="252" t="s">
        <v>4642</v>
      </c>
    </row>
    <row r="142" spans="1:65" s="2" customFormat="1" ht="24.15" customHeight="1">
      <c r="A142" s="37"/>
      <c r="B142" s="38"/>
      <c r="C142" s="297" t="s">
        <v>99</v>
      </c>
      <c r="D142" s="297" t="s">
        <v>592</v>
      </c>
      <c r="E142" s="298" t="s">
        <v>4643</v>
      </c>
      <c r="F142" s="299" t="s">
        <v>4644</v>
      </c>
      <c r="G142" s="300" t="s">
        <v>436</v>
      </c>
      <c r="H142" s="301">
        <v>3650</v>
      </c>
      <c r="I142" s="302"/>
      <c r="J142" s="303">
        <f>ROUND(I142*H142,2)</f>
        <v>0</v>
      </c>
      <c r="K142" s="304"/>
      <c r="L142" s="305"/>
      <c r="M142" s="306" t="s">
        <v>1</v>
      </c>
      <c r="N142" s="307" t="s">
        <v>42</v>
      </c>
      <c r="O142" s="78"/>
      <c r="P142" s="250">
        <f>O142*H142</f>
        <v>0</v>
      </c>
      <c r="Q142" s="250">
        <v>1.0000000000000001E-5</v>
      </c>
      <c r="R142" s="250">
        <f>Q142*H142</f>
        <v>3.6500000000000005E-2</v>
      </c>
      <c r="S142" s="250">
        <v>0</v>
      </c>
      <c r="T142" s="251">
        <f>S142*H142</f>
        <v>0</v>
      </c>
      <c r="U142" s="37"/>
      <c r="V142" s="37"/>
      <c r="W142" s="37"/>
      <c r="X142" s="37"/>
      <c r="Y142" s="37"/>
      <c r="Z142" s="37"/>
      <c r="AA142" s="37"/>
      <c r="AB142" s="37"/>
      <c r="AC142" s="37"/>
      <c r="AD142" s="37"/>
      <c r="AE142" s="37"/>
      <c r="AR142" s="252" t="s">
        <v>443</v>
      </c>
      <c r="AT142" s="252" t="s">
        <v>592</v>
      </c>
      <c r="AU142" s="252" t="s">
        <v>92</v>
      </c>
      <c r="AY142" s="19" t="s">
        <v>387</v>
      </c>
      <c r="BE142" s="127">
        <f>IF(N142="základná",J142,0)</f>
        <v>0</v>
      </c>
      <c r="BF142" s="127">
        <f>IF(N142="znížená",J142,0)</f>
        <v>0</v>
      </c>
      <c r="BG142" s="127">
        <f>IF(N142="zákl. prenesená",J142,0)</f>
        <v>0</v>
      </c>
      <c r="BH142" s="127">
        <f>IF(N142="zníž. prenesená",J142,0)</f>
        <v>0</v>
      </c>
      <c r="BI142" s="127">
        <f>IF(N142="nulová",J142,0)</f>
        <v>0</v>
      </c>
      <c r="BJ142" s="19" t="s">
        <v>92</v>
      </c>
      <c r="BK142" s="127">
        <f>ROUND(I142*H142,2)</f>
        <v>0</v>
      </c>
      <c r="BL142" s="19" t="s">
        <v>386</v>
      </c>
      <c r="BM142" s="252" t="s">
        <v>4645</v>
      </c>
    </row>
    <row r="143" spans="1:65" s="12" customFormat="1" ht="25.95" customHeight="1">
      <c r="B143" s="212"/>
      <c r="C143" s="213"/>
      <c r="D143" s="214" t="s">
        <v>75</v>
      </c>
      <c r="E143" s="215" t="s">
        <v>592</v>
      </c>
      <c r="F143" s="215" t="s">
        <v>2128</v>
      </c>
      <c r="G143" s="213"/>
      <c r="H143" s="213"/>
      <c r="I143" s="216"/>
      <c r="J143" s="191">
        <f>BK143</f>
        <v>0</v>
      </c>
      <c r="K143" s="213"/>
      <c r="L143" s="217"/>
      <c r="M143" s="218"/>
      <c r="N143" s="219"/>
      <c r="O143" s="219"/>
      <c r="P143" s="220">
        <f>P144+P171</f>
        <v>0</v>
      </c>
      <c r="Q143" s="219"/>
      <c r="R143" s="220">
        <f>R144+R171</f>
        <v>5.6527399999999997</v>
      </c>
      <c r="S143" s="219"/>
      <c r="T143" s="221">
        <f>T144+T171</f>
        <v>4.9991899999999996</v>
      </c>
      <c r="AR143" s="222" t="s">
        <v>99</v>
      </c>
      <c r="AT143" s="223" t="s">
        <v>75</v>
      </c>
      <c r="AU143" s="223" t="s">
        <v>76</v>
      </c>
      <c r="AY143" s="222" t="s">
        <v>387</v>
      </c>
      <c r="BK143" s="224">
        <f>BK144+BK171</f>
        <v>0</v>
      </c>
    </row>
    <row r="144" spans="1:65" s="12" customFormat="1" ht="22.8" customHeight="1">
      <c r="B144" s="212"/>
      <c r="C144" s="213"/>
      <c r="D144" s="214" t="s">
        <v>75</v>
      </c>
      <c r="E144" s="225" t="s">
        <v>1956</v>
      </c>
      <c r="F144" s="225" t="s">
        <v>2129</v>
      </c>
      <c r="G144" s="213"/>
      <c r="H144" s="213"/>
      <c r="I144" s="216"/>
      <c r="J144" s="226">
        <f>BK144</f>
        <v>0</v>
      </c>
      <c r="K144" s="213"/>
      <c r="L144" s="217"/>
      <c r="M144" s="218"/>
      <c r="N144" s="219"/>
      <c r="O144" s="219"/>
      <c r="P144" s="220">
        <f>SUM(P145:P170)</f>
        <v>0</v>
      </c>
      <c r="Q144" s="219"/>
      <c r="R144" s="220">
        <f>SUM(R145:R170)</f>
        <v>5.6527399999999997</v>
      </c>
      <c r="S144" s="219"/>
      <c r="T144" s="221">
        <f>SUM(T145:T170)</f>
        <v>4.9991899999999996</v>
      </c>
      <c r="AR144" s="222" t="s">
        <v>99</v>
      </c>
      <c r="AT144" s="223" t="s">
        <v>75</v>
      </c>
      <c r="AU144" s="223" t="s">
        <v>84</v>
      </c>
      <c r="AY144" s="222" t="s">
        <v>387</v>
      </c>
      <c r="BK144" s="224">
        <f>SUM(BK145:BK170)</f>
        <v>0</v>
      </c>
    </row>
    <row r="145" spans="1:65" s="2" customFormat="1" ht="37.799999999999997" customHeight="1">
      <c r="A145" s="37"/>
      <c r="B145" s="38"/>
      <c r="C145" s="240" t="s">
        <v>386</v>
      </c>
      <c r="D145" s="240" t="s">
        <v>393</v>
      </c>
      <c r="E145" s="241" t="s">
        <v>4646</v>
      </c>
      <c r="F145" s="242" t="s">
        <v>4647</v>
      </c>
      <c r="G145" s="243" t="s">
        <v>436</v>
      </c>
      <c r="H145" s="244">
        <v>88</v>
      </c>
      <c r="I145" s="245"/>
      <c r="J145" s="246">
        <f t="shared" ref="J145:J170" si="5">ROUND(I145*H145,2)</f>
        <v>0</v>
      </c>
      <c r="K145" s="247"/>
      <c r="L145" s="40"/>
      <c r="M145" s="248" t="s">
        <v>1</v>
      </c>
      <c r="N145" s="249" t="s">
        <v>42</v>
      </c>
      <c r="O145" s="78"/>
      <c r="P145" s="250">
        <f t="shared" ref="P145:P170" si="6">O145*H145</f>
        <v>0</v>
      </c>
      <c r="Q145" s="250">
        <v>0</v>
      </c>
      <c r="R145" s="250">
        <f t="shared" ref="R145:R170" si="7">Q145*H145</f>
        <v>0</v>
      </c>
      <c r="S145" s="250">
        <v>0</v>
      </c>
      <c r="T145" s="251">
        <f t="shared" ref="T145:T170" si="8">S145*H145</f>
        <v>0</v>
      </c>
      <c r="U145" s="37"/>
      <c r="V145" s="37"/>
      <c r="W145" s="37"/>
      <c r="X145" s="37"/>
      <c r="Y145" s="37"/>
      <c r="Z145" s="37"/>
      <c r="AA145" s="37"/>
      <c r="AB145" s="37"/>
      <c r="AC145" s="37"/>
      <c r="AD145" s="37"/>
      <c r="AE145" s="37"/>
      <c r="AR145" s="252" t="s">
        <v>731</v>
      </c>
      <c r="AT145" s="252" t="s">
        <v>393</v>
      </c>
      <c r="AU145" s="252" t="s">
        <v>92</v>
      </c>
      <c r="AY145" s="19" t="s">
        <v>387</v>
      </c>
      <c r="BE145" s="127">
        <f t="shared" ref="BE145:BE170" si="9">IF(N145="základná",J145,0)</f>
        <v>0</v>
      </c>
      <c r="BF145" s="127">
        <f t="shared" ref="BF145:BF170" si="10">IF(N145="znížená",J145,0)</f>
        <v>0</v>
      </c>
      <c r="BG145" s="127">
        <f t="shared" ref="BG145:BG170" si="11">IF(N145="zákl. prenesená",J145,0)</f>
        <v>0</v>
      </c>
      <c r="BH145" s="127">
        <f t="shared" ref="BH145:BH170" si="12">IF(N145="zníž. prenesená",J145,0)</f>
        <v>0</v>
      </c>
      <c r="BI145" s="127">
        <f t="shared" ref="BI145:BI170" si="13">IF(N145="nulová",J145,0)</f>
        <v>0</v>
      </c>
      <c r="BJ145" s="19" t="s">
        <v>92</v>
      </c>
      <c r="BK145" s="127">
        <f t="shared" ref="BK145:BK170" si="14">ROUND(I145*H145,2)</f>
        <v>0</v>
      </c>
      <c r="BL145" s="19" t="s">
        <v>731</v>
      </c>
      <c r="BM145" s="252" t="s">
        <v>4648</v>
      </c>
    </row>
    <row r="146" spans="1:65" s="2" customFormat="1" ht="33" customHeight="1">
      <c r="A146" s="37"/>
      <c r="B146" s="38"/>
      <c r="C146" s="297" t="s">
        <v>429</v>
      </c>
      <c r="D146" s="297" t="s">
        <v>592</v>
      </c>
      <c r="E146" s="298" t="s">
        <v>4649</v>
      </c>
      <c r="F146" s="299" t="s">
        <v>4650</v>
      </c>
      <c r="G146" s="300" t="s">
        <v>436</v>
      </c>
      <c r="H146" s="301">
        <v>88</v>
      </c>
      <c r="I146" s="302"/>
      <c r="J146" s="303">
        <f t="shared" si="5"/>
        <v>0</v>
      </c>
      <c r="K146" s="304"/>
      <c r="L146" s="305"/>
      <c r="M146" s="306" t="s">
        <v>1</v>
      </c>
      <c r="N146" s="307" t="s">
        <v>42</v>
      </c>
      <c r="O146" s="78"/>
      <c r="P146" s="250">
        <f t="shared" si="6"/>
        <v>0</v>
      </c>
      <c r="Q146" s="250">
        <v>1.6000000000000001E-4</v>
      </c>
      <c r="R146" s="250">
        <f t="shared" si="7"/>
        <v>1.4080000000000001E-2</v>
      </c>
      <c r="S146" s="250">
        <v>0</v>
      </c>
      <c r="T146" s="251">
        <f t="shared" si="8"/>
        <v>0</v>
      </c>
      <c r="U146" s="37"/>
      <c r="V146" s="37"/>
      <c r="W146" s="37"/>
      <c r="X146" s="37"/>
      <c r="Y146" s="37"/>
      <c r="Z146" s="37"/>
      <c r="AA146" s="37"/>
      <c r="AB146" s="37"/>
      <c r="AC146" s="37"/>
      <c r="AD146" s="37"/>
      <c r="AE146" s="37"/>
      <c r="AR146" s="252" t="s">
        <v>1012</v>
      </c>
      <c r="AT146" s="252" t="s">
        <v>592</v>
      </c>
      <c r="AU146" s="252" t="s">
        <v>92</v>
      </c>
      <c r="AY146" s="19" t="s">
        <v>387</v>
      </c>
      <c r="BE146" s="127">
        <f t="shared" si="9"/>
        <v>0</v>
      </c>
      <c r="BF146" s="127">
        <f t="shared" si="10"/>
        <v>0</v>
      </c>
      <c r="BG146" s="127">
        <f t="shared" si="11"/>
        <v>0</v>
      </c>
      <c r="BH146" s="127">
        <f t="shared" si="12"/>
        <v>0</v>
      </c>
      <c r="BI146" s="127">
        <f t="shared" si="13"/>
        <v>0</v>
      </c>
      <c r="BJ146" s="19" t="s">
        <v>92</v>
      </c>
      <c r="BK146" s="127">
        <f t="shared" si="14"/>
        <v>0</v>
      </c>
      <c r="BL146" s="19" t="s">
        <v>1012</v>
      </c>
      <c r="BM146" s="252" t="s">
        <v>4651</v>
      </c>
    </row>
    <row r="147" spans="1:65" s="2" customFormat="1" ht="24.15" customHeight="1">
      <c r="A147" s="37"/>
      <c r="B147" s="38"/>
      <c r="C147" s="240" t="s">
        <v>433</v>
      </c>
      <c r="D147" s="240" t="s">
        <v>393</v>
      </c>
      <c r="E147" s="241" t="s">
        <v>4652</v>
      </c>
      <c r="F147" s="242" t="s">
        <v>4653</v>
      </c>
      <c r="G147" s="243" t="s">
        <v>396</v>
      </c>
      <c r="H147" s="244">
        <v>1950</v>
      </c>
      <c r="I147" s="245"/>
      <c r="J147" s="246">
        <f t="shared" si="5"/>
        <v>0</v>
      </c>
      <c r="K147" s="247"/>
      <c r="L147" s="40"/>
      <c r="M147" s="248" t="s">
        <v>1</v>
      </c>
      <c r="N147" s="249" t="s">
        <v>42</v>
      </c>
      <c r="O147" s="78"/>
      <c r="P147" s="250">
        <f t="shared" si="6"/>
        <v>0</v>
      </c>
      <c r="Q147" s="250">
        <v>0</v>
      </c>
      <c r="R147" s="250">
        <f t="shared" si="7"/>
        <v>0</v>
      </c>
      <c r="S147" s="250">
        <v>0</v>
      </c>
      <c r="T147" s="251">
        <f t="shared" si="8"/>
        <v>0</v>
      </c>
      <c r="U147" s="37"/>
      <c r="V147" s="37"/>
      <c r="W147" s="37"/>
      <c r="X147" s="37"/>
      <c r="Y147" s="37"/>
      <c r="Z147" s="37"/>
      <c r="AA147" s="37"/>
      <c r="AB147" s="37"/>
      <c r="AC147" s="37"/>
      <c r="AD147" s="37"/>
      <c r="AE147" s="37"/>
      <c r="AR147" s="252" t="s">
        <v>731</v>
      </c>
      <c r="AT147" s="252" t="s">
        <v>393</v>
      </c>
      <c r="AU147" s="252" t="s">
        <v>92</v>
      </c>
      <c r="AY147" s="19" t="s">
        <v>387</v>
      </c>
      <c r="BE147" s="127">
        <f t="shared" si="9"/>
        <v>0</v>
      </c>
      <c r="BF147" s="127">
        <f t="shared" si="10"/>
        <v>0</v>
      </c>
      <c r="BG147" s="127">
        <f t="shared" si="11"/>
        <v>0</v>
      </c>
      <c r="BH147" s="127">
        <f t="shared" si="12"/>
        <v>0</v>
      </c>
      <c r="BI147" s="127">
        <f t="shared" si="13"/>
        <v>0</v>
      </c>
      <c r="BJ147" s="19" t="s">
        <v>92</v>
      </c>
      <c r="BK147" s="127">
        <f t="shared" si="14"/>
        <v>0</v>
      </c>
      <c r="BL147" s="19" t="s">
        <v>731</v>
      </c>
      <c r="BM147" s="252" t="s">
        <v>4654</v>
      </c>
    </row>
    <row r="148" spans="1:65" s="2" customFormat="1" ht="37.799999999999997" customHeight="1">
      <c r="A148" s="37"/>
      <c r="B148" s="38"/>
      <c r="C148" s="297" t="s">
        <v>439</v>
      </c>
      <c r="D148" s="297" t="s">
        <v>592</v>
      </c>
      <c r="E148" s="298" t="s">
        <v>4655</v>
      </c>
      <c r="F148" s="299" t="s">
        <v>4656</v>
      </c>
      <c r="G148" s="300" t="s">
        <v>396</v>
      </c>
      <c r="H148" s="301">
        <v>1950</v>
      </c>
      <c r="I148" s="302"/>
      <c r="J148" s="303">
        <f t="shared" si="5"/>
        <v>0</v>
      </c>
      <c r="K148" s="304"/>
      <c r="L148" s="305"/>
      <c r="M148" s="306" t="s">
        <v>1</v>
      </c>
      <c r="N148" s="307" t="s">
        <v>42</v>
      </c>
      <c r="O148" s="78"/>
      <c r="P148" s="250">
        <f t="shared" si="6"/>
        <v>0</v>
      </c>
      <c r="Q148" s="250">
        <v>1.2E-4</v>
      </c>
      <c r="R148" s="250">
        <f t="shared" si="7"/>
        <v>0.23400000000000001</v>
      </c>
      <c r="S148" s="250">
        <v>0</v>
      </c>
      <c r="T148" s="251">
        <f t="shared" si="8"/>
        <v>0</v>
      </c>
      <c r="U148" s="37"/>
      <c r="V148" s="37"/>
      <c r="W148" s="37"/>
      <c r="X148" s="37"/>
      <c r="Y148" s="37"/>
      <c r="Z148" s="37"/>
      <c r="AA148" s="37"/>
      <c r="AB148" s="37"/>
      <c r="AC148" s="37"/>
      <c r="AD148" s="37"/>
      <c r="AE148" s="37"/>
      <c r="AR148" s="252" t="s">
        <v>1012</v>
      </c>
      <c r="AT148" s="252" t="s">
        <v>592</v>
      </c>
      <c r="AU148" s="252" t="s">
        <v>92</v>
      </c>
      <c r="AY148" s="19" t="s">
        <v>387</v>
      </c>
      <c r="BE148" s="127">
        <f t="shared" si="9"/>
        <v>0</v>
      </c>
      <c r="BF148" s="127">
        <f t="shared" si="10"/>
        <v>0</v>
      </c>
      <c r="BG148" s="127">
        <f t="shared" si="11"/>
        <v>0</v>
      </c>
      <c r="BH148" s="127">
        <f t="shared" si="12"/>
        <v>0</v>
      </c>
      <c r="BI148" s="127">
        <f t="shared" si="13"/>
        <v>0</v>
      </c>
      <c r="BJ148" s="19" t="s">
        <v>92</v>
      </c>
      <c r="BK148" s="127">
        <f t="shared" si="14"/>
        <v>0</v>
      </c>
      <c r="BL148" s="19" t="s">
        <v>1012</v>
      </c>
      <c r="BM148" s="252" t="s">
        <v>4657</v>
      </c>
    </row>
    <row r="149" spans="1:65" s="2" customFormat="1" ht="24.15" customHeight="1">
      <c r="A149" s="37"/>
      <c r="B149" s="38"/>
      <c r="C149" s="297" t="s">
        <v>443</v>
      </c>
      <c r="D149" s="297" t="s">
        <v>592</v>
      </c>
      <c r="E149" s="298" t="s">
        <v>4658</v>
      </c>
      <c r="F149" s="299" t="s">
        <v>4659</v>
      </c>
      <c r="G149" s="300" t="s">
        <v>436</v>
      </c>
      <c r="H149" s="301">
        <v>650</v>
      </c>
      <c r="I149" s="302"/>
      <c r="J149" s="303">
        <f t="shared" si="5"/>
        <v>0</v>
      </c>
      <c r="K149" s="304"/>
      <c r="L149" s="305"/>
      <c r="M149" s="306" t="s">
        <v>1</v>
      </c>
      <c r="N149" s="307" t="s">
        <v>42</v>
      </c>
      <c r="O149" s="78"/>
      <c r="P149" s="250">
        <f t="shared" si="6"/>
        <v>0</v>
      </c>
      <c r="Q149" s="250">
        <v>1.0000000000000001E-5</v>
      </c>
      <c r="R149" s="250">
        <f t="shared" si="7"/>
        <v>6.5000000000000006E-3</v>
      </c>
      <c r="S149" s="250">
        <v>0</v>
      </c>
      <c r="T149" s="251">
        <f t="shared" si="8"/>
        <v>0</v>
      </c>
      <c r="U149" s="37"/>
      <c r="V149" s="37"/>
      <c r="W149" s="37"/>
      <c r="X149" s="37"/>
      <c r="Y149" s="37"/>
      <c r="Z149" s="37"/>
      <c r="AA149" s="37"/>
      <c r="AB149" s="37"/>
      <c r="AC149" s="37"/>
      <c r="AD149" s="37"/>
      <c r="AE149" s="37"/>
      <c r="AR149" s="252" t="s">
        <v>1012</v>
      </c>
      <c r="AT149" s="252" t="s">
        <v>592</v>
      </c>
      <c r="AU149" s="252" t="s">
        <v>92</v>
      </c>
      <c r="AY149" s="19" t="s">
        <v>387</v>
      </c>
      <c r="BE149" s="127">
        <f t="shared" si="9"/>
        <v>0</v>
      </c>
      <c r="BF149" s="127">
        <f t="shared" si="10"/>
        <v>0</v>
      </c>
      <c r="BG149" s="127">
        <f t="shared" si="11"/>
        <v>0</v>
      </c>
      <c r="BH149" s="127">
        <f t="shared" si="12"/>
        <v>0</v>
      </c>
      <c r="BI149" s="127">
        <f t="shared" si="13"/>
        <v>0</v>
      </c>
      <c r="BJ149" s="19" t="s">
        <v>92</v>
      </c>
      <c r="BK149" s="127">
        <f t="shared" si="14"/>
        <v>0</v>
      </c>
      <c r="BL149" s="19" t="s">
        <v>1012</v>
      </c>
      <c r="BM149" s="252" t="s">
        <v>4660</v>
      </c>
    </row>
    <row r="150" spans="1:65" s="2" customFormat="1" ht="21.75" customHeight="1">
      <c r="A150" s="37"/>
      <c r="B150" s="38"/>
      <c r="C150" s="240" t="s">
        <v>427</v>
      </c>
      <c r="D150" s="240" t="s">
        <v>393</v>
      </c>
      <c r="E150" s="241" t="s">
        <v>4397</v>
      </c>
      <c r="F150" s="242" t="s">
        <v>4661</v>
      </c>
      <c r="G150" s="243" t="s">
        <v>436</v>
      </c>
      <c r="H150" s="244">
        <v>3650</v>
      </c>
      <c r="I150" s="245"/>
      <c r="J150" s="246">
        <f t="shared" si="5"/>
        <v>0</v>
      </c>
      <c r="K150" s="247"/>
      <c r="L150" s="40"/>
      <c r="M150" s="248" t="s">
        <v>1</v>
      </c>
      <c r="N150" s="249" t="s">
        <v>42</v>
      </c>
      <c r="O150" s="78"/>
      <c r="P150" s="250">
        <f t="shared" si="6"/>
        <v>0</v>
      </c>
      <c r="Q150" s="250">
        <v>0</v>
      </c>
      <c r="R150" s="250">
        <f t="shared" si="7"/>
        <v>0</v>
      </c>
      <c r="S150" s="250">
        <v>0</v>
      </c>
      <c r="T150" s="251">
        <f t="shared" si="8"/>
        <v>0</v>
      </c>
      <c r="U150" s="37"/>
      <c r="V150" s="37"/>
      <c r="W150" s="37"/>
      <c r="X150" s="37"/>
      <c r="Y150" s="37"/>
      <c r="Z150" s="37"/>
      <c r="AA150" s="37"/>
      <c r="AB150" s="37"/>
      <c r="AC150" s="37"/>
      <c r="AD150" s="37"/>
      <c r="AE150" s="37"/>
      <c r="AR150" s="252" t="s">
        <v>731</v>
      </c>
      <c r="AT150" s="252" t="s">
        <v>393</v>
      </c>
      <c r="AU150" s="252" t="s">
        <v>92</v>
      </c>
      <c r="AY150" s="19" t="s">
        <v>387</v>
      </c>
      <c r="BE150" s="127">
        <f t="shared" si="9"/>
        <v>0</v>
      </c>
      <c r="BF150" s="127">
        <f t="shared" si="10"/>
        <v>0</v>
      </c>
      <c r="BG150" s="127">
        <f t="shared" si="11"/>
        <v>0</v>
      </c>
      <c r="BH150" s="127">
        <f t="shared" si="12"/>
        <v>0</v>
      </c>
      <c r="BI150" s="127">
        <f t="shared" si="13"/>
        <v>0</v>
      </c>
      <c r="BJ150" s="19" t="s">
        <v>92</v>
      </c>
      <c r="BK150" s="127">
        <f t="shared" si="14"/>
        <v>0</v>
      </c>
      <c r="BL150" s="19" t="s">
        <v>731</v>
      </c>
      <c r="BM150" s="252" t="s">
        <v>4662</v>
      </c>
    </row>
    <row r="151" spans="1:65" s="2" customFormat="1" ht="16.5" customHeight="1">
      <c r="A151" s="37"/>
      <c r="B151" s="38"/>
      <c r="C151" s="297" t="s">
        <v>128</v>
      </c>
      <c r="D151" s="297" t="s">
        <v>592</v>
      </c>
      <c r="E151" s="298" t="s">
        <v>4663</v>
      </c>
      <c r="F151" s="299" t="s">
        <v>4664</v>
      </c>
      <c r="G151" s="300" t="s">
        <v>436</v>
      </c>
      <c r="H151" s="301">
        <v>3650</v>
      </c>
      <c r="I151" s="302"/>
      <c r="J151" s="303">
        <f t="shared" si="5"/>
        <v>0</v>
      </c>
      <c r="K151" s="304"/>
      <c r="L151" s="305"/>
      <c r="M151" s="306" t="s">
        <v>1</v>
      </c>
      <c r="N151" s="307" t="s">
        <v>42</v>
      </c>
      <c r="O151" s="78"/>
      <c r="P151" s="250">
        <f t="shared" si="6"/>
        <v>0</v>
      </c>
      <c r="Q151" s="250">
        <v>1E-4</v>
      </c>
      <c r="R151" s="250">
        <f t="shared" si="7"/>
        <v>0.36499999999999999</v>
      </c>
      <c r="S151" s="250">
        <v>0</v>
      </c>
      <c r="T151" s="251">
        <f t="shared" si="8"/>
        <v>0</v>
      </c>
      <c r="U151" s="37"/>
      <c r="V151" s="37"/>
      <c r="W151" s="37"/>
      <c r="X151" s="37"/>
      <c r="Y151" s="37"/>
      <c r="Z151" s="37"/>
      <c r="AA151" s="37"/>
      <c r="AB151" s="37"/>
      <c r="AC151" s="37"/>
      <c r="AD151" s="37"/>
      <c r="AE151" s="37"/>
      <c r="AR151" s="252" t="s">
        <v>1012</v>
      </c>
      <c r="AT151" s="252" t="s">
        <v>592</v>
      </c>
      <c r="AU151" s="252" t="s">
        <v>92</v>
      </c>
      <c r="AY151" s="19" t="s">
        <v>387</v>
      </c>
      <c r="BE151" s="127">
        <f t="shared" si="9"/>
        <v>0</v>
      </c>
      <c r="BF151" s="127">
        <f t="shared" si="10"/>
        <v>0</v>
      </c>
      <c r="BG151" s="127">
        <f t="shared" si="11"/>
        <v>0</v>
      </c>
      <c r="BH151" s="127">
        <f t="shared" si="12"/>
        <v>0</v>
      </c>
      <c r="BI151" s="127">
        <f t="shared" si="13"/>
        <v>0</v>
      </c>
      <c r="BJ151" s="19" t="s">
        <v>92</v>
      </c>
      <c r="BK151" s="127">
        <f t="shared" si="14"/>
        <v>0</v>
      </c>
      <c r="BL151" s="19" t="s">
        <v>1012</v>
      </c>
      <c r="BM151" s="252" t="s">
        <v>4665</v>
      </c>
    </row>
    <row r="152" spans="1:65" s="2" customFormat="1" ht="33" customHeight="1">
      <c r="A152" s="37"/>
      <c r="B152" s="38"/>
      <c r="C152" s="240" t="s">
        <v>131</v>
      </c>
      <c r="D152" s="240" t="s">
        <v>393</v>
      </c>
      <c r="E152" s="241" t="s">
        <v>4666</v>
      </c>
      <c r="F152" s="242" t="s">
        <v>4667</v>
      </c>
      <c r="G152" s="243" t="s">
        <v>396</v>
      </c>
      <c r="H152" s="244">
        <v>1733</v>
      </c>
      <c r="I152" s="245"/>
      <c r="J152" s="246">
        <f t="shared" si="5"/>
        <v>0</v>
      </c>
      <c r="K152" s="247"/>
      <c r="L152" s="40"/>
      <c r="M152" s="248" t="s">
        <v>1</v>
      </c>
      <c r="N152" s="249" t="s">
        <v>42</v>
      </c>
      <c r="O152" s="78"/>
      <c r="P152" s="250">
        <f t="shared" si="6"/>
        <v>0</v>
      </c>
      <c r="Q152" s="250">
        <v>0</v>
      </c>
      <c r="R152" s="250">
        <f t="shared" si="7"/>
        <v>0</v>
      </c>
      <c r="S152" s="250">
        <v>0</v>
      </c>
      <c r="T152" s="251">
        <f t="shared" si="8"/>
        <v>0</v>
      </c>
      <c r="U152" s="37"/>
      <c r="V152" s="37"/>
      <c r="W152" s="37"/>
      <c r="X152" s="37"/>
      <c r="Y152" s="37"/>
      <c r="Z152" s="37"/>
      <c r="AA152" s="37"/>
      <c r="AB152" s="37"/>
      <c r="AC152" s="37"/>
      <c r="AD152" s="37"/>
      <c r="AE152" s="37"/>
      <c r="AR152" s="252" t="s">
        <v>731</v>
      </c>
      <c r="AT152" s="252" t="s">
        <v>393</v>
      </c>
      <c r="AU152" s="252" t="s">
        <v>92</v>
      </c>
      <c r="AY152" s="19" t="s">
        <v>387</v>
      </c>
      <c r="BE152" s="127">
        <f t="shared" si="9"/>
        <v>0</v>
      </c>
      <c r="BF152" s="127">
        <f t="shared" si="10"/>
        <v>0</v>
      </c>
      <c r="BG152" s="127">
        <f t="shared" si="11"/>
        <v>0</v>
      </c>
      <c r="BH152" s="127">
        <f t="shared" si="12"/>
        <v>0</v>
      </c>
      <c r="BI152" s="127">
        <f t="shared" si="13"/>
        <v>0</v>
      </c>
      <c r="BJ152" s="19" t="s">
        <v>92</v>
      </c>
      <c r="BK152" s="127">
        <f t="shared" si="14"/>
        <v>0</v>
      </c>
      <c r="BL152" s="19" t="s">
        <v>731</v>
      </c>
      <c r="BM152" s="252" t="s">
        <v>4668</v>
      </c>
    </row>
    <row r="153" spans="1:65" s="2" customFormat="1" ht="37.799999999999997" customHeight="1">
      <c r="A153" s="37"/>
      <c r="B153" s="38"/>
      <c r="C153" s="297" t="s">
        <v>467</v>
      </c>
      <c r="D153" s="297" t="s">
        <v>592</v>
      </c>
      <c r="E153" s="298" t="s">
        <v>4669</v>
      </c>
      <c r="F153" s="299" t="s">
        <v>4670</v>
      </c>
      <c r="G153" s="300" t="s">
        <v>396</v>
      </c>
      <c r="H153" s="301">
        <v>1733</v>
      </c>
      <c r="I153" s="302"/>
      <c r="J153" s="303">
        <f t="shared" si="5"/>
        <v>0</v>
      </c>
      <c r="K153" s="304"/>
      <c r="L153" s="305"/>
      <c r="M153" s="306" t="s">
        <v>1</v>
      </c>
      <c r="N153" s="307" t="s">
        <v>42</v>
      </c>
      <c r="O153" s="78"/>
      <c r="P153" s="250">
        <f t="shared" si="6"/>
        <v>0</v>
      </c>
      <c r="Q153" s="250">
        <v>1.73E-3</v>
      </c>
      <c r="R153" s="250">
        <f t="shared" si="7"/>
        <v>2.9980899999999999</v>
      </c>
      <c r="S153" s="250">
        <v>0</v>
      </c>
      <c r="T153" s="251">
        <f t="shared" si="8"/>
        <v>0</v>
      </c>
      <c r="U153" s="37"/>
      <c r="V153" s="37"/>
      <c r="W153" s="37"/>
      <c r="X153" s="37"/>
      <c r="Y153" s="37"/>
      <c r="Z153" s="37"/>
      <c r="AA153" s="37"/>
      <c r="AB153" s="37"/>
      <c r="AC153" s="37"/>
      <c r="AD153" s="37"/>
      <c r="AE153" s="37"/>
      <c r="AR153" s="252" t="s">
        <v>1012</v>
      </c>
      <c r="AT153" s="252" t="s">
        <v>592</v>
      </c>
      <c r="AU153" s="252" t="s">
        <v>92</v>
      </c>
      <c r="AY153" s="19" t="s">
        <v>387</v>
      </c>
      <c r="BE153" s="127">
        <f t="shared" si="9"/>
        <v>0</v>
      </c>
      <c r="BF153" s="127">
        <f t="shared" si="10"/>
        <v>0</v>
      </c>
      <c r="BG153" s="127">
        <f t="shared" si="11"/>
        <v>0</v>
      </c>
      <c r="BH153" s="127">
        <f t="shared" si="12"/>
        <v>0</v>
      </c>
      <c r="BI153" s="127">
        <f t="shared" si="13"/>
        <v>0</v>
      </c>
      <c r="BJ153" s="19" t="s">
        <v>92</v>
      </c>
      <c r="BK153" s="127">
        <f t="shared" si="14"/>
        <v>0</v>
      </c>
      <c r="BL153" s="19" t="s">
        <v>1012</v>
      </c>
      <c r="BM153" s="252" t="s">
        <v>4671</v>
      </c>
    </row>
    <row r="154" spans="1:65" s="2" customFormat="1" ht="33" customHeight="1">
      <c r="A154" s="37"/>
      <c r="B154" s="38"/>
      <c r="C154" s="240" t="s">
        <v>471</v>
      </c>
      <c r="D154" s="240" t="s">
        <v>393</v>
      </c>
      <c r="E154" s="241" t="s">
        <v>1974</v>
      </c>
      <c r="F154" s="242" t="s">
        <v>4672</v>
      </c>
      <c r="G154" s="243" t="s">
        <v>405</v>
      </c>
      <c r="H154" s="244">
        <v>3.5</v>
      </c>
      <c r="I154" s="245"/>
      <c r="J154" s="246">
        <f t="shared" si="5"/>
        <v>0</v>
      </c>
      <c r="K154" s="247"/>
      <c r="L154" s="40"/>
      <c r="M154" s="248" t="s">
        <v>1</v>
      </c>
      <c r="N154" s="249" t="s">
        <v>42</v>
      </c>
      <c r="O154" s="78"/>
      <c r="P154" s="250">
        <f t="shared" si="6"/>
        <v>0</v>
      </c>
      <c r="Q154" s="250">
        <v>0</v>
      </c>
      <c r="R154" s="250">
        <f t="shared" si="7"/>
        <v>0</v>
      </c>
      <c r="S154" s="250">
        <v>0</v>
      </c>
      <c r="T154" s="251">
        <f t="shared" si="8"/>
        <v>0</v>
      </c>
      <c r="U154" s="37"/>
      <c r="V154" s="37"/>
      <c r="W154" s="37"/>
      <c r="X154" s="37"/>
      <c r="Y154" s="37"/>
      <c r="Z154" s="37"/>
      <c r="AA154" s="37"/>
      <c r="AB154" s="37"/>
      <c r="AC154" s="37"/>
      <c r="AD154" s="37"/>
      <c r="AE154" s="37"/>
      <c r="AR154" s="252" t="s">
        <v>731</v>
      </c>
      <c r="AT154" s="252" t="s">
        <v>393</v>
      </c>
      <c r="AU154" s="252" t="s">
        <v>92</v>
      </c>
      <c r="AY154" s="19" t="s">
        <v>387</v>
      </c>
      <c r="BE154" s="127">
        <f t="shared" si="9"/>
        <v>0</v>
      </c>
      <c r="BF154" s="127">
        <f t="shared" si="10"/>
        <v>0</v>
      </c>
      <c r="BG154" s="127">
        <f t="shared" si="11"/>
        <v>0</v>
      </c>
      <c r="BH154" s="127">
        <f t="shared" si="12"/>
        <v>0</v>
      </c>
      <c r="BI154" s="127">
        <f t="shared" si="13"/>
        <v>0</v>
      </c>
      <c r="BJ154" s="19" t="s">
        <v>92</v>
      </c>
      <c r="BK154" s="127">
        <f t="shared" si="14"/>
        <v>0</v>
      </c>
      <c r="BL154" s="19" t="s">
        <v>731</v>
      </c>
      <c r="BM154" s="252" t="s">
        <v>4673</v>
      </c>
    </row>
    <row r="155" spans="1:65" s="2" customFormat="1" ht="16.5" customHeight="1">
      <c r="A155" s="37"/>
      <c r="B155" s="38"/>
      <c r="C155" s="240" t="s">
        <v>475</v>
      </c>
      <c r="D155" s="240" t="s">
        <v>393</v>
      </c>
      <c r="E155" s="241" t="s">
        <v>4674</v>
      </c>
      <c r="F155" s="242" t="s">
        <v>4675</v>
      </c>
      <c r="G155" s="243" t="s">
        <v>436</v>
      </c>
      <c r="H155" s="244">
        <v>77</v>
      </c>
      <c r="I155" s="245"/>
      <c r="J155" s="246">
        <f t="shared" si="5"/>
        <v>0</v>
      </c>
      <c r="K155" s="247"/>
      <c r="L155" s="40"/>
      <c r="M155" s="248" t="s">
        <v>1</v>
      </c>
      <c r="N155" s="249" t="s">
        <v>42</v>
      </c>
      <c r="O155" s="78"/>
      <c r="P155" s="250">
        <f t="shared" si="6"/>
        <v>0</v>
      </c>
      <c r="Q155" s="250">
        <v>0</v>
      </c>
      <c r="R155" s="250">
        <f t="shared" si="7"/>
        <v>0</v>
      </c>
      <c r="S155" s="250">
        <v>0</v>
      </c>
      <c r="T155" s="251">
        <f t="shared" si="8"/>
        <v>0</v>
      </c>
      <c r="U155" s="37"/>
      <c r="V155" s="37"/>
      <c r="W155" s="37"/>
      <c r="X155" s="37"/>
      <c r="Y155" s="37"/>
      <c r="Z155" s="37"/>
      <c r="AA155" s="37"/>
      <c r="AB155" s="37"/>
      <c r="AC155" s="37"/>
      <c r="AD155" s="37"/>
      <c r="AE155" s="37"/>
      <c r="AR155" s="252" t="s">
        <v>731</v>
      </c>
      <c r="AT155" s="252" t="s">
        <v>393</v>
      </c>
      <c r="AU155" s="252" t="s">
        <v>92</v>
      </c>
      <c r="AY155" s="19" t="s">
        <v>387</v>
      </c>
      <c r="BE155" s="127">
        <f t="shared" si="9"/>
        <v>0</v>
      </c>
      <c r="BF155" s="127">
        <f t="shared" si="10"/>
        <v>0</v>
      </c>
      <c r="BG155" s="127">
        <f t="shared" si="11"/>
        <v>0</v>
      </c>
      <c r="BH155" s="127">
        <f t="shared" si="12"/>
        <v>0</v>
      </c>
      <c r="BI155" s="127">
        <f t="shared" si="13"/>
        <v>0</v>
      </c>
      <c r="BJ155" s="19" t="s">
        <v>92</v>
      </c>
      <c r="BK155" s="127">
        <f t="shared" si="14"/>
        <v>0</v>
      </c>
      <c r="BL155" s="19" t="s">
        <v>731</v>
      </c>
      <c r="BM155" s="252" t="s">
        <v>4676</v>
      </c>
    </row>
    <row r="156" spans="1:65" s="2" customFormat="1" ht="24.15" customHeight="1">
      <c r="A156" s="37"/>
      <c r="B156" s="38"/>
      <c r="C156" s="297" t="s">
        <v>479</v>
      </c>
      <c r="D156" s="297" t="s">
        <v>592</v>
      </c>
      <c r="E156" s="298" t="s">
        <v>4677</v>
      </c>
      <c r="F156" s="299" t="s">
        <v>4678</v>
      </c>
      <c r="G156" s="300" t="s">
        <v>436</v>
      </c>
      <c r="H156" s="301">
        <v>77</v>
      </c>
      <c r="I156" s="302"/>
      <c r="J156" s="303">
        <f t="shared" si="5"/>
        <v>0</v>
      </c>
      <c r="K156" s="304"/>
      <c r="L156" s="305"/>
      <c r="M156" s="306" t="s">
        <v>1</v>
      </c>
      <c r="N156" s="307" t="s">
        <v>42</v>
      </c>
      <c r="O156" s="78"/>
      <c r="P156" s="250">
        <f t="shared" si="6"/>
        <v>0</v>
      </c>
      <c r="Q156" s="250">
        <v>2.7999999999999998E-4</v>
      </c>
      <c r="R156" s="250">
        <f t="shared" si="7"/>
        <v>2.1559999999999999E-2</v>
      </c>
      <c r="S156" s="250">
        <v>0</v>
      </c>
      <c r="T156" s="251">
        <f t="shared" si="8"/>
        <v>0</v>
      </c>
      <c r="U156" s="37"/>
      <c r="V156" s="37"/>
      <c r="W156" s="37"/>
      <c r="X156" s="37"/>
      <c r="Y156" s="37"/>
      <c r="Z156" s="37"/>
      <c r="AA156" s="37"/>
      <c r="AB156" s="37"/>
      <c r="AC156" s="37"/>
      <c r="AD156" s="37"/>
      <c r="AE156" s="37"/>
      <c r="AR156" s="252" t="s">
        <v>1012</v>
      </c>
      <c r="AT156" s="252" t="s">
        <v>592</v>
      </c>
      <c r="AU156" s="252" t="s">
        <v>92</v>
      </c>
      <c r="AY156" s="19" t="s">
        <v>387</v>
      </c>
      <c r="BE156" s="127">
        <f t="shared" si="9"/>
        <v>0</v>
      </c>
      <c r="BF156" s="127">
        <f t="shared" si="10"/>
        <v>0</v>
      </c>
      <c r="BG156" s="127">
        <f t="shared" si="11"/>
        <v>0</v>
      </c>
      <c r="BH156" s="127">
        <f t="shared" si="12"/>
        <v>0</v>
      </c>
      <c r="BI156" s="127">
        <f t="shared" si="13"/>
        <v>0</v>
      </c>
      <c r="BJ156" s="19" t="s">
        <v>92</v>
      </c>
      <c r="BK156" s="127">
        <f t="shared" si="14"/>
        <v>0</v>
      </c>
      <c r="BL156" s="19" t="s">
        <v>1012</v>
      </c>
      <c r="BM156" s="252" t="s">
        <v>4679</v>
      </c>
    </row>
    <row r="157" spans="1:65" s="2" customFormat="1" ht="21.75" customHeight="1">
      <c r="A157" s="37"/>
      <c r="B157" s="38"/>
      <c r="C157" s="240" t="s">
        <v>422</v>
      </c>
      <c r="D157" s="240" t="s">
        <v>393</v>
      </c>
      <c r="E157" s="241" t="s">
        <v>4680</v>
      </c>
      <c r="F157" s="242" t="s">
        <v>4681</v>
      </c>
      <c r="G157" s="243" t="s">
        <v>436</v>
      </c>
      <c r="H157" s="244">
        <v>346</v>
      </c>
      <c r="I157" s="245"/>
      <c r="J157" s="246">
        <f t="shared" si="5"/>
        <v>0</v>
      </c>
      <c r="K157" s="247"/>
      <c r="L157" s="40"/>
      <c r="M157" s="248" t="s">
        <v>1</v>
      </c>
      <c r="N157" s="249" t="s">
        <v>42</v>
      </c>
      <c r="O157" s="78"/>
      <c r="P157" s="250">
        <f t="shared" si="6"/>
        <v>0</v>
      </c>
      <c r="Q157" s="250">
        <v>0</v>
      </c>
      <c r="R157" s="250">
        <f t="shared" si="7"/>
        <v>0</v>
      </c>
      <c r="S157" s="250">
        <v>0</v>
      </c>
      <c r="T157" s="251">
        <f t="shared" si="8"/>
        <v>0</v>
      </c>
      <c r="U157" s="37"/>
      <c r="V157" s="37"/>
      <c r="W157" s="37"/>
      <c r="X157" s="37"/>
      <c r="Y157" s="37"/>
      <c r="Z157" s="37"/>
      <c r="AA157" s="37"/>
      <c r="AB157" s="37"/>
      <c r="AC157" s="37"/>
      <c r="AD157" s="37"/>
      <c r="AE157" s="37"/>
      <c r="AR157" s="252" t="s">
        <v>731</v>
      </c>
      <c r="AT157" s="252" t="s">
        <v>393</v>
      </c>
      <c r="AU157" s="252" t="s">
        <v>92</v>
      </c>
      <c r="AY157" s="19" t="s">
        <v>387</v>
      </c>
      <c r="BE157" s="127">
        <f t="shared" si="9"/>
        <v>0</v>
      </c>
      <c r="BF157" s="127">
        <f t="shared" si="10"/>
        <v>0</v>
      </c>
      <c r="BG157" s="127">
        <f t="shared" si="11"/>
        <v>0</v>
      </c>
      <c r="BH157" s="127">
        <f t="shared" si="12"/>
        <v>0</v>
      </c>
      <c r="BI157" s="127">
        <f t="shared" si="13"/>
        <v>0</v>
      </c>
      <c r="BJ157" s="19" t="s">
        <v>92</v>
      </c>
      <c r="BK157" s="127">
        <f t="shared" si="14"/>
        <v>0</v>
      </c>
      <c r="BL157" s="19" t="s">
        <v>731</v>
      </c>
      <c r="BM157" s="252" t="s">
        <v>4682</v>
      </c>
    </row>
    <row r="158" spans="1:65" s="2" customFormat="1" ht="21.75" customHeight="1">
      <c r="A158" s="37"/>
      <c r="B158" s="38"/>
      <c r="C158" s="240" t="s">
        <v>488</v>
      </c>
      <c r="D158" s="240" t="s">
        <v>393</v>
      </c>
      <c r="E158" s="241" t="s">
        <v>4683</v>
      </c>
      <c r="F158" s="242" t="s">
        <v>4684</v>
      </c>
      <c r="G158" s="243" t="s">
        <v>436</v>
      </c>
      <c r="H158" s="244">
        <v>346</v>
      </c>
      <c r="I158" s="245"/>
      <c r="J158" s="246">
        <f t="shared" si="5"/>
        <v>0</v>
      </c>
      <c r="K158" s="247"/>
      <c r="L158" s="40"/>
      <c r="M158" s="248" t="s">
        <v>1</v>
      </c>
      <c r="N158" s="249" t="s">
        <v>42</v>
      </c>
      <c r="O158" s="78"/>
      <c r="P158" s="250">
        <f t="shared" si="6"/>
        <v>0</v>
      </c>
      <c r="Q158" s="250">
        <v>0</v>
      </c>
      <c r="R158" s="250">
        <f t="shared" si="7"/>
        <v>0</v>
      </c>
      <c r="S158" s="250">
        <v>0</v>
      </c>
      <c r="T158" s="251">
        <f t="shared" si="8"/>
        <v>0</v>
      </c>
      <c r="U158" s="37"/>
      <c r="V158" s="37"/>
      <c r="W158" s="37"/>
      <c r="X158" s="37"/>
      <c r="Y158" s="37"/>
      <c r="Z158" s="37"/>
      <c r="AA158" s="37"/>
      <c r="AB158" s="37"/>
      <c r="AC158" s="37"/>
      <c r="AD158" s="37"/>
      <c r="AE158" s="37"/>
      <c r="AR158" s="252" t="s">
        <v>731</v>
      </c>
      <c r="AT158" s="252" t="s">
        <v>393</v>
      </c>
      <c r="AU158" s="252" t="s">
        <v>92</v>
      </c>
      <c r="AY158" s="19" t="s">
        <v>387</v>
      </c>
      <c r="BE158" s="127">
        <f t="shared" si="9"/>
        <v>0</v>
      </c>
      <c r="BF158" s="127">
        <f t="shared" si="10"/>
        <v>0</v>
      </c>
      <c r="BG158" s="127">
        <f t="shared" si="11"/>
        <v>0</v>
      </c>
      <c r="BH158" s="127">
        <f t="shared" si="12"/>
        <v>0</v>
      </c>
      <c r="BI158" s="127">
        <f t="shared" si="13"/>
        <v>0</v>
      </c>
      <c r="BJ158" s="19" t="s">
        <v>92</v>
      </c>
      <c r="BK158" s="127">
        <f t="shared" si="14"/>
        <v>0</v>
      </c>
      <c r="BL158" s="19" t="s">
        <v>731</v>
      </c>
      <c r="BM158" s="252" t="s">
        <v>4685</v>
      </c>
    </row>
    <row r="159" spans="1:65" s="2" customFormat="1" ht="21.75" customHeight="1">
      <c r="A159" s="37"/>
      <c r="B159" s="38"/>
      <c r="C159" s="240" t="s">
        <v>493</v>
      </c>
      <c r="D159" s="240" t="s">
        <v>393</v>
      </c>
      <c r="E159" s="241" t="s">
        <v>4686</v>
      </c>
      <c r="F159" s="242" t="s">
        <v>4687</v>
      </c>
      <c r="G159" s="243" t="s">
        <v>396</v>
      </c>
      <c r="H159" s="244">
        <v>5199</v>
      </c>
      <c r="I159" s="245"/>
      <c r="J159" s="246">
        <f t="shared" si="5"/>
        <v>0</v>
      </c>
      <c r="K159" s="247"/>
      <c r="L159" s="40"/>
      <c r="M159" s="248" t="s">
        <v>1</v>
      </c>
      <c r="N159" s="249" t="s">
        <v>42</v>
      </c>
      <c r="O159" s="78"/>
      <c r="P159" s="250">
        <f t="shared" si="6"/>
        <v>0</v>
      </c>
      <c r="Q159" s="250">
        <v>0</v>
      </c>
      <c r="R159" s="250">
        <f t="shared" si="7"/>
        <v>0</v>
      </c>
      <c r="S159" s="250">
        <v>0</v>
      </c>
      <c r="T159" s="251">
        <f t="shared" si="8"/>
        <v>0</v>
      </c>
      <c r="U159" s="37"/>
      <c r="V159" s="37"/>
      <c r="W159" s="37"/>
      <c r="X159" s="37"/>
      <c r="Y159" s="37"/>
      <c r="Z159" s="37"/>
      <c r="AA159" s="37"/>
      <c r="AB159" s="37"/>
      <c r="AC159" s="37"/>
      <c r="AD159" s="37"/>
      <c r="AE159" s="37"/>
      <c r="AR159" s="252" t="s">
        <v>731</v>
      </c>
      <c r="AT159" s="252" t="s">
        <v>393</v>
      </c>
      <c r="AU159" s="252" t="s">
        <v>92</v>
      </c>
      <c r="AY159" s="19" t="s">
        <v>387</v>
      </c>
      <c r="BE159" s="127">
        <f t="shared" si="9"/>
        <v>0</v>
      </c>
      <c r="BF159" s="127">
        <f t="shared" si="10"/>
        <v>0</v>
      </c>
      <c r="BG159" s="127">
        <f t="shared" si="11"/>
        <v>0</v>
      </c>
      <c r="BH159" s="127">
        <f t="shared" si="12"/>
        <v>0</v>
      </c>
      <c r="BI159" s="127">
        <f t="shared" si="13"/>
        <v>0</v>
      </c>
      <c r="BJ159" s="19" t="s">
        <v>92</v>
      </c>
      <c r="BK159" s="127">
        <f t="shared" si="14"/>
        <v>0</v>
      </c>
      <c r="BL159" s="19" t="s">
        <v>731</v>
      </c>
      <c r="BM159" s="252" t="s">
        <v>4688</v>
      </c>
    </row>
    <row r="160" spans="1:65" s="2" customFormat="1" ht="16.5" customHeight="1">
      <c r="A160" s="37"/>
      <c r="B160" s="38"/>
      <c r="C160" s="297" t="s">
        <v>499</v>
      </c>
      <c r="D160" s="297" t="s">
        <v>592</v>
      </c>
      <c r="E160" s="298" t="s">
        <v>2026</v>
      </c>
      <c r="F160" s="299" t="s">
        <v>2027</v>
      </c>
      <c r="G160" s="300" t="s">
        <v>396</v>
      </c>
      <c r="H160" s="301">
        <v>5199</v>
      </c>
      <c r="I160" s="302"/>
      <c r="J160" s="303">
        <f t="shared" si="5"/>
        <v>0</v>
      </c>
      <c r="K160" s="304"/>
      <c r="L160" s="305"/>
      <c r="M160" s="306" t="s">
        <v>1</v>
      </c>
      <c r="N160" s="307" t="s">
        <v>42</v>
      </c>
      <c r="O160" s="78"/>
      <c r="P160" s="250">
        <f t="shared" si="6"/>
        <v>0</v>
      </c>
      <c r="Q160" s="250">
        <v>1.9000000000000001E-4</v>
      </c>
      <c r="R160" s="250">
        <f t="shared" si="7"/>
        <v>0.98781000000000008</v>
      </c>
      <c r="S160" s="250">
        <v>0</v>
      </c>
      <c r="T160" s="251">
        <f t="shared" si="8"/>
        <v>0</v>
      </c>
      <c r="U160" s="37"/>
      <c r="V160" s="37"/>
      <c r="W160" s="37"/>
      <c r="X160" s="37"/>
      <c r="Y160" s="37"/>
      <c r="Z160" s="37"/>
      <c r="AA160" s="37"/>
      <c r="AB160" s="37"/>
      <c r="AC160" s="37"/>
      <c r="AD160" s="37"/>
      <c r="AE160" s="37"/>
      <c r="AR160" s="252" t="s">
        <v>1012</v>
      </c>
      <c r="AT160" s="252" t="s">
        <v>592</v>
      </c>
      <c r="AU160" s="252" t="s">
        <v>92</v>
      </c>
      <c r="AY160" s="19" t="s">
        <v>387</v>
      </c>
      <c r="BE160" s="127">
        <f t="shared" si="9"/>
        <v>0</v>
      </c>
      <c r="BF160" s="127">
        <f t="shared" si="10"/>
        <v>0</v>
      </c>
      <c r="BG160" s="127">
        <f t="shared" si="11"/>
        <v>0</v>
      </c>
      <c r="BH160" s="127">
        <f t="shared" si="12"/>
        <v>0</v>
      </c>
      <c r="BI160" s="127">
        <f t="shared" si="13"/>
        <v>0</v>
      </c>
      <c r="BJ160" s="19" t="s">
        <v>92</v>
      </c>
      <c r="BK160" s="127">
        <f t="shared" si="14"/>
        <v>0</v>
      </c>
      <c r="BL160" s="19" t="s">
        <v>1012</v>
      </c>
      <c r="BM160" s="252" t="s">
        <v>4689</v>
      </c>
    </row>
    <row r="161" spans="1:65" s="2" customFormat="1" ht="21.75" customHeight="1">
      <c r="A161" s="37"/>
      <c r="B161" s="38"/>
      <c r="C161" s="240" t="s">
        <v>7</v>
      </c>
      <c r="D161" s="240" t="s">
        <v>393</v>
      </c>
      <c r="E161" s="241" t="s">
        <v>4690</v>
      </c>
      <c r="F161" s="242" t="s">
        <v>4691</v>
      </c>
      <c r="G161" s="243" t="s">
        <v>396</v>
      </c>
      <c r="H161" s="244">
        <v>1950</v>
      </c>
      <c r="I161" s="245"/>
      <c r="J161" s="246">
        <f t="shared" si="5"/>
        <v>0</v>
      </c>
      <c r="K161" s="247"/>
      <c r="L161" s="40"/>
      <c r="M161" s="248" t="s">
        <v>1</v>
      </c>
      <c r="N161" s="249" t="s">
        <v>42</v>
      </c>
      <c r="O161" s="78"/>
      <c r="P161" s="250">
        <f t="shared" si="6"/>
        <v>0</v>
      </c>
      <c r="Q161" s="250">
        <v>0</v>
      </c>
      <c r="R161" s="250">
        <f t="shared" si="7"/>
        <v>0</v>
      </c>
      <c r="S161" s="250">
        <v>0</v>
      </c>
      <c r="T161" s="251">
        <f t="shared" si="8"/>
        <v>0</v>
      </c>
      <c r="U161" s="37"/>
      <c r="V161" s="37"/>
      <c r="W161" s="37"/>
      <c r="X161" s="37"/>
      <c r="Y161" s="37"/>
      <c r="Z161" s="37"/>
      <c r="AA161" s="37"/>
      <c r="AB161" s="37"/>
      <c r="AC161" s="37"/>
      <c r="AD161" s="37"/>
      <c r="AE161" s="37"/>
      <c r="AR161" s="252" t="s">
        <v>731</v>
      </c>
      <c r="AT161" s="252" t="s">
        <v>393</v>
      </c>
      <c r="AU161" s="252" t="s">
        <v>92</v>
      </c>
      <c r="AY161" s="19" t="s">
        <v>387</v>
      </c>
      <c r="BE161" s="127">
        <f t="shared" si="9"/>
        <v>0</v>
      </c>
      <c r="BF161" s="127">
        <f t="shared" si="10"/>
        <v>0</v>
      </c>
      <c r="BG161" s="127">
        <f t="shared" si="11"/>
        <v>0</v>
      </c>
      <c r="BH161" s="127">
        <f t="shared" si="12"/>
        <v>0</v>
      </c>
      <c r="BI161" s="127">
        <f t="shared" si="13"/>
        <v>0</v>
      </c>
      <c r="BJ161" s="19" t="s">
        <v>92</v>
      </c>
      <c r="BK161" s="127">
        <f t="shared" si="14"/>
        <v>0</v>
      </c>
      <c r="BL161" s="19" t="s">
        <v>731</v>
      </c>
      <c r="BM161" s="252" t="s">
        <v>4692</v>
      </c>
    </row>
    <row r="162" spans="1:65" s="2" customFormat="1" ht="16.5" customHeight="1">
      <c r="A162" s="37"/>
      <c r="B162" s="38"/>
      <c r="C162" s="297" t="s">
        <v>508</v>
      </c>
      <c r="D162" s="297" t="s">
        <v>592</v>
      </c>
      <c r="E162" s="298" t="s">
        <v>2026</v>
      </c>
      <c r="F162" s="299" t="s">
        <v>2027</v>
      </c>
      <c r="G162" s="300" t="s">
        <v>396</v>
      </c>
      <c r="H162" s="301">
        <v>1950</v>
      </c>
      <c r="I162" s="302"/>
      <c r="J162" s="303">
        <f t="shared" si="5"/>
        <v>0</v>
      </c>
      <c r="K162" s="304"/>
      <c r="L162" s="305"/>
      <c r="M162" s="306" t="s">
        <v>1</v>
      </c>
      <c r="N162" s="307" t="s">
        <v>42</v>
      </c>
      <c r="O162" s="78"/>
      <c r="P162" s="250">
        <f t="shared" si="6"/>
        <v>0</v>
      </c>
      <c r="Q162" s="250">
        <v>1.9000000000000001E-4</v>
      </c>
      <c r="R162" s="250">
        <f t="shared" si="7"/>
        <v>0.3705</v>
      </c>
      <c r="S162" s="250">
        <v>0</v>
      </c>
      <c r="T162" s="251">
        <f t="shared" si="8"/>
        <v>0</v>
      </c>
      <c r="U162" s="37"/>
      <c r="V162" s="37"/>
      <c r="W162" s="37"/>
      <c r="X162" s="37"/>
      <c r="Y162" s="37"/>
      <c r="Z162" s="37"/>
      <c r="AA162" s="37"/>
      <c r="AB162" s="37"/>
      <c r="AC162" s="37"/>
      <c r="AD162" s="37"/>
      <c r="AE162" s="37"/>
      <c r="AR162" s="252" t="s">
        <v>1012</v>
      </c>
      <c r="AT162" s="252" t="s">
        <v>592</v>
      </c>
      <c r="AU162" s="252" t="s">
        <v>92</v>
      </c>
      <c r="AY162" s="19" t="s">
        <v>387</v>
      </c>
      <c r="BE162" s="127">
        <f t="shared" si="9"/>
        <v>0</v>
      </c>
      <c r="BF162" s="127">
        <f t="shared" si="10"/>
        <v>0</v>
      </c>
      <c r="BG162" s="127">
        <f t="shared" si="11"/>
        <v>0</v>
      </c>
      <c r="BH162" s="127">
        <f t="shared" si="12"/>
        <v>0</v>
      </c>
      <c r="BI162" s="127">
        <f t="shared" si="13"/>
        <v>0</v>
      </c>
      <c r="BJ162" s="19" t="s">
        <v>92</v>
      </c>
      <c r="BK162" s="127">
        <f t="shared" si="14"/>
        <v>0</v>
      </c>
      <c r="BL162" s="19" t="s">
        <v>1012</v>
      </c>
      <c r="BM162" s="252" t="s">
        <v>4693</v>
      </c>
    </row>
    <row r="163" spans="1:65" s="2" customFormat="1" ht="24.15" customHeight="1">
      <c r="A163" s="37"/>
      <c r="B163" s="38"/>
      <c r="C163" s="240" t="s">
        <v>515</v>
      </c>
      <c r="D163" s="240" t="s">
        <v>393</v>
      </c>
      <c r="E163" s="241" t="s">
        <v>4694</v>
      </c>
      <c r="F163" s="242" t="s">
        <v>4695</v>
      </c>
      <c r="G163" s="243" t="s">
        <v>396</v>
      </c>
      <c r="H163" s="244">
        <v>2730</v>
      </c>
      <c r="I163" s="245"/>
      <c r="J163" s="246">
        <f t="shared" si="5"/>
        <v>0</v>
      </c>
      <c r="K163" s="247"/>
      <c r="L163" s="40"/>
      <c r="M163" s="248" t="s">
        <v>1</v>
      </c>
      <c r="N163" s="249" t="s">
        <v>42</v>
      </c>
      <c r="O163" s="78"/>
      <c r="P163" s="250">
        <f t="shared" si="6"/>
        <v>0</v>
      </c>
      <c r="Q163" s="250">
        <v>0</v>
      </c>
      <c r="R163" s="250">
        <f t="shared" si="7"/>
        <v>0</v>
      </c>
      <c r="S163" s="250">
        <v>0</v>
      </c>
      <c r="T163" s="251">
        <f t="shared" si="8"/>
        <v>0</v>
      </c>
      <c r="U163" s="37"/>
      <c r="V163" s="37"/>
      <c r="W163" s="37"/>
      <c r="X163" s="37"/>
      <c r="Y163" s="37"/>
      <c r="Z163" s="37"/>
      <c r="AA163" s="37"/>
      <c r="AB163" s="37"/>
      <c r="AC163" s="37"/>
      <c r="AD163" s="37"/>
      <c r="AE163" s="37"/>
      <c r="AR163" s="252" t="s">
        <v>731</v>
      </c>
      <c r="AT163" s="252" t="s">
        <v>393</v>
      </c>
      <c r="AU163" s="252" t="s">
        <v>92</v>
      </c>
      <c r="AY163" s="19" t="s">
        <v>387</v>
      </c>
      <c r="BE163" s="127">
        <f t="shared" si="9"/>
        <v>0</v>
      </c>
      <c r="BF163" s="127">
        <f t="shared" si="10"/>
        <v>0</v>
      </c>
      <c r="BG163" s="127">
        <f t="shared" si="11"/>
        <v>0</v>
      </c>
      <c r="BH163" s="127">
        <f t="shared" si="12"/>
        <v>0</v>
      </c>
      <c r="BI163" s="127">
        <f t="shared" si="13"/>
        <v>0</v>
      </c>
      <c r="BJ163" s="19" t="s">
        <v>92</v>
      </c>
      <c r="BK163" s="127">
        <f t="shared" si="14"/>
        <v>0</v>
      </c>
      <c r="BL163" s="19" t="s">
        <v>731</v>
      </c>
      <c r="BM163" s="252" t="s">
        <v>4696</v>
      </c>
    </row>
    <row r="164" spans="1:65" s="2" customFormat="1" ht="24.15" customHeight="1">
      <c r="A164" s="37"/>
      <c r="B164" s="38"/>
      <c r="C164" s="297" t="s">
        <v>522</v>
      </c>
      <c r="D164" s="297" t="s">
        <v>592</v>
      </c>
      <c r="E164" s="298" t="s">
        <v>4697</v>
      </c>
      <c r="F164" s="299" t="s">
        <v>4698</v>
      </c>
      <c r="G164" s="300" t="s">
        <v>396</v>
      </c>
      <c r="H164" s="301">
        <v>2730</v>
      </c>
      <c r="I164" s="302"/>
      <c r="J164" s="303">
        <f t="shared" si="5"/>
        <v>0</v>
      </c>
      <c r="K164" s="304"/>
      <c r="L164" s="305"/>
      <c r="M164" s="306" t="s">
        <v>1</v>
      </c>
      <c r="N164" s="307" t="s">
        <v>42</v>
      </c>
      <c r="O164" s="78"/>
      <c r="P164" s="250">
        <f t="shared" si="6"/>
        <v>0</v>
      </c>
      <c r="Q164" s="250">
        <v>2.4000000000000001E-4</v>
      </c>
      <c r="R164" s="250">
        <f t="shared" si="7"/>
        <v>0.6552</v>
      </c>
      <c r="S164" s="250">
        <v>0</v>
      </c>
      <c r="T164" s="251">
        <f t="shared" si="8"/>
        <v>0</v>
      </c>
      <c r="U164" s="37"/>
      <c r="V164" s="37"/>
      <c r="W164" s="37"/>
      <c r="X164" s="37"/>
      <c r="Y164" s="37"/>
      <c r="Z164" s="37"/>
      <c r="AA164" s="37"/>
      <c r="AB164" s="37"/>
      <c r="AC164" s="37"/>
      <c r="AD164" s="37"/>
      <c r="AE164" s="37"/>
      <c r="AR164" s="252" t="s">
        <v>1012</v>
      </c>
      <c r="AT164" s="252" t="s">
        <v>592</v>
      </c>
      <c r="AU164" s="252" t="s">
        <v>92</v>
      </c>
      <c r="AY164" s="19" t="s">
        <v>387</v>
      </c>
      <c r="BE164" s="127">
        <f t="shared" si="9"/>
        <v>0</v>
      </c>
      <c r="BF164" s="127">
        <f t="shared" si="10"/>
        <v>0</v>
      </c>
      <c r="BG164" s="127">
        <f t="shared" si="11"/>
        <v>0</v>
      </c>
      <c r="BH164" s="127">
        <f t="shared" si="12"/>
        <v>0</v>
      </c>
      <c r="BI164" s="127">
        <f t="shared" si="13"/>
        <v>0</v>
      </c>
      <c r="BJ164" s="19" t="s">
        <v>92</v>
      </c>
      <c r="BK164" s="127">
        <f t="shared" si="14"/>
        <v>0</v>
      </c>
      <c r="BL164" s="19" t="s">
        <v>1012</v>
      </c>
      <c r="BM164" s="252" t="s">
        <v>4699</v>
      </c>
    </row>
    <row r="165" spans="1:65" s="2" customFormat="1" ht="33" customHeight="1">
      <c r="A165" s="37"/>
      <c r="B165" s="38"/>
      <c r="C165" s="240" t="s">
        <v>296</v>
      </c>
      <c r="D165" s="240" t="s">
        <v>393</v>
      </c>
      <c r="E165" s="241" t="s">
        <v>4700</v>
      </c>
      <c r="F165" s="242" t="s">
        <v>4701</v>
      </c>
      <c r="G165" s="243" t="s">
        <v>396</v>
      </c>
      <c r="H165" s="244">
        <v>1800</v>
      </c>
      <c r="I165" s="245"/>
      <c r="J165" s="246">
        <f t="shared" si="5"/>
        <v>0</v>
      </c>
      <c r="K165" s="247"/>
      <c r="L165" s="40"/>
      <c r="M165" s="248" t="s">
        <v>1</v>
      </c>
      <c r="N165" s="249" t="s">
        <v>42</v>
      </c>
      <c r="O165" s="78"/>
      <c r="P165" s="250">
        <f t="shared" si="6"/>
        <v>0</v>
      </c>
      <c r="Q165" s="250">
        <v>0</v>
      </c>
      <c r="R165" s="250">
        <f t="shared" si="7"/>
        <v>0</v>
      </c>
      <c r="S165" s="250">
        <v>1.8000000000000001E-4</v>
      </c>
      <c r="T165" s="251">
        <f t="shared" si="8"/>
        <v>0.32400000000000001</v>
      </c>
      <c r="U165" s="37"/>
      <c r="V165" s="37"/>
      <c r="W165" s="37"/>
      <c r="X165" s="37"/>
      <c r="Y165" s="37"/>
      <c r="Z165" s="37"/>
      <c r="AA165" s="37"/>
      <c r="AB165" s="37"/>
      <c r="AC165" s="37"/>
      <c r="AD165" s="37"/>
      <c r="AE165" s="37"/>
      <c r="AR165" s="252" t="s">
        <v>731</v>
      </c>
      <c r="AT165" s="252" t="s">
        <v>393</v>
      </c>
      <c r="AU165" s="252" t="s">
        <v>92</v>
      </c>
      <c r="AY165" s="19" t="s">
        <v>387</v>
      </c>
      <c r="BE165" s="127">
        <f t="shared" si="9"/>
        <v>0</v>
      </c>
      <c r="BF165" s="127">
        <f t="shared" si="10"/>
        <v>0</v>
      </c>
      <c r="BG165" s="127">
        <f t="shared" si="11"/>
        <v>0</v>
      </c>
      <c r="BH165" s="127">
        <f t="shared" si="12"/>
        <v>0</v>
      </c>
      <c r="BI165" s="127">
        <f t="shared" si="13"/>
        <v>0</v>
      </c>
      <c r="BJ165" s="19" t="s">
        <v>92</v>
      </c>
      <c r="BK165" s="127">
        <f t="shared" si="14"/>
        <v>0</v>
      </c>
      <c r="BL165" s="19" t="s">
        <v>731</v>
      </c>
      <c r="BM165" s="252" t="s">
        <v>4702</v>
      </c>
    </row>
    <row r="166" spans="1:65" s="2" customFormat="1" ht="24.15" customHeight="1">
      <c r="A166" s="37"/>
      <c r="B166" s="38"/>
      <c r="C166" s="240" t="s">
        <v>531</v>
      </c>
      <c r="D166" s="240" t="s">
        <v>393</v>
      </c>
      <c r="E166" s="241" t="s">
        <v>4703</v>
      </c>
      <c r="F166" s="242" t="s">
        <v>4704</v>
      </c>
      <c r="G166" s="243" t="s">
        <v>396</v>
      </c>
      <c r="H166" s="244">
        <v>180</v>
      </c>
      <c r="I166" s="245"/>
      <c r="J166" s="246">
        <f t="shared" si="5"/>
        <v>0</v>
      </c>
      <c r="K166" s="247"/>
      <c r="L166" s="40"/>
      <c r="M166" s="248" t="s">
        <v>1</v>
      </c>
      <c r="N166" s="249" t="s">
        <v>42</v>
      </c>
      <c r="O166" s="78"/>
      <c r="P166" s="250">
        <f t="shared" si="6"/>
        <v>0</v>
      </c>
      <c r="Q166" s="250">
        <v>0</v>
      </c>
      <c r="R166" s="250">
        <f t="shared" si="7"/>
        <v>0</v>
      </c>
      <c r="S166" s="250">
        <v>2.3000000000000001E-4</v>
      </c>
      <c r="T166" s="251">
        <f t="shared" si="8"/>
        <v>4.1399999999999999E-2</v>
      </c>
      <c r="U166" s="37"/>
      <c r="V166" s="37"/>
      <c r="W166" s="37"/>
      <c r="X166" s="37"/>
      <c r="Y166" s="37"/>
      <c r="Z166" s="37"/>
      <c r="AA166" s="37"/>
      <c r="AB166" s="37"/>
      <c r="AC166" s="37"/>
      <c r="AD166" s="37"/>
      <c r="AE166" s="37"/>
      <c r="AR166" s="252" t="s">
        <v>731</v>
      </c>
      <c r="AT166" s="252" t="s">
        <v>393</v>
      </c>
      <c r="AU166" s="252" t="s">
        <v>92</v>
      </c>
      <c r="AY166" s="19" t="s">
        <v>387</v>
      </c>
      <c r="BE166" s="127">
        <f t="shared" si="9"/>
        <v>0</v>
      </c>
      <c r="BF166" s="127">
        <f t="shared" si="10"/>
        <v>0</v>
      </c>
      <c r="BG166" s="127">
        <f t="shared" si="11"/>
        <v>0</v>
      </c>
      <c r="BH166" s="127">
        <f t="shared" si="12"/>
        <v>0</v>
      </c>
      <c r="BI166" s="127">
        <f t="shared" si="13"/>
        <v>0</v>
      </c>
      <c r="BJ166" s="19" t="s">
        <v>92</v>
      </c>
      <c r="BK166" s="127">
        <f t="shared" si="14"/>
        <v>0</v>
      </c>
      <c r="BL166" s="19" t="s">
        <v>731</v>
      </c>
      <c r="BM166" s="252" t="s">
        <v>4705</v>
      </c>
    </row>
    <row r="167" spans="1:65" s="2" customFormat="1" ht="24.15" customHeight="1">
      <c r="A167" s="37"/>
      <c r="B167" s="38"/>
      <c r="C167" s="240" t="s">
        <v>535</v>
      </c>
      <c r="D167" s="240" t="s">
        <v>393</v>
      </c>
      <c r="E167" s="241" t="s">
        <v>4706</v>
      </c>
      <c r="F167" s="242" t="s">
        <v>4707</v>
      </c>
      <c r="G167" s="243" t="s">
        <v>436</v>
      </c>
      <c r="H167" s="244">
        <v>77</v>
      </c>
      <c r="I167" s="245"/>
      <c r="J167" s="246">
        <f t="shared" si="5"/>
        <v>0</v>
      </c>
      <c r="K167" s="247"/>
      <c r="L167" s="40"/>
      <c r="M167" s="248" t="s">
        <v>1</v>
      </c>
      <c r="N167" s="249" t="s">
        <v>42</v>
      </c>
      <c r="O167" s="78"/>
      <c r="P167" s="250">
        <f t="shared" si="6"/>
        <v>0</v>
      </c>
      <c r="Q167" s="250">
        <v>0</v>
      </c>
      <c r="R167" s="250">
        <f t="shared" si="7"/>
        <v>0</v>
      </c>
      <c r="S167" s="250">
        <v>2.7E-4</v>
      </c>
      <c r="T167" s="251">
        <f t="shared" si="8"/>
        <v>2.0789999999999999E-2</v>
      </c>
      <c r="U167" s="37"/>
      <c r="V167" s="37"/>
      <c r="W167" s="37"/>
      <c r="X167" s="37"/>
      <c r="Y167" s="37"/>
      <c r="Z167" s="37"/>
      <c r="AA167" s="37"/>
      <c r="AB167" s="37"/>
      <c r="AC167" s="37"/>
      <c r="AD167" s="37"/>
      <c r="AE167" s="37"/>
      <c r="AR167" s="252" t="s">
        <v>731</v>
      </c>
      <c r="AT167" s="252" t="s">
        <v>393</v>
      </c>
      <c r="AU167" s="252" t="s">
        <v>92</v>
      </c>
      <c r="AY167" s="19" t="s">
        <v>387</v>
      </c>
      <c r="BE167" s="127">
        <f t="shared" si="9"/>
        <v>0</v>
      </c>
      <c r="BF167" s="127">
        <f t="shared" si="10"/>
        <v>0</v>
      </c>
      <c r="BG167" s="127">
        <f t="shared" si="11"/>
        <v>0</v>
      </c>
      <c r="BH167" s="127">
        <f t="shared" si="12"/>
        <v>0</v>
      </c>
      <c r="BI167" s="127">
        <f t="shared" si="13"/>
        <v>0</v>
      </c>
      <c r="BJ167" s="19" t="s">
        <v>92</v>
      </c>
      <c r="BK167" s="127">
        <f t="shared" si="14"/>
        <v>0</v>
      </c>
      <c r="BL167" s="19" t="s">
        <v>731</v>
      </c>
      <c r="BM167" s="252" t="s">
        <v>4708</v>
      </c>
    </row>
    <row r="168" spans="1:65" s="2" customFormat="1" ht="24.15" customHeight="1">
      <c r="A168" s="37"/>
      <c r="B168" s="38"/>
      <c r="C168" s="240" t="s">
        <v>540</v>
      </c>
      <c r="D168" s="240" t="s">
        <v>393</v>
      </c>
      <c r="E168" s="241" t="s">
        <v>4709</v>
      </c>
      <c r="F168" s="242" t="s">
        <v>4710</v>
      </c>
      <c r="G168" s="243" t="s">
        <v>436</v>
      </c>
      <c r="H168" s="244">
        <v>334</v>
      </c>
      <c r="I168" s="245"/>
      <c r="J168" s="246">
        <f t="shared" si="5"/>
        <v>0</v>
      </c>
      <c r="K168" s="247"/>
      <c r="L168" s="40"/>
      <c r="M168" s="248" t="s">
        <v>1</v>
      </c>
      <c r="N168" s="249" t="s">
        <v>42</v>
      </c>
      <c r="O168" s="78"/>
      <c r="P168" s="250">
        <f t="shared" si="6"/>
        <v>0</v>
      </c>
      <c r="Q168" s="250">
        <v>0</v>
      </c>
      <c r="R168" s="250">
        <f t="shared" si="7"/>
        <v>0</v>
      </c>
      <c r="S168" s="250">
        <v>0.01</v>
      </c>
      <c r="T168" s="251">
        <f t="shared" si="8"/>
        <v>3.34</v>
      </c>
      <c r="U168" s="37"/>
      <c r="V168" s="37"/>
      <c r="W168" s="37"/>
      <c r="X168" s="37"/>
      <c r="Y168" s="37"/>
      <c r="Z168" s="37"/>
      <c r="AA168" s="37"/>
      <c r="AB168" s="37"/>
      <c r="AC168" s="37"/>
      <c r="AD168" s="37"/>
      <c r="AE168" s="37"/>
      <c r="AR168" s="252" t="s">
        <v>731</v>
      </c>
      <c r="AT168" s="252" t="s">
        <v>393</v>
      </c>
      <c r="AU168" s="252" t="s">
        <v>92</v>
      </c>
      <c r="AY168" s="19" t="s">
        <v>387</v>
      </c>
      <c r="BE168" s="127">
        <f t="shared" si="9"/>
        <v>0</v>
      </c>
      <c r="BF168" s="127">
        <f t="shared" si="10"/>
        <v>0</v>
      </c>
      <c r="BG168" s="127">
        <f t="shared" si="11"/>
        <v>0</v>
      </c>
      <c r="BH168" s="127">
        <f t="shared" si="12"/>
        <v>0</v>
      </c>
      <c r="BI168" s="127">
        <f t="shared" si="13"/>
        <v>0</v>
      </c>
      <c r="BJ168" s="19" t="s">
        <v>92</v>
      </c>
      <c r="BK168" s="127">
        <f t="shared" si="14"/>
        <v>0</v>
      </c>
      <c r="BL168" s="19" t="s">
        <v>731</v>
      </c>
      <c r="BM168" s="252" t="s">
        <v>4711</v>
      </c>
    </row>
    <row r="169" spans="1:65" s="2" customFormat="1" ht="24.15" customHeight="1">
      <c r="A169" s="37"/>
      <c r="B169" s="38"/>
      <c r="C169" s="240" t="s">
        <v>546</v>
      </c>
      <c r="D169" s="240" t="s">
        <v>393</v>
      </c>
      <c r="E169" s="241" t="s">
        <v>4712</v>
      </c>
      <c r="F169" s="242" t="s">
        <v>4713</v>
      </c>
      <c r="G169" s="243" t="s">
        <v>396</v>
      </c>
      <c r="H169" s="244">
        <v>4900</v>
      </c>
      <c r="I169" s="245"/>
      <c r="J169" s="246">
        <f t="shared" si="5"/>
        <v>0</v>
      </c>
      <c r="K169" s="247"/>
      <c r="L169" s="40"/>
      <c r="M169" s="248" t="s">
        <v>1</v>
      </c>
      <c r="N169" s="249" t="s">
        <v>42</v>
      </c>
      <c r="O169" s="78"/>
      <c r="P169" s="250">
        <f t="shared" si="6"/>
        <v>0</v>
      </c>
      <c r="Q169" s="250">
        <v>0</v>
      </c>
      <c r="R169" s="250">
        <f t="shared" si="7"/>
        <v>0</v>
      </c>
      <c r="S169" s="250">
        <v>1.9000000000000001E-4</v>
      </c>
      <c r="T169" s="251">
        <f t="shared" si="8"/>
        <v>0.93100000000000005</v>
      </c>
      <c r="U169" s="37"/>
      <c r="V169" s="37"/>
      <c r="W169" s="37"/>
      <c r="X169" s="37"/>
      <c r="Y169" s="37"/>
      <c r="Z169" s="37"/>
      <c r="AA169" s="37"/>
      <c r="AB169" s="37"/>
      <c r="AC169" s="37"/>
      <c r="AD169" s="37"/>
      <c r="AE169" s="37"/>
      <c r="AR169" s="252" t="s">
        <v>731</v>
      </c>
      <c r="AT169" s="252" t="s">
        <v>393</v>
      </c>
      <c r="AU169" s="252" t="s">
        <v>92</v>
      </c>
      <c r="AY169" s="19" t="s">
        <v>387</v>
      </c>
      <c r="BE169" s="127">
        <f t="shared" si="9"/>
        <v>0</v>
      </c>
      <c r="BF169" s="127">
        <f t="shared" si="10"/>
        <v>0</v>
      </c>
      <c r="BG169" s="127">
        <f t="shared" si="11"/>
        <v>0</v>
      </c>
      <c r="BH169" s="127">
        <f t="shared" si="12"/>
        <v>0</v>
      </c>
      <c r="BI169" s="127">
        <f t="shared" si="13"/>
        <v>0</v>
      </c>
      <c r="BJ169" s="19" t="s">
        <v>92</v>
      </c>
      <c r="BK169" s="127">
        <f t="shared" si="14"/>
        <v>0</v>
      </c>
      <c r="BL169" s="19" t="s">
        <v>731</v>
      </c>
      <c r="BM169" s="252" t="s">
        <v>4714</v>
      </c>
    </row>
    <row r="170" spans="1:65" s="2" customFormat="1" ht="24.15" customHeight="1">
      <c r="A170" s="37"/>
      <c r="B170" s="38"/>
      <c r="C170" s="240" t="s">
        <v>554</v>
      </c>
      <c r="D170" s="240" t="s">
        <v>393</v>
      </c>
      <c r="E170" s="241" t="s">
        <v>4715</v>
      </c>
      <c r="F170" s="242" t="s">
        <v>4716</v>
      </c>
      <c r="G170" s="243" t="s">
        <v>396</v>
      </c>
      <c r="H170" s="244">
        <v>1800</v>
      </c>
      <c r="I170" s="245"/>
      <c r="J170" s="246">
        <f t="shared" si="5"/>
        <v>0</v>
      </c>
      <c r="K170" s="247"/>
      <c r="L170" s="40"/>
      <c r="M170" s="248" t="s">
        <v>1</v>
      </c>
      <c r="N170" s="249" t="s">
        <v>42</v>
      </c>
      <c r="O170" s="78"/>
      <c r="P170" s="250">
        <f t="shared" si="6"/>
        <v>0</v>
      </c>
      <c r="Q170" s="250">
        <v>0</v>
      </c>
      <c r="R170" s="250">
        <f t="shared" si="7"/>
        <v>0</v>
      </c>
      <c r="S170" s="250">
        <v>1.9000000000000001E-4</v>
      </c>
      <c r="T170" s="251">
        <f t="shared" si="8"/>
        <v>0.34200000000000003</v>
      </c>
      <c r="U170" s="37"/>
      <c r="V170" s="37"/>
      <c r="W170" s="37"/>
      <c r="X170" s="37"/>
      <c r="Y170" s="37"/>
      <c r="Z170" s="37"/>
      <c r="AA170" s="37"/>
      <c r="AB170" s="37"/>
      <c r="AC170" s="37"/>
      <c r="AD170" s="37"/>
      <c r="AE170" s="37"/>
      <c r="AR170" s="252" t="s">
        <v>731</v>
      </c>
      <c r="AT170" s="252" t="s">
        <v>393</v>
      </c>
      <c r="AU170" s="252" t="s">
        <v>92</v>
      </c>
      <c r="AY170" s="19" t="s">
        <v>387</v>
      </c>
      <c r="BE170" s="127">
        <f t="shared" si="9"/>
        <v>0</v>
      </c>
      <c r="BF170" s="127">
        <f t="shared" si="10"/>
        <v>0</v>
      </c>
      <c r="BG170" s="127">
        <f t="shared" si="11"/>
        <v>0</v>
      </c>
      <c r="BH170" s="127">
        <f t="shared" si="12"/>
        <v>0</v>
      </c>
      <c r="BI170" s="127">
        <f t="shared" si="13"/>
        <v>0</v>
      </c>
      <c r="BJ170" s="19" t="s">
        <v>92</v>
      </c>
      <c r="BK170" s="127">
        <f t="shared" si="14"/>
        <v>0</v>
      </c>
      <c r="BL170" s="19" t="s">
        <v>731</v>
      </c>
      <c r="BM170" s="252" t="s">
        <v>4717</v>
      </c>
    </row>
    <row r="171" spans="1:65" s="12" customFormat="1" ht="22.8" customHeight="1">
      <c r="B171" s="212"/>
      <c r="C171" s="213"/>
      <c r="D171" s="214" t="s">
        <v>75</v>
      </c>
      <c r="E171" s="225" t="s">
        <v>2050</v>
      </c>
      <c r="F171" s="225" t="s">
        <v>4335</v>
      </c>
      <c r="G171" s="213"/>
      <c r="H171" s="213"/>
      <c r="I171" s="216"/>
      <c r="J171" s="226">
        <f>BK171</f>
        <v>0</v>
      </c>
      <c r="K171" s="213"/>
      <c r="L171" s="217"/>
      <c r="M171" s="218"/>
      <c r="N171" s="219"/>
      <c r="O171" s="219"/>
      <c r="P171" s="220">
        <f>SUM(P172:P173)</f>
        <v>0</v>
      </c>
      <c r="Q171" s="219"/>
      <c r="R171" s="220">
        <f>SUM(R172:R173)</f>
        <v>0</v>
      </c>
      <c r="S171" s="219"/>
      <c r="T171" s="221">
        <f>SUM(T172:T173)</f>
        <v>0</v>
      </c>
      <c r="AR171" s="222" t="s">
        <v>99</v>
      </c>
      <c r="AT171" s="223" t="s">
        <v>75</v>
      </c>
      <c r="AU171" s="223" t="s">
        <v>84</v>
      </c>
      <c r="AY171" s="222" t="s">
        <v>387</v>
      </c>
      <c r="BK171" s="224">
        <f>SUM(BK172:BK173)</f>
        <v>0</v>
      </c>
    </row>
    <row r="172" spans="1:65" s="2" customFormat="1" ht="37.799999999999997" customHeight="1">
      <c r="A172" s="37"/>
      <c r="B172" s="38"/>
      <c r="C172" s="240" t="s">
        <v>560</v>
      </c>
      <c r="D172" s="240" t="s">
        <v>393</v>
      </c>
      <c r="E172" s="241" t="s">
        <v>4718</v>
      </c>
      <c r="F172" s="242" t="s">
        <v>4719</v>
      </c>
      <c r="G172" s="243" t="s">
        <v>4338</v>
      </c>
      <c r="H172" s="244">
        <v>77</v>
      </c>
      <c r="I172" s="245"/>
      <c r="J172" s="246">
        <f>ROUND(I172*H172,2)</f>
        <v>0</v>
      </c>
      <c r="K172" s="247"/>
      <c r="L172" s="40"/>
      <c r="M172" s="248" t="s">
        <v>1</v>
      </c>
      <c r="N172" s="249" t="s">
        <v>42</v>
      </c>
      <c r="O172" s="78"/>
      <c r="P172" s="250">
        <f>O172*H172</f>
        <v>0</v>
      </c>
      <c r="Q172" s="250">
        <v>0</v>
      </c>
      <c r="R172" s="250">
        <f>Q172*H172</f>
        <v>0</v>
      </c>
      <c r="S172" s="250">
        <v>0</v>
      </c>
      <c r="T172" s="251">
        <f>S172*H172</f>
        <v>0</v>
      </c>
      <c r="U172" s="37"/>
      <c r="V172" s="37"/>
      <c r="W172" s="37"/>
      <c r="X172" s="37"/>
      <c r="Y172" s="37"/>
      <c r="Z172" s="37"/>
      <c r="AA172" s="37"/>
      <c r="AB172" s="37"/>
      <c r="AC172" s="37"/>
      <c r="AD172" s="37"/>
      <c r="AE172" s="37"/>
      <c r="AR172" s="252" t="s">
        <v>731</v>
      </c>
      <c r="AT172" s="252" t="s">
        <v>393</v>
      </c>
      <c r="AU172" s="252" t="s">
        <v>92</v>
      </c>
      <c r="AY172" s="19" t="s">
        <v>387</v>
      </c>
      <c r="BE172" s="127">
        <f>IF(N172="základná",J172,0)</f>
        <v>0</v>
      </c>
      <c r="BF172" s="127">
        <f>IF(N172="znížená",J172,0)</f>
        <v>0</v>
      </c>
      <c r="BG172" s="127">
        <f>IF(N172="zákl. prenesená",J172,0)</f>
        <v>0</v>
      </c>
      <c r="BH172" s="127">
        <f>IF(N172="zníž. prenesená",J172,0)</f>
        <v>0</v>
      </c>
      <c r="BI172" s="127">
        <f>IF(N172="nulová",J172,0)</f>
        <v>0</v>
      </c>
      <c r="BJ172" s="19" t="s">
        <v>92</v>
      </c>
      <c r="BK172" s="127">
        <f>ROUND(I172*H172,2)</f>
        <v>0</v>
      </c>
      <c r="BL172" s="19" t="s">
        <v>731</v>
      </c>
      <c r="BM172" s="252" t="s">
        <v>4720</v>
      </c>
    </row>
    <row r="173" spans="1:65" s="2" customFormat="1" ht="37.799999999999997" customHeight="1">
      <c r="A173" s="37"/>
      <c r="B173" s="38"/>
      <c r="C173" s="240" t="s">
        <v>570</v>
      </c>
      <c r="D173" s="240" t="s">
        <v>393</v>
      </c>
      <c r="E173" s="241" t="s">
        <v>4620</v>
      </c>
      <c r="F173" s="242" t="s">
        <v>4621</v>
      </c>
      <c r="G173" s="243" t="s">
        <v>436</v>
      </c>
      <c r="H173" s="244">
        <v>346</v>
      </c>
      <c r="I173" s="245"/>
      <c r="J173" s="246">
        <f>ROUND(I173*H173,2)</f>
        <v>0</v>
      </c>
      <c r="K173" s="247"/>
      <c r="L173" s="40"/>
      <c r="M173" s="248" t="s">
        <v>1</v>
      </c>
      <c r="N173" s="249" t="s">
        <v>42</v>
      </c>
      <c r="O173" s="78"/>
      <c r="P173" s="250">
        <f>O173*H173</f>
        <v>0</v>
      </c>
      <c r="Q173" s="250">
        <v>0</v>
      </c>
      <c r="R173" s="250">
        <f>Q173*H173</f>
        <v>0</v>
      </c>
      <c r="S173" s="250">
        <v>0</v>
      </c>
      <c r="T173" s="251">
        <f>S173*H173</f>
        <v>0</v>
      </c>
      <c r="U173" s="37"/>
      <c r="V173" s="37"/>
      <c r="W173" s="37"/>
      <c r="X173" s="37"/>
      <c r="Y173" s="37"/>
      <c r="Z173" s="37"/>
      <c r="AA173" s="37"/>
      <c r="AB173" s="37"/>
      <c r="AC173" s="37"/>
      <c r="AD173" s="37"/>
      <c r="AE173" s="37"/>
      <c r="AR173" s="252" t="s">
        <v>731</v>
      </c>
      <c r="AT173" s="252" t="s">
        <v>393</v>
      </c>
      <c r="AU173" s="252" t="s">
        <v>92</v>
      </c>
      <c r="AY173" s="19" t="s">
        <v>387</v>
      </c>
      <c r="BE173" s="127">
        <f>IF(N173="základná",J173,0)</f>
        <v>0</v>
      </c>
      <c r="BF173" s="127">
        <f>IF(N173="znížená",J173,0)</f>
        <v>0</v>
      </c>
      <c r="BG173" s="127">
        <f>IF(N173="zákl. prenesená",J173,0)</f>
        <v>0</v>
      </c>
      <c r="BH173" s="127">
        <f>IF(N173="zníž. prenesená",J173,0)</f>
        <v>0</v>
      </c>
      <c r="BI173" s="127">
        <f>IF(N173="nulová",J173,0)</f>
        <v>0</v>
      </c>
      <c r="BJ173" s="19" t="s">
        <v>92</v>
      </c>
      <c r="BK173" s="127">
        <f>ROUND(I173*H173,2)</f>
        <v>0</v>
      </c>
      <c r="BL173" s="19" t="s">
        <v>731</v>
      </c>
      <c r="BM173" s="252" t="s">
        <v>4721</v>
      </c>
    </row>
    <row r="174" spans="1:65" s="12" customFormat="1" ht="25.95" customHeight="1">
      <c r="B174" s="212"/>
      <c r="C174" s="213"/>
      <c r="D174" s="214" t="s">
        <v>75</v>
      </c>
      <c r="E174" s="215" t="s">
        <v>367</v>
      </c>
      <c r="F174" s="215" t="s">
        <v>821</v>
      </c>
      <c r="G174" s="213"/>
      <c r="H174" s="213"/>
      <c r="I174" s="216"/>
      <c r="J174" s="191">
        <f>BK174</f>
        <v>0</v>
      </c>
      <c r="K174" s="213"/>
      <c r="L174" s="217"/>
      <c r="M174" s="218"/>
      <c r="N174" s="219"/>
      <c r="O174" s="219"/>
      <c r="P174" s="220">
        <f>P175</f>
        <v>0</v>
      </c>
      <c r="Q174" s="219"/>
      <c r="R174" s="220">
        <f>R175</f>
        <v>0</v>
      </c>
      <c r="S174" s="219"/>
      <c r="T174" s="221">
        <f>T175</f>
        <v>0</v>
      </c>
      <c r="AR174" s="222" t="s">
        <v>429</v>
      </c>
      <c r="AT174" s="223" t="s">
        <v>75</v>
      </c>
      <c r="AU174" s="223" t="s">
        <v>76</v>
      </c>
      <c r="AY174" s="222" t="s">
        <v>387</v>
      </c>
      <c r="BK174" s="224">
        <f>BK175</f>
        <v>0</v>
      </c>
    </row>
    <row r="175" spans="1:65" s="2" customFormat="1" ht="44.25" customHeight="1">
      <c r="A175" s="37"/>
      <c r="B175" s="38"/>
      <c r="C175" s="240" t="s">
        <v>575</v>
      </c>
      <c r="D175" s="240" t="s">
        <v>393</v>
      </c>
      <c r="E175" s="241" t="s">
        <v>2055</v>
      </c>
      <c r="F175" s="242" t="s">
        <v>2056</v>
      </c>
      <c r="G175" s="243" t="s">
        <v>2057</v>
      </c>
      <c r="H175" s="244">
        <v>1</v>
      </c>
      <c r="I175" s="245"/>
      <c r="J175" s="246">
        <f>ROUND(I175*H175,2)</f>
        <v>0</v>
      </c>
      <c r="K175" s="247"/>
      <c r="L175" s="40"/>
      <c r="M175" s="248" t="s">
        <v>1</v>
      </c>
      <c r="N175" s="249" t="s">
        <v>42</v>
      </c>
      <c r="O175" s="78"/>
      <c r="P175" s="250">
        <f>O175*H175</f>
        <v>0</v>
      </c>
      <c r="Q175" s="250">
        <v>0</v>
      </c>
      <c r="R175" s="250">
        <f>Q175*H175</f>
        <v>0</v>
      </c>
      <c r="S175" s="250">
        <v>0</v>
      </c>
      <c r="T175" s="251">
        <f>S175*H175</f>
        <v>0</v>
      </c>
      <c r="U175" s="37"/>
      <c r="V175" s="37"/>
      <c r="W175" s="37"/>
      <c r="X175" s="37"/>
      <c r="Y175" s="37"/>
      <c r="Z175" s="37"/>
      <c r="AA175" s="37"/>
      <c r="AB175" s="37"/>
      <c r="AC175" s="37"/>
      <c r="AD175" s="37"/>
      <c r="AE175" s="37"/>
      <c r="AR175" s="252" t="s">
        <v>825</v>
      </c>
      <c r="AT175" s="252" t="s">
        <v>393</v>
      </c>
      <c r="AU175" s="252" t="s">
        <v>84</v>
      </c>
      <c r="AY175" s="19" t="s">
        <v>387</v>
      </c>
      <c r="BE175" s="127">
        <f>IF(N175="základná",J175,0)</f>
        <v>0</v>
      </c>
      <c r="BF175" s="127">
        <f>IF(N175="znížená",J175,0)</f>
        <v>0</v>
      </c>
      <c r="BG175" s="127">
        <f>IF(N175="zákl. prenesená",J175,0)</f>
        <v>0</v>
      </c>
      <c r="BH175" s="127">
        <f>IF(N175="zníž. prenesená",J175,0)</f>
        <v>0</v>
      </c>
      <c r="BI175" s="127">
        <f>IF(N175="nulová",J175,0)</f>
        <v>0</v>
      </c>
      <c r="BJ175" s="19" t="s">
        <v>92</v>
      </c>
      <c r="BK175" s="127">
        <f>ROUND(I175*H175,2)</f>
        <v>0</v>
      </c>
      <c r="BL175" s="19" t="s">
        <v>825</v>
      </c>
      <c r="BM175" s="252" t="s">
        <v>4722</v>
      </c>
    </row>
    <row r="176" spans="1:65" s="2" customFormat="1" ht="49.95" customHeight="1">
      <c r="A176" s="37"/>
      <c r="B176" s="38"/>
      <c r="C176" s="39"/>
      <c r="D176" s="39"/>
      <c r="E176" s="215" t="s">
        <v>1777</v>
      </c>
      <c r="F176" s="215" t="s">
        <v>1778</v>
      </c>
      <c r="G176" s="39"/>
      <c r="H176" s="39"/>
      <c r="I176" s="39"/>
      <c r="J176" s="191">
        <f t="shared" ref="J176:J181" si="15">BK176</f>
        <v>0</v>
      </c>
      <c r="K176" s="39"/>
      <c r="L176" s="40"/>
      <c r="M176" s="309"/>
      <c r="N176" s="310"/>
      <c r="O176" s="78"/>
      <c r="P176" s="78"/>
      <c r="Q176" s="78"/>
      <c r="R176" s="78"/>
      <c r="S176" s="78"/>
      <c r="T176" s="79"/>
      <c r="U176" s="37"/>
      <c r="V176" s="37"/>
      <c r="W176" s="37"/>
      <c r="X176" s="37"/>
      <c r="Y176" s="37"/>
      <c r="Z176" s="37"/>
      <c r="AA176" s="37"/>
      <c r="AB176" s="37"/>
      <c r="AC176" s="37"/>
      <c r="AD176" s="37"/>
      <c r="AE176" s="37"/>
      <c r="AT176" s="19" t="s">
        <v>75</v>
      </c>
      <c r="AU176" s="19" t="s">
        <v>76</v>
      </c>
      <c r="AY176" s="19" t="s">
        <v>1779</v>
      </c>
      <c r="BK176" s="127">
        <f>SUM(BK177:BK181)</f>
        <v>0</v>
      </c>
    </row>
    <row r="177" spans="1:63" s="2" customFormat="1" ht="16.350000000000001" customHeight="1">
      <c r="A177" s="37"/>
      <c r="B177" s="38"/>
      <c r="C177" s="312" t="s">
        <v>1</v>
      </c>
      <c r="D177" s="312" t="s">
        <v>393</v>
      </c>
      <c r="E177" s="313" t="s">
        <v>1</v>
      </c>
      <c r="F177" s="314" t="s">
        <v>1</v>
      </c>
      <c r="G177" s="315" t="s">
        <v>1</v>
      </c>
      <c r="H177" s="316"/>
      <c r="I177" s="317"/>
      <c r="J177" s="318">
        <f t="shared" si="15"/>
        <v>0</v>
      </c>
      <c r="K177" s="247"/>
      <c r="L177" s="40"/>
      <c r="M177" s="319" t="s">
        <v>1</v>
      </c>
      <c r="N177" s="320" t="s">
        <v>42</v>
      </c>
      <c r="O177" s="78"/>
      <c r="P177" s="78"/>
      <c r="Q177" s="78"/>
      <c r="R177" s="78"/>
      <c r="S177" s="78"/>
      <c r="T177" s="79"/>
      <c r="U177" s="37"/>
      <c r="V177" s="37"/>
      <c r="W177" s="37"/>
      <c r="X177" s="37"/>
      <c r="Y177" s="37"/>
      <c r="Z177" s="37"/>
      <c r="AA177" s="37"/>
      <c r="AB177" s="37"/>
      <c r="AC177" s="37"/>
      <c r="AD177" s="37"/>
      <c r="AE177" s="37"/>
      <c r="AT177" s="19" t="s">
        <v>1779</v>
      </c>
      <c r="AU177" s="19" t="s">
        <v>84</v>
      </c>
      <c r="AY177" s="19" t="s">
        <v>1779</v>
      </c>
      <c r="BE177" s="127">
        <f>IF(N177="základná",J177,0)</f>
        <v>0</v>
      </c>
      <c r="BF177" s="127">
        <f>IF(N177="znížená",J177,0)</f>
        <v>0</v>
      </c>
      <c r="BG177" s="127">
        <f>IF(N177="zákl. prenesená",J177,0)</f>
        <v>0</v>
      </c>
      <c r="BH177" s="127">
        <f>IF(N177="zníž. prenesená",J177,0)</f>
        <v>0</v>
      </c>
      <c r="BI177" s="127">
        <f>IF(N177="nulová",J177,0)</f>
        <v>0</v>
      </c>
      <c r="BJ177" s="19" t="s">
        <v>92</v>
      </c>
      <c r="BK177" s="127">
        <f>I177*H177</f>
        <v>0</v>
      </c>
    </row>
    <row r="178" spans="1:63" s="2" customFormat="1" ht="16.350000000000001" customHeight="1">
      <c r="A178" s="37"/>
      <c r="B178" s="38"/>
      <c r="C178" s="312" t="s">
        <v>1</v>
      </c>
      <c r="D178" s="312" t="s">
        <v>393</v>
      </c>
      <c r="E178" s="313" t="s">
        <v>1</v>
      </c>
      <c r="F178" s="314" t="s">
        <v>1</v>
      </c>
      <c r="G178" s="315" t="s">
        <v>1</v>
      </c>
      <c r="H178" s="316"/>
      <c r="I178" s="317"/>
      <c r="J178" s="318">
        <f t="shared" si="15"/>
        <v>0</v>
      </c>
      <c r="K178" s="247"/>
      <c r="L178" s="40"/>
      <c r="M178" s="319" t="s">
        <v>1</v>
      </c>
      <c r="N178" s="320" t="s">
        <v>42</v>
      </c>
      <c r="O178" s="78"/>
      <c r="P178" s="78"/>
      <c r="Q178" s="78"/>
      <c r="R178" s="78"/>
      <c r="S178" s="78"/>
      <c r="T178" s="79"/>
      <c r="U178" s="37"/>
      <c r="V178" s="37"/>
      <c r="W178" s="37"/>
      <c r="X178" s="37"/>
      <c r="Y178" s="37"/>
      <c r="Z178" s="37"/>
      <c r="AA178" s="37"/>
      <c r="AB178" s="37"/>
      <c r="AC178" s="37"/>
      <c r="AD178" s="37"/>
      <c r="AE178" s="37"/>
      <c r="AT178" s="19" t="s">
        <v>1779</v>
      </c>
      <c r="AU178" s="19" t="s">
        <v>84</v>
      </c>
      <c r="AY178" s="19" t="s">
        <v>1779</v>
      </c>
      <c r="BE178" s="127">
        <f>IF(N178="základná",J178,0)</f>
        <v>0</v>
      </c>
      <c r="BF178" s="127">
        <f>IF(N178="znížená",J178,0)</f>
        <v>0</v>
      </c>
      <c r="BG178" s="127">
        <f>IF(N178="zákl. prenesená",J178,0)</f>
        <v>0</v>
      </c>
      <c r="BH178" s="127">
        <f>IF(N178="zníž. prenesená",J178,0)</f>
        <v>0</v>
      </c>
      <c r="BI178" s="127">
        <f>IF(N178="nulová",J178,0)</f>
        <v>0</v>
      </c>
      <c r="BJ178" s="19" t="s">
        <v>92</v>
      </c>
      <c r="BK178" s="127">
        <f>I178*H178</f>
        <v>0</v>
      </c>
    </row>
    <row r="179" spans="1:63" s="2" customFormat="1" ht="16.350000000000001" customHeight="1">
      <c r="A179" s="37"/>
      <c r="B179" s="38"/>
      <c r="C179" s="312" t="s">
        <v>1</v>
      </c>
      <c r="D179" s="312" t="s">
        <v>393</v>
      </c>
      <c r="E179" s="313" t="s">
        <v>1</v>
      </c>
      <c r="F179" s="314" t="s">
        <v>1</v>
      </c>
      <c r="G179" s="315" t="s">
        <v>1</v>
      </c>
      <c r="H179" s="316"/>
      <c r="I179" s="317"/>
      <c r="J179" s="318">
        <f t="shared" si="15"/>
        <v>0</v>
      </c>
      <c r="K179" s="247"/>
      <c r="L179" s="40"/>
      <c r="M179" s="319" t="s">
        <v>1</v>
      </c>
      <c r="N179" s="320" t="s">
        <v>42</v>
      </c>
      <c r="O179" s="78"/>
      <c r="P179" s="78"/>
      <c r="Q179" s="78"/>
      <c r="R179" s="78"/>
      <c r="S179" s="78"/>
      <c r="T179" s="79"/>
      <c r="U179" s="37"/>
      <c r="V179" s="37"/>
      <c r="W179" s="37"/>
      <c r="X179" s="37"/>
      <c r="Y179" s="37"/>
      <c r="Z179" s="37"/>
      <c r="AA179" s="37"/>
      <c r="AB179" s="37"/>
      <c r="AC179" s="37"/>
      <c r="AD179" s="37"/>
      <c r="AE179" s="37"/>
      <c r="AT179" s="19" t="s">
        <v>1779</v>
      </c>
      <c r="AU179" s="19" t="s">
        <v>84</v>
      </c>
      <c r="AY179" s="19" t="s">
        <v>1779</v>
      </c>
      <c r="BE179" s="127">
        <f>IF(N179="základná",J179,0)</f>
        <v>0</v>
      </c>
      <c r="BF179" s="127">
        <f>IF(N179="znížená",J179,0)</f>
        <v>0</v>
      </c>
      <c r="BG179" s="127">
        <f>IF(N179="zákl. prenesená",J179,0)</f>
        <v>0</v>
      </c>
      <c r="BH179" s="127">
        <f>IF(N179="zníž. prenesená",J179,0)</f>
        <v>0</v>
      </c>
      <c r="BI179" s="127">
        <f>IF(N179="nulová",J179,0)</f>
        <v>0</v>
      </c>
      <c r="BJ179" s="19" t="s">
        <v>92</v>
      </c>
      <c r="BK179" s="127">
        <f>I179*H179</f>
        <v>0</v>
      </c>
    </row>
    <row r="180" spans="1:63" s="2" customFormat="1" ht="16.350000000000001" customHeight="1">
      <c r="A180" s="37"/>
      <c r="B180" s="38"/>
      <c r="C180" s="312" t="s">
        <v>1</v>
      </c>
      <c r="D180" s="312" t="s">
        <v>393</v>
      </c>
      <c r="E180" s="313" t="s">
        <v>1</v>
      </c>
      <c r="F180" s="314" t="s">
        <v>1</v>
      </c>
      <c r="G180" s="315" t="s">
        <v>1</v>
      </c>
      <c r="H180" s="316"/>
      <c r="I180" s="317"/>
      <c r="J180" s="318">
        <f t="shared" si="15"/>
        <v>0</v>
      </c>
      <c r="K180" s="247"/>
      <c r="L180" s="40"/>
      <c r="M180" s="319" t="s">
        <v>1</v>
      </c>
      <c r="N180" s="320" t="s">
        <v>42</v>
      </c>
      <c r="O180" s="78"/>
      <c r="P180" s="78"/>
      <c r="Q180" s="78"/>
      <c r="R180" s="78"/>
      <c r="S180" s="78"/>
      <c r="T180" s="79"/>
      <c r="U180" s="37"/>
      <c r="V180" s="37"/>
      <c r="W180" s="37"/>
      <c r="X180" s="37"/>
      <c r="Y180" s="37"/>
      <c r="Z180" s="37"/>
      <c r="AA180" s="37"/>
      <c r="AB180" s="37"/>
      <c r="AC180" s="37"/>
      <c r="AD180" s="37"/>
      <c r="AE180" s="37"/>
      <c r="AT180" s="19" t="s">
        <v>1779</v>
      </c>
      <c r="AU180" s="19" t="s">
        <v>84</v>
      </c>
      <c r="AY180" s="19" t="s">
        <v>1779</v>
      </c>
      <c r="BE180" s="127">
        <f>IF(N180="základná",J180,0)</f>
        <v>0</v>
      </c>
      <c r="BF180" s="127">
        <f>IF(N180="znížená",J180,0)</f>
        <v>0</v>
      </c>
      <c r="BG180" s="127">
        <f>IF(N180="zákl. prenesená",J180,0)</f>
        <v>0</v>
      </c>
      <c r="BH180" s="127">
        <f>IF(N180="zníž. prenesená",J180,0)</f>
        <v>0</v>
      </c>
      <c r="BI180" s="127">
        <f>IF(N180="nulová",J180,0)</f>
        <v>0</v>
      </c>
      <c r="BJ180" s="19" t="s">
        <v>92</v>
      </c>
      <c r="BK180" s="127">
        <f>I180*H180</f>
        <v>0</v>
      </c>
    </row>
    <row r="181" spans="1:63" s="2" customFormat="1" ht="16.350000000000001" customHeight="1">
      <c r="A181" s="37"/>
      <c r="B181" s="38"/>
      <c r="C181" s="312" t="s">
        <v>1</v>
      </c>
      <c r="D181" s="312" t="s">
        <v>393</v>
      </c>
      <c r="E181" s="313" t="s">
        <v>1</v>
      </c>
      <c r="F181" s="314" t="s">
        <v>1</v>
      </c>
      <c r="G181" s="315" t="s">
        <v>1</v>
      </c>
      <c r="H181" s="316"/>
      <c r="I181" s="317"/>
      <c r="J181" s="318">
        <f t="shared" si="15"/>
        <v>0</v>
      </c>
      <c r="K181" s="247"/>
      <c r="L181" s="40"/>
      <c r="M181" s="319" t="s">
        <v>1</v>
      </c>
      <c r="N181" s="320" t="s">
        <v>42</v>
      </c>
      <c r="O181" s="321"/>
      <c r="P181" s="321"/>
      <c r="Q181" s="321"/>
      <c r="R181" s="321"/>
      <c r="S181" s="321"/>
      <c r="T181" s="322"/>
      <c r="U181" s="37"/>
      <c r="V181" s="37"/>
      <c r="W181" s="37"/>
      <c r="X181" s="37"/>
      <c r="Y181" s="37"/>
      <c r="Z181" s="37"/>
      <c r="AA181" s="37"/>
      <c r="AB181" s="37"/>
      <c r="AC181" s="37"/>
      <c r="AD181" s="37"/>
      <c r="AE181" s="37"/>
      <c r="AT181" s="19" t="s">
        <v>1779</v>
      </c>
      <c r="AU181" s="19" t="s">
        <v>84</v>
      </c>
      <c r="AY181" s="19" t="s">
        <v>1779</v>
      </c>
      <c r="BE181" s="127">
        <f>IF(N181="základná",J181,0)</f>
        <v>0</v>
      </c>
      <c r="BF181" s="127">
        <f>IF(N181="znížená",J181,0)</f>
        <v>0</v>
      </c>
      <c r="BG181" s="127">
        <f>IF(N181="zákl. prenesená",J181,0)</f>
        <v>0</v>
      </c>
      <c r="BH181" s="127">
        <f>IF(N181="zníž. prenesená",J181,0)</f>
        <v>0</v>
      </c>
      <c r="BI181" s="127">
        <f>IF(N181="nulová",J181,0)</f>
        <v>0</v>
      </c>
      <c r="BJ181" s="19" t="s">
        <v>92</v>
      </c>
      <c r="BK181" s="127">
        <f>I181*H181</f>
        <v>0</v>
      </c>
    </row>
    <row r="182" spans="1:63" s="2" customFormat="1" ht="6.9" customHeight="1">
      <c r="A182" s="37"/>
      <c r="B182" s="61"/>
      <c r="C182" s="62"/>
      <c r="D182" s="62"/>
      <c r="E182" s="62"/>
      <c r="F182" s="62"/>
      <c r="G182" s="62"/>
      <c r="H182" s="62"/>
      <c r="I182" s="62"/>
      <c r="J182" s="62"/>
      <c r="K182" s="62"/>
      <c r="L182" s="40"/>
      <c r="M182" s="37"/>
      <c r="O182" s="37"/>
      <c r="P182" s="37"/>
      <c r="Q182" s="37"/>
      <c r="R182" s="37"/>
      <c r="S182" s="37"/>
      <c r="T182" s="37"/>
      <c r="U182" s="37"/>
      <c r="V182" s="37"/>
      <c r="W182" s="37"/>
      <c r="X182" s="37"/>
      <c r="Y182" s="37"/>
      <c r="Z182" s="37"/>
      <c r="AA182" s="37"/>
      <c r="AB182" s="37"/>
      <c r="AC182" s="37"/>
      <c r="AD182" s="37"/>
      <c r="AE182" s="37"/>
    </row>
  </sheetData>
  <sheetProtection algorithmName="SHA-512" hashValue="D2zR2e9S0aBZQaeYTMlNzWtsYRPymSzx1j8wX9Nxwh5lAJ0hmVgdbvS67rkLt7p97KO5mIZMQRbzfyb895lYhA==" saltValue="mxTVdgYfy2jSHklaWAqF1VpSZojNtPRwWAVj3mx2JvqqnmH6jjJ6lBWceKFKwDihDP65LuIm2ZydUhv/2RmFCw==" spinCount="100000" sheet="1" objects="1" scenarios="1" formatColumns="0" formatRows="0" autoFilter="0"/>
  <autoFilter ref="C134:K181" xr:uid="{00000000-0009-0000-0000-00000D000000}"/>
  <mergeCells count="14">
    <mergeCell ref="D113:F113"/>
    <mergeCell ref="E125:H125"/>
    <mergeCell ref="E127:H127"/>
    <mergeCell ref="L2:V2"/>
    <mergeCell ref="E87:H87"/>
    <mergeCell ref="D109:F109"/>
    <mergeCell ref="D110:F110"/>
    <mergeCell ref="D111:F111"/>
    <mergeCell ref="D112:F112"/>
    <mergeCell ref="E7:H7"/>
    <mergeCell ref="E9:H9"/>
    <mergeCell ref="E18:H18"/>
    <mergeCell ref="E27:H27"/>
    <mergeCell ref="E85:H85"/>
  </mergeCells>
  <dataValidations count="2">
    <dataValidation type="list" allowBlank="1" showInputMessage="1" showErrorMessage="1" error="Povolené sú hodnoty K, M." sqref="D177:D182" xr:uid="{00000000-0002-0000-0D00-000000000000}">
      <formula1>"K, M"</formula1>
    </dataValidation>
    <dataValidation type="list" allowBlank="1" showInputMessage="1" showErrorMessage="1" error="Povolené sú hodnoty základná, znížená, nulová." sqref="N177:N182" xr:uid="{00000000-0002-0000-0D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162"/>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133</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s="2" customFormat="1" ht="12" customHeight="1">
      <c r="A8" s="37"/>
      <c r="B8" s="40"/>
      <c r="C8" s="37"/>
      <c r="D8" s="139" t="s">
        <v>160</v>
      </c>
      <c r="E8" s="37"/>
      <c r="F8" s="37"/>
      <c r="G8" s="37"/>
      <c r="H8" s="37"/>
      <c r="I8" s="37"/>
      <c r="J8" s="37"/>
      <c r="K8" s="37"/>
      <c r="L8" s="58"/>
      <c r="S8" s="37"/>
      <c r="T8" s="37"/>
      <c r="U8" s="37"/>
      <c r="V8" s="37"/>
      <c r="W8" s="37"/>
      <c r="X8" s="37"/>
      <c r="Y8" s="37"/>
      <c r="Z8" s="37"/>
      <c r="AA8" s="37"/>
      <c r="AB8" s="37"/>
      <c r="AC8" s="37"/>
      <c r="AD8" s="37"/>
      <c r="AE8" s="37"/>
    </row>
    <row r="9" spans="1:46" s="2" customFormat="1" ht="30" customHeight="1">
      <c r="A9" s="37"/>
      <c r="B9" s="40"/>
      <c r="C9" s="37"/>
      <c r="D9" s="37"/>
      <c r="E9" s="393" t="s">
        <v>4723</v>
      </c>
      <c r="F9" s="394"/>
      <c r="G9" s="394"/>
      <c r="H9" s="394"/>
      <c r="I9" s="37"/>
      <c r="J9" s="37"/>
      <c r="K9" s="37"/>
      <c r="L9" s="58"/>
      <c r="S9" s="37"/>
      <c r="T9" s="37"/>
      <c r="U9" s="37"/>
      <c r="V9" s="37"/>
      <c r="W9" s="37"/>
      <c r="X9" s="37"/>
      <c r="Y9" s="37"/>
      <c r="Z9" s="37"/>
      <c r="AA9" s="37"/>
      <c r="AB9" s="37"/>
      <c r="AC9" s="37"/>
      <c r="AD9" s="37"/>
      <c r="AE9" s="37"/>
    </row>
    <row r="10" spans="1:46" s="2" customFormat="1" ht="10.199999999999999">
      <c r="A10" s="37"/>
      <c r="B10" s="40"/>
      <c r="C10" s="37"/>
      <c r="D10" s="37"/>
      <c r="E10" s="37"/>
      <c r="F10" s="37"/>
      <c r="G10" s="37"/>
      <c r="H10" s="37"/>
      <c r="I10" s="37"/>
      <c r="J10" s="37"/>
      <c r="K10" s="37"/>
      <c r="L10" s="58"/>
      <c r="S10" s="37"/>
      <c r="T10" s="37"/>
      <c r="U10" s="37"/>
      <c r="V10" s="37"/>
      <c r="W10" s="37"/>
      <c r="X10" s="37"/>
      <c r="Y10" s="37"/>
      <c r="Z10" s="37"/>
      <c r="AA10" s="37"/>
      <c r="AB10" s="37"/>
      <c r="AC10" s="37"/>
      <c r="AD10" s="37"/>
      <c r="AE10" s="37"/>
    </row>
    <row r="11" spans="1:46" s="2" customFormat="1" ht="12" customHeight="1">
      <c r="A11" s="37"/>
      <c r="B11" s="40"/>
      <c r="C11" s="37"/>
      <c r="D11" s="139" t="s">
        <v>17</v>
      </c>
      <c r="E11" s="37"/>
      <c r="F11" s="117" t="s">
        <v>1</v>
      </c>
      <c r="G11" s="37"/>
      <c r="H11" s="37"/>
      <c r="I11" s="139" t="s">
        <v>18</v>
      </c>
      <c r="J11" s="117" t="s">
        <v>1</v>
      </c>
      <c r="K11" s="37"/>
      <c r="L11" s="58"/>
      <c r="S11" s="37"/>
      <c r="T11" s="37"/>
      <c r="U11" s="37"/>
      <c r="V11" s="37"/>
      <c r="W11" s="37"/>
      <c r="X11" s="37"/>
      <c r="Y11" s="37"/>
      <c r="Z11" s="37"/>
      <c r="AA11" s="37"/>
      <c r="AB11" s="37"/>
      <c r="AC11" s="37"/>
      <c r="AD11" s="37"/>
      <c r="AE11" s="37"/>
    </row>
    <row r="12" spans="1:46" s="2" customFormat="1" ht="12" customHeight="1">
      <c r="A12" s="37"/>
      <c r="B12" s="40"/>
      <c r="C12" s="37"/>
      <c r="D12" s="139" t="s">
        <v>19</v>
      </c>
      <c r="E12" s="37"/>
      <c r="F12" s="117" t="s">
        <v>1783</v>
      </c>
      <c r="G12" s="37"/>
      <c r="H12" s="37"/>
      <c r="I12" s="139" t="s">
        <v>21</v>
      </c>
      <c r="J12" s="140" t="str">
        <f>'Rekapitulácia stavby'!AN8</f>
        <v>9. 5. 2022</v>
      </c>
      <c r="K12" s="37"/>
      <c r="L12" s="58"/>
      <c r="S12" s="37"/>
      <c r="T12" s="37"/>
      <c r="U12" s="37"/>
      <c r="V12" s="37"/>
      <c r="W12" s="37"/>
      <c r="X12" s="37"/>
      <c r="Y12" s="37"/>
      <c r="Z12" s="37"/>
      <c r="AA12" s="37"/>
      <c r="AB12" s="37"/>
      <c r="AC12" s="37"/>
      <c r="AD12" s="37"/>
      <c r="AE12" s="37"/>
    </row>
    <row r="13" spans="1:46" s="2" customFormat="1" ht="10.8" customHeight="1">
      <c r="A13" s="37"/>
      <c r="B13" s="40"/>
      <c r="C13" s="37"/>
      <c r="D13" s="37"/>
      <c r="E13" s="37"/>
      <c r="F13" s="37"/>
      <c r="G13" s="37"/>
      <c r="H13" s="37"/>
      <c r="I13" s="37"/>
      <c r="J13" s="37"/>
      <c r="K13" s="37"/>
      <c r="L13" s="58"/>
      <c r="S13" s="37"/>
      <c r="T13" s="37"/>
      <c r="U13" s="37"/>
      <c r="V13" s="37"/>
      <c r="W13" s="37"/>
      <c r="X13" s="37"/>
      <c r="Y13" s="37"/>
      <c r="Z13" s="37"/>
      <c r="AA13" s="37"/>
      <c r="AB13" s="37"/>
      <c r="AC13" s="37"/>
      <c r="AD13" s="37"/>
      <c r="AE13" s="37"/>
    </row>
    <row r="14" spans="1:46" s="2" customFormat="1" ht="12" customHeight="1">
      <c r="A14" s="37"/>
      <c r="B14" s="40"/>
      <c r="C14" s="37"/>
      <c r="D14" s="139" t="s">
        <v>23</v>
      </c>
      <c r="E14" s="37"/>
      <c r="F14" s="37"/>
      <c r="G14" s="37"/>
      <c r="H14" s="37"/>
      <c r="I14" s="139" t="s">
        <v>24</v>
      </c>
      <c r="J14" s="117" t="str">
        <f>IF('Rekapitulácia stavby'!AN10="","",'Rekapitulácia stavby'!AN10)</f>
        <v/>
      </c>
      <c r="K14" s="37"/>
      <c r="L14" s="58"/>
      <c r="S14" s="37"/>
      <c r="T14" s="37"/>
      <c r="U14" s="37"/>
      <c r="V14" s="37"/>
      <c r="W14" s="37"/>
      <c r="X14" s="37"/>
      <c r="Y14" s="37"/>
      <c r="Z14" s="37"/>
      <c r="AA14" s="37"/>
      <c r="AB14" s="37"/>
      <c r="AC14" s="37"/>
      <c r="AD14" s="37"/>
      <c r="AE14" s="37"/>
    </row>
    <row r="15" spans="1:46" s="2" customFormat="1" ht="18" customHeight="1">
      <c r="A15" s="37"/>
      <c r="B15" s="40"/>
      <c r="C15" s="37"/>
      <c r="D15" s="37"/>
      <c r="E15" s="117" t="str">
        <f>IF('Rekapitulácia stavby'!E11="","",'Rekapitulácia stavby'!E11)</f>
        <v>A BKPŠ, SPOL. S.R.O.</v>
      </c>
      <c r="F15" s="37"/>
      <c r="G15" s="37"/>
      <c r="H15" s="37"/>
      <c r="I15" s="139" t="s">
        <v>26</v>
      </c>
      <c r="J15" s="117" t="str">
        <f>IF('Rekapitulácia stavby'!AN11="","",'Rekapitulácia stavby'!AN11)</f>
        <v/>
      </c>
      <c r="K15" s="37"/>
      <c r="L15" s="58"/>
      <c r="S15" s="37"/>
      <c r="T15" s="37"/>
      <c r="U15" s="37"/>
      <c r="V15" s="37"/>
      <c r="W15" s="37"/>
      <c r="X15" s="37"/>
      <c r="Y15" s="37"/>
      <c r="Z15" s="37"/>
      <c r="AA15" s="37"/>
      <c r="AB15" s="37"/>
      <c r="AC15" s="37"/>
      <c r="AD15" s="37"/>
      <c r="AE15" s="37"/>
    </row>
    <row r="16" spans="1:46" s="2" customFormat="1" ht="6.9" customHeight="1">
      <c r="A16" s="37"/>
      <c r="B16" s="40"/>
      <c r="C16" s="37"/>
      <c r="D16" s="37"/>
      <c r="E16" s="37"/>
      <c r="F16" s="37"/>
      <c r="G16" s="37"/>
      <c r="H16" s="37"/>
      <c r="I16" s="37"/>
      <c r="J16" s="37"/>
      <c r="K16" s="37"/>
      <c r="L16" s="58"/>
      <c r="S16" s="37"/>
      <c r="T16" s="37"/>
      <c r="U16" s="37"/>
      <c r="V16" s="37"/>
      <c r="W16" s="37"/>
      <c r="X16" s="37"/>
      <c r="Y16" s="37"/>
      <c r="Z16" s="37"/>
      <c r="AA16" s="37"/>
      <c r="AB16" s="37"/>
      <c r="AC16" s="37"/>
      <c r="AD16" s="37"/>
      <c r="AE16" s="37"/>
    </row>
    <row r="17" spans="1:31" s="2" customFormat="1" ht="12" customHeight="1">
      <c r="A17" s="37"/>
      <c r="B17" s="40"/>
      <c r="C17" s="37"/>
      <c r="D17" s="139" t="s">
        <v>27</v>
      </c>
      <c r="E17" s="37"/>
      <c r="F17" s="37"/>
      <c r="G17" s="37"/>
      <c r="H17" s="37"/>
      <c r="I17" s="139" t="s">
        <v>24</v>
      </c>
      <c r="J17" s="32" t="str">
        <f>'Rekapitulácia stavby'!AN13</f>
        <v>Vyplň údaj</v>
      </c>
      <c r="K17" s="37"/>
      <c r="L17" s="58"/>
      <c r="S17" s="37"/>
      <c r="T17" s="37"/>
      <c r="U17" s="37"/>
      <c r="V17" s="37"/>
      <c r="W17" s="37"/>
      <c r="X17" s="37"/>
      <c r="Y17" s="37"/>
      <c r="Z17" s="37"/>
      <c r="AA17" s="37"/>
      <c r="AB17" s="37"/>
      <c r="AC17" s="37"/>
      <c r="AD17" s="37"/>
      <c r="AE17" s="37"/>
    </row>
    <row r="18" spans="1:31" s="2" customFormat="1" ht="18" customHeight="1">
      <c r="A18" s="37"/>
      <c r="B18" s="40"/>
      <c r="C18" s="37"/>
      <c r="D18" s="37"/>
      <c r="E18" s="395" t="str">
        <f>'Rekapitulácia stavby'!E14</f>
        <v>Vyplň údaj</v>
      </c>
      <c r="F18" s="396"/>
      <c r="G18" s="396"/>
      <c r="H18" s="396"/>
      <c r="I18" s="139" t="s">
        <v>26</v>
      </c>
      <c r="J18" s="32" t="str">
        <f>'Rekapitulácia stavby'!AN14</f>
        <v>Vyplň údaj</v>
      </c>
      <c r="K18" s="37"/>
      <c r="L18" s="58"/>
      <c r="S18" s="37"/>
      <c r="T18" s="37"/>
      <c r="U18" s="37"/>
      <c r="V18" s="37"/>
      <c r="W18" s="37"/>
      <c r="X18" s="37"/>
      <c r="Y18" s="37"/>
      <c r="Z18" s="37"/>
      <c r="AA18" s="37"/>
      <c r="AB18" s="37"/>
      <c r="AC18" s="37"/>
      <c r="AD18" s="37"/>
      <c r="AE18" s="37"/>
    </row>
    <row r="19" spans="1:31" s="2" customFormat="1" ht="6.9" customHeight="1">
      <c r="A19" s="37"/>
      <c r="B19" s="40"/>
      <c r="C19" s="37"/>
      <c r="D19" s="37"/>
      <c r="E19" s="37"/>
      <c r="F19" s="37"/>
      <c r="G19" s="37"/>
      <c r="H19" s="37"/>
      <c r="I19" s="37"/>
      <c r="J19" s="37"/>
      <c r="K19" s="37"/>
      <c r="L19" s="58"/>
      <c r="S19" s="37"/>
      <c r="T19" s="37"/>
      <c r="U19" s="37"/>
      <c r="V19" s="37"/>
      <c r="W19" s="37"/>
      <c r="X19" s="37"/>
      <c r="Y19" s="37"/>
      <c r="Z19" s="37"/>
      <c r="AA19" s="37"/>
      <c r="AB19" s="37"/>
      <c r="AC19" s="37"/>
      <c r="AD19" s="37"/>
      <c r="AE19" s="37"/>
    </row>
    <row r="20" spans="1:31" s="2" customFormat="1" ht="12" customHeight="1">
      <c r="A20" s="37"/>
      <c r="B20" s="40"/>
      <c r="C20" s="37"/>
      <c r="D20" s="139" t="s">
        <v>29</v>
      </c>
      <c r="E20" s="37"/>
      <c r="F20" s="37"/>
      <c r="G20" s="37"/>
      <c r="H20" s="37"/>
      <c r="I20" s="139" t="s">
        <v>24</v>
      </c>
      <c r="J20" s="117" t="str">
        <f>IF('Rekapitulácia stavby'!AN16="","",'Rekapitulácia stavby'!AN16)</f>
        <v/>
      </c>
      <c r="K20" s="37"/>
      <c r="L20" s="58"/>
      <c r="S20" s="37"/>
      <c r="T20" s="37"/>
      <c r="U20" s="37"/>
      <c r="V20" s="37"/>
      <c r="W20" s="37"/>
      <c r="X20" s="37"/>
      <c r="Y20" s="37"/>
      <c r="Z20" s="37"/>
      <c r="AA20" s="37"/>
      <c r="AB20" s="37"/>
      <c r="AC20" s="37"/>
      <c r="AD20" s="37"/>
      <c r="AE20" s="37"/>
    </row>
    <row r="21" spans="1:31" s="2" customFormat="1" ht="18" customHeight="1">
      <c r="A21" s="37"/>
      <c r="B21" s="40"/>
      <c r="C21" s="37"/>
      <c r="D21" s="37"/>
      <c r="E21" s="117" t="str">
        <f>IF('Rekapitulácia stavby'!E17="","",'Rekapitulácia stavby'!E17)</f>
        <v>A BKPŠ, SPOL. S.R.O.</v>
      </c>
      <c r="F21" s="37"/>
      <c r="G21" s="37"/>
      <c r="H21" s="37"/>
      <c r="I21" s="139" t="s">
        <v>26</v>
      </c>
      <c r="J21" s="117" t="str">
        <f>IF('Rekapitulácia stavby'!AN17="","",'Rekapitulácia stavby'!AN17)</f>
        <v/>
      </c>
      <c r="K21" s="37"/>
      <c r="L21" s="58"/>
      <c r="S21" s="37"/>
      <c r="T21" s="37"/>
      <c r="U21" s="37"/>
      <c r="V21" s="37"/>
      <c r="W21" s="37"/>
      <c r="X21" s="37"/>
      <c r="Y21" s="37"/>
      <c r="Z21" s="37"/>
      <c r="AA21" s="37"/>
      <c r="AB21" s="37"/>
      <c r="AC21" s="37"/>
      <c r="AD21" s="37"/>
      <c r="AE21" s="37"/>
    </row>
    <row r="22" spans="1:31" s="2" customFormat="1" ht="6.9" customHeight="1">
      <c r="A22" s="37"/>
      <c r="B22" s="40"/>
      <c r="C22" s="37"/>
      <c r="D22" s="37"/>
      <c r="E22" s="37"/>
      <c r="F22" s="37"/>
      <c r="G22" s="37"/>
      <c r="H22" s="37"/>
      <c r="I22" s="37"/>
      <c r="J22" s="37"/>
      <c r="K22" s="37"/>
      <c r="L22" s="58"/>
      <c r="S22" s="37"/>
      <c r="T22" s="37"/>
      <c r="U22" s="37"/>
      <c r="V22" s="37"/>
      <c r="W22" s="37"/>
      <c r="X22" s="37"/>
      <c r="Y22" s="37"/>
      <c r="Z22" s="37"/>
      <c r="AA22" s="37"/>
      <c r="AB22" s="37"/>
      <c r="AC22" s="37"/>
      <c r="AD22" s="37"/>
      <c r="AE22" s="37"/>
    </row>
    <row r="23" spans="1:31" s="2" customFormat="1" ht="12" customHeight="1">
      <c r="A23" s="37"/>
      <c r="B23" s="40"/>
      <c r="C23" s="37"/>
      <c r="D23" s="139" t="s">
        <v>31</v>
      </c>
      <c r="E23" s="37"/>
      <c r="F23" s="37"/>
      <c r="G23" s="37"/>
      <c r="H23" s="37"/>
      <c r="I23" s="139" t="s">
        <v>24</v>
      </c>
      <c r="J23" s="117" t="str">
        <f>IF('Rekapitulácia stavby'!AN19="","",'Rekapitulácia stavby'!AN19)</f>
        <v/>
      </c>
      <c r="K23" s="37"/>
      <c r="L23" s="58"/>
      <c r="S23" s="37"/>
      <c r="T23" s="37"/>
      <c r="U23" s="37"/>
      <c r="V23" s="37"/>
      <c r="W23" s="37"/>
      <c r="X23" s="37"/>
      <c r="Y23" s="37"/>
      <c r="Z23" s="37"/>
      <c r="AA23" s="37"/>
      <c r="AB23" s="37"/>
      <c r="AC23" s="37"/>
      <c r="AD23" s="37"/>
      <c r="AE23" s="37"/>
    </row>
    <row r="24" spans="1:31" s="2" customFormat="1" ht="18" customHeight="1">
      <c r="A24" s="37"/>
      <c r="B24" s="40"/>
      <c r="C24" s="37"/>
      <c r="D24" s="37"/>
      <c r="E24" s="117" t="str">
        <f>IF('Rekapitulácia stavby'!E20="","",'Rekapitulácia stavby'!E20)</f>
        <v>ROZING s.r.o.</v>
      </c>
      <c r="F24" s="37"/>
      <c r="G24" s="37"/>
      <c r="H24" s="37"/>
      <c r="I24" s="139" t="s">
        <v>26</v>
      </c>
      <c r="J24" s="117" t="str">
        <f>IF('Rekapitulácia stavby'!AN20="","",'Rekapitulácia stavby'!AN20)</f>
        <v/>
      </c>
      <c r="K24" s="37"/>
      <c r="L24" s="58"/>
      <c r="S24" s="37"/>
      <c r="T24" s="37"/>
      <c r="U24" s="37"/>
      <c r="V24" s="37"/>
      <c r="W24" s="37"/>
      <c r="X24" s="37"/>
      <c r="Y24" s="37"/>
      <c r="Z24" s="37"/>
      <c r="AA24" s="37"/>
      <c r="AB24" s="37"/>
      <c r="AC24" s="37"/>
      <c r="AD24" s="37"/>
      <c r="AE24" s="37"/>
    </row>
    <row r="25" spans="1:31" s="2" customFormat="1" ht="6.9" customHeight="1">
      <c r="A25" s="37"/>
      <c r="B25" s="40"/>
      <c r="C25" s="37"/>
      <c r="D25" s="37"/>
      <c r="E25" s="37"/>
      <c r="F25" s="37"/>
      <c r="G25" s="37"/>
      <c r="H25" s="37"/>
      <c r="I25" s="37"/>
      <c r="J25" s="37"/>
      <c r="K25" s="37"/>
      <c r="L25" s="58"/>
      <c r="S25" s="37"/>
      <c r="T25" s="37"/>
      <c r="U25" s="37"/>
      <c r="V25" s="37"/>
      <c r="W25" s="37"/>
      <c r="X25" s="37"/>
      <c r="Y25" s="37"/>
      <c r="Z25" s="37"/>
      <c r="AA25" s="37"/>
      <c r="AB25" s="37"/>
      <c r="AC25" s="37"/>
      <c r="AD25" s="37"/>
      <c r="AE25" s="37"/>
    </row>
    <row r="26" spans="1:31" s="2" customFormat="1" ht="12" customHeight="1">
      <c r="A26" s="37"/>
      <c r="B26" s="40"/>
      <c r="C26" s="37"/>
      <c r="D26" s="139" t="s">
        <v>33</v>
      </c>
      <c r="E26" s="37"/>
      <c r="F26" s="37"/>
      <c r="G26" s="37"/>
      <c r="H26" s="37"/>
      <c r="I26" s="37"/>
      <c r="J26" s="37"/>
      <c r="K26" s="37"/>
      <c r="L26" s="58"/>
      <c r="S26" s="37"/>
      <c r="T26" s="37"/>
      <c r="U26" s="37"/>
      <c r="V26" s="37"/>
      <c r="W26" s="37"/>
      <c r="X26" s="37"/>
      <c r="Y26" s="37"/>
      <c r="Z26" s="37"/>
      <c r="AA26" s="37"/>
      <c r="AB26" s="37"/>
      <c r="AC26" s="37"/>
      <c r="AD26" s="37"/>
      <c r="AE26" s="37"/>
    </row>
    <row r="27" spans="1:31" s="8" customFormat="1" ht="16.5" customHeight="1">
      <c r="A27" s="141"/>
      <c r="B27" s="142"/>
      <c r="C27" s="141"/>
      <c r="D27" s="141"/>
      <c r="E27" s="397" t="s">
        <v>1</v>
      </c>
      <c r="F27" s="397"/>
      <c r="G27" s="397"/>
      <c r="H27" s="397"/>
      <c r="I27" s="141"/>
      <c r="J27" s="141"/>
      <c r="K27" s="141"/>
      <c r="L27" s="143"/>
      <c r="S27" s="141"/>
      <c r="T27" s="141"/>
      <c r="U27" s="141"/>
      <c r="V27" s="141"/>
      <c r="W27" s="141"/>
      <c r="X27" s="141"/>
      <c r="Y27" s="141"/>
      <c r="Z27" s="141"/>
      <c r="AA27" s="141"/>
      <c r="AB27" s="141"/>
      <c r="AC27" s="141"/>
      <c r="AD27" s="141"/>
      <c r="AE27" s="141"/>
    </row>
    <row r="28" spans="1:31" s="2" customFormat="1" ht="6.9" customHeight="1">
      <c r="A28" s="37"/>
      <c r="B28" s="40"/>
      <c r="C28" s="37"/>
      <c r="D28" s="37"/>
      <c r="E28" s="37"/>
      <c r="F28" s="37"/>
      <c r="G28" s="37"/>
      <c r="H28" s="37"/>
      <c r="I28" s="37"/>
      <c r="J28" s="37"/>
      <c r="K28" s="37"/>
      <c r="L28" s="58"/>
      <c r="S28" s="37"/>
      <c r="T28" s="37"/>
      <c r="U28" s="37"/>
      <c r="V28" s="37"/>
      <c r="W28" s="37"/>
      <c r="X28" s="37"/>
      <c r="Y28" s="37"/>
      <c r="Z28" s="37"/>
      <c r="AA28" s="37"/>
      <c r="AB28" s="37"/>
      <c r="AC28" s="37"/>
      <c r="AD28" s="37"/>
      <c r="AE28" s="37"/>
    </row>
    <row r="29" spans="1:31" s="2" customFormat="1" ht="6.9" customHeight="1">
      <c r="A29" s="37"/>
      <c r="B29" s="40"/>
      <c r="C29" s="37"/>
      <c r="D29" s="145"/>
      <c r="E29" s="145"/>
      <c r="F29" s="145"/>
      <c r="G29" s="145"/>
      <c r="H29" s="145"/>
      <c r="I29" s="145"/>
      <c r="J29" s="145"/>
      <c r="K29" s="145"/>
      <c r="L29" s="58"/>
      <c r="S29" s="37"/>
      <c r="T29" s="37"/>
      <c r="U29" s="37"/>
      <c r="V29" s="37"/>
      <c r="W29" s="37"/>
      <c r="X29" s="37"/>
      <c r="Y29" s="37"/>
      <c r="Z29" s="37"/>
      <c r="AA29" s="37"/>
      <c r="AB29" s="37"/>
      <c r="AC29" s="37"/>
      <c r="AD29" s="37"/>
      <c r="AE29" s="37"/>
    </row>
    <row r="30" spans="1:31" s="2" customFormat="1" ht="14.4" customHeight="1">
      <c r="A30" s="37"/>
      <c r="B30" s="40"/>
      <c r="C30" s="37"/>
      <c r="D30" s="117" t="s">
        <v>212</v>
      </c>
      <c r="E30" s="37"/>
      <c r="F30" s="37"/>
      <c r="G30" s="37"/>
      <c r="H30" s="37"/>
      <c r="I30" s="37"/>
      <c r="J30" s="146">
        <f>J96</f>
        <v>0</v>
      </c>
      <c r="K30" s="37"/>
      <c r="L30" s="58"/>
      <c r="S30" s="37"/>
      <c r="T30" s="37"/>
      <c r="U30" s="37"/>
      <c r="V30" s="37"/>
      <c r="W30" s="37"/>
      <c r="X30" s="37"/>
      <c r="Y30" s="37"/>
      <c r="Z30" s="37"/>
      <c r="AA30" s="37"/>
      <c r="AB30" s="37"/>
      <c r="AC30" s="37"/>
      <c r="AD30" s="37"/>
      <c r="AE30" s="37"/>
    </row>
    <row r="31" spans="1:31" s="2" customFormat="1" ht="14.4" customHeight="1">
      <c r="A31" s="37"/>
      <c r="B31" s="40"/>
      <c r="C31" s="37"/>
      <c r="D31" s="147" t="s">
        <v>137</v>
      </c>
      <c r="E31" s="37"/>
      <c r="F31" s="37"/>
      <c r="G31" s="37"/>
      <c r="H31" s="37"/>
      <c r="I31" s="37"/>
      <c r="J31" s="146">
        <f>J104</f>
        <v>0</v>
      </c>
      <c r="K31" s="37"/>
      <c r="L31" s="58"/>
      <c r="S31" s="37"/>
      <c r="T31" s="37"/>
      <c r="U31" s="37"/>
      <c r="V31" s="37"/>
      <c r="W31" s="37"/>
      <c r="X31" s="37"/>
      <c r="Y31" s="37"/>
      <c r="Z31" s="37"/>
      <c r="AA31" s="37"/>
      <c r="AB31" s="37"/>
      <c r="AC31" s="37"/>
      <c r="AD31" s="37"/>
      <c r="AE31" s="37"/>
    </row>
    <row r="32" spans="1:31" s="2" customFormat="1" ht="25.35" customHeight="1">
      <c r="A32" s="37"/>
      <c r="B32" s="40"/>
      <c r="C32" s="37"/>
      <c r="D32" s="148" t="s">
        <v>36</v>
      </c>
      <c r="E32" s="37"/>
      <c r="F32" s="37"/>
      <c r="G32" s="37"/>
      <c r="H32" s="37"/>
      <c r="I32" s="37"/>
      <c r="J32" s="149">
        <f>ROUND(J30 + J31, 2)</f>
        <v>0</v>
      </c>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37"/>
      <c r="E34" s="37"/>
      <c r="F34" s="150" t="s">
        <v>38</v>
      </c>
      <c r="G34" s="37"/>
      <c r="H34" s="37"/>
      <c r="I34" s="150" t="s">
        <v>37</v>
      </c>
      <c r="J34" s="150" t="s">
        <v>39</v>
      </c>
      <c r="K34" s="37"/>
      <c r="L34" s="58"/>
      <c r="S34" s="37"/>
      <c r="T34" s="37"/>
      <c r="U34" s="37"/>
      <c r="V34" s="37"/>
      <c r="W34" s="37"/>
      <c r="X34" s="37"/>
      <c r="Y34" s="37"/>
      <c r="Z34" s="37"/>
      <c r="AA34" s="37"/>
      <c r="AB34" s="37"/>
      <c r="AC34" s="37"/>
      <c r="AD34" s="37"/>
      <c r="AE34" s="37"/>
    </row>
    <row r="35" spans="1:31" s="2" customFormat="1" ht="14.4" customHeight="1">
      <c r="A35" s="37"/>
      <c r="B35" s="40"/>
      <c r="C35" s="37"/>
      <c r="D35" s="151" t="s">
        <v>40</v>
      </c>
      <c r="E35" s="152" t="s">
        <v>41</v>
      </c>
      <c r="F35" s="153">
        <f>ROUND((ROUND((SUM(BE104:BE111) + SUM(BE131:BE155)),  2) + SUM(BE157:BE161)), 2)</f>
        <v>0</v>
      </c>
      <c r="G35" s="154"/>
      <c r="H35" s="154"/>
      <c r="I35" s="155">
        <v>0.2</v>
      </c>
      <c r="J35" s="153">
        <f>ROUND((ROUND(((SUM(BE104:BE111) + SUM(BE131:BE155))*I35),  2) + (SUM(BE157:BE161)*I35)), 2)</f>
        <v>0</v>
      </c>
      <c r="K35" s="37"/>
      <c r="L35" s="58"/>
      <c r="S35" s="37"/>
      <c r="T35" s="37"/>
      <c r="U35" s="37"/>
      <c r="V35" s="37"/>
      <c r="W35" s="37"/>
      <c r="X35" s="37"/>
      <c r="Y35" s="37"/>
      <c r="Z35" s="37"/>
      <c r="AA35" s="37"/>
      <c r="AB35" s="37"/>
      <c r="AC35" s="37"/>
      <c r="AD35" s="37"/>
      <c r="AE35" s="37"/>
    </row>
    <row r="36" spans="1:31" s="2" customFormat="1" ht="14.4" customHeight="1">
      <c r="A36" s="37"/>
      <c r="B36" s="40"/>
      <c r="C36" s="37"/>
      <c r="D36" s="37"/>
      <c r="E36" s="152" t="s">
        <v>42</v>
      </c>
      <c r="F36" s="153">
        <f>ROUND((ROUND((SUM(BF104:BF111) + SUM(BF131:BF155)),  2) + SUM(BF157:BF161)), 2)</f>
        <v>0</v>
      </c>
      <c r="G36" s="154"/>
      <c r="H36" s="154"/>
      <c r="I36" s="155">
        <v>0.2</v>
      </c>
      <c r="J36" s="153">
        <f>ROUND((ROUND(((SUM(BF104:BF111) + SUM(BF131:BF155))*I36),  2) + (SUM(BF157:BF161)*I36)), 2)</f>
        <v>0</v>
      </c>
      <c r="K36" s="37"/>
      <c r="L36" s="58"/>
      <c r="S36" s="37"/>
      <c r="T36" s="37"/>
      <c r="U36" s="37"/>
      <c r="V36" s="37"/>
      <c r="W36" s="37"/>
      <c r="X36" s="37"/>
      <c r="Y36" s="37"/>
      <c r="Z36" s="37"/>
      <c r="AA36" s="37"/>
      <c r="AB36" s="37"/>
      <c r="AC36" s="37"/>
      <c r="AD36" s="37"/>
      <c r="AE36" s="37"/>
    </row>
    <row r="37" spans="1:31" s="2" customFormat="1" ht="14.4" hidden="1" customHeight="1">
      <c r="A37" s="37"/>
      <c r="B37" s="40"/>
      <c r="C37" s="37"/>
      <c r="D37" s="37"/>
      <c r="E37" s="139" t="s">
        <v>43</v>
      </c>
      <c r="F37" s="156">
        <f>ROUND((ROUND((SUM(BG104:BG111) + SUM(BG131:BG155)),  2) + SUM(BG157:BG161)), 2)</f>
        <v>0</v>
      </c>
      <c r="G37" s="37"/>
      <c r="H37" s="37"/>
      <c r="I37" s="157">
        <v>0.2</v>
      </c>
      <c r="J37" s="156">
        <f>0</f>
        <v>0</v>
      </c>
      <c r="K37" s="37"/>
      <c r="L37" s="58"/>
      <c r="S37" s="37"/>
      <c r="T37" s="37"/>
      <c r="U37" s="37"/>
      <c r="V37" s="37"/>
      <c r="W37" s="37"/>
      <c r="X37" s="37"/>
      <c r="Y37" s="37"/>
      <c r="Z37" s="37"/>
      <c r="AA37" s="37"/>
      <c r="AB37" s="37"/>
      <c r="AC37" s="37"/>
      <c r="AD37" s="37"/>
      <c r="AE37" s="37"/>
    </row>
    <row r="38" spans="1:31" s="2" customFormat="1" ht="14.4" hidden="1" customHeight="1">
      <c r="A38" s="37"/>
      <c r="B38" s="40"/>
      <c r="C38" s="37"/>
      <c r="D38" s="37"/>
      <c r="E38" s="139" t="s">
        <v>44</v>
      </c>
      <c r="F38" s="156">
        <f>ROUND((ROUND((SUM(BH104:BH111) + SUM(BH131:BH155)),  2) + SUM(BH157:BH161)), 2)</f>
        <v>0</v>
      </c>
      <c r="G38" s="37"/>
      <c r="H38" s="37"/>
      <c r="I38" s="157">
        <v>0.2</v>
      </c>
      <c r="J38" s="156">
        <f>0</f>
        <v>0</v>
      </c>
      <c r="K38" s="37"/>
      <c r="L38" s="58"/>
      <c r="S38" s="37"/>
      <c r="T38" s="37"/>
      <c r="U38" s="37"/>
      <c r="V38" s="37"/>
      <c r="W38" s="37"/>
      <c r="X38" s="37"/>
      <c r="Y38" s="37"/>
      <c r="Z38" s="37"/>
      <c r="AA38" s="37"/>
      <c r="AB38" s="37"/>
      <c r="AC38" s="37"/>
      <c r="AD38" s="37"/>
      <c r="AE38" s="37"/>
    </row>
    <row r="39" spans="1:31" s="2" customFormat="1" ht="14.4" hidden="1" customHeight="1">
      <c r="A39" s="37"/>
      <c r="B39" s="40"/>
      <c r="C39" s="37"/>
      <c r="D39" s="37"/>
      <c r="E39" s="152" t="s">
        <v>45</v>
      </c>
      <c r="F39" s="153">
        <f>ROUND((ROUND((SUM(BI104:BI111) + SUM(BI131:BI155)),  2) + SUM(BI157:BI161)), 2)</f>
        <v>0</v>
      </c>
      <c r="G39" s="154"/>
      <c r="H39" s="154"/>
      <c r="I39" s="155">
        <v>0</v>
      </c>
      <c r="J39" s="153">
        <f>0</f>
        <v>0</v>
      </c>
      <c r="K39" s="37"/>
      <c r="L39" s="58"/>
      <c r="S39" s="37"/>
      <c r="T39" s="37"/>
      <c r="U39" s="37"/>
      <c r="V39" s="37"/>
      <c r="W39" s="37"/>
      <c r="X39" s="37"/>
      <c r="Y39" s="37"/>
      <c r="Z39" s="37"/>
      <c r="AA39" s="37"/>
      <c r="AB39" s="37"/>
      <c r="AC39" s="37"/>
      <c r="AD39" s="37"/>
      <c r="AE39" s="37"/>
    </row>
    <row r="40" spans="1:31" s="2" customFormat="1" ht="6.9" customHeight="1">
      <c r="A40" s="37"/>
      <c r="B40" s="40"/>
      <c r="C40" s="37"/>
      <c r="D40" s="37"/>
      <c r="E40" s="37"/>
      <c r="F40" s="37"/>
      <c r="G40" s="37"/>
      <c r="H40" s="37"/>
      <c r="I40" s="37"/>
      <c r="J40" s="37"/>
      <c r="K40" s="37"/>
      <c r="L40" s="58"/>
      <c r="S40" s="37"/>
      <c r="T40" s="37"/>
      <c r="U40" s="37"/>
      <c r="V40" s="37"/>
      <c r="W40" s="37"/>
      <c r="X40" s="37"/>
      <c r="Y40" s="37"/>
      <c r="Z40" s="37"/>
      <c r="AA40" s="37"/>
      <c r="AB40" s="37"/>
      <c r="AC40" s="37"/>
      <c r="AD40" s="37"/>
      <c r="AE40" s="37"/>
    </row>
    <row r="41" spans="1:31" s="2" customFormat="1" ht="25.35" customHeight="1">
      <c r="A41" s="37"/>
      <c r="B41" s="40"/>
      <c r="C41" s="158"/>
      <c r="D41" s="159" t="s">
        <v>46</v>
      </c>
      <c r="E41" s="160"/>
      <c r="F41" s="160"/>
      <c r="G41" s="161" t="s">
        <v>47</v>
      </c>
      <c r="H41" s="162" t="s">
        <v>48</v>
      </c>
      <c r="I41" s="160"/>
      <c r="J41" s="163">
        <f>SUM(J32:J39)</f>
        <v>0</v>
      </c>
      <c r="K41" s="164"/>
      <c r="L41" s="58"/>
      <c r="S41" s="37"/>
      <c r="T41" s="37"/>
      <c r="U41" s="37"/>
      <c r="V41" s="37"/>
      <c r="W41" s="37"/>
      <c r="X41" s="37"/>
      <c r="Y41" s="37"/>
      <c r="Z41" s="37"/>
      <c r="AA41" s="37"/>
      <c r="AB41" s="37"/>
      <c r="AC41" s="37"/>
      <c r="AD41" s="37"/>
      <c r="AE41" s="37"/>
    </row>
    <row r="42" spans="1:31" s="2" customFormat="1" ht="14.4"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row>
    <row r="43" spans="1:31" s="1" customFormat="1" ht="14.4" customHeight="1">
      <c r="B43" s="22"/>
      <c r="L43" s="22"/>
    </row>
    <row r="44" spans="1:31" s="1" customFormat="1" ht="14.4" customHeight="1">
      <c r="B44" s="22"/>
      <c r="L44" s="22"/>
    </row>
    <row r="45" spans="1:31" s="1" customFormat="1" ht="14.4" customHeight="1">
      <c r="B45" s="22"/>
      <c r="L45" s="22"/>
    </row>
    <row r="46" spans="1:31" s="1" customFormat="1" ht="14.4" customHeight="1">
      <c r="B46" s="22"/>
      <c r="L46" s="22"/>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47"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47"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47"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47"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47"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47" s="2" customFormat="1" ht="12" customHeight="1">
      <c r="A86" s="37"/>
      <c r="B86" s="38"/>
      <c r="C86" s="31" t="s">
        <v>160</v>
      </c>
      <c r="D86" s="39"/>
      <c r="E86" s="39"/>
      <c r="F86" s="39"/>
      <c r="G86" s="39"/>
      <c r="H86" s="39"/>
      <c r="I86" s="39"/>
      <c r="J86" s="39"/>
      <c r="K86" s="39"/>
      <c r="L86" s="58"/>
      <c r="S86" s="37"/>
      <c r="T86" s="37"/>
      <c r="U86" s="37"/>
      <c r="V86" s="37"/>
      <c r="W86" s="37"/>
      <c r="X86" s="37"/>
      <c r="Y86" s="37"/>
      <c r="Z86" s="37"/>
      <c r="AA86" s="37"/>
      <c r="AB86" s="37"/>
      <c r="AC86" s="37"/>
      <c r="AD86" s="37"/>
      <c r="AE86" s="37"/>
    </row>
    <row r="87" spans="1:47" s="2" customFormat="1" ht="30" customHeight="1">
      <c r="A87" s="37"/>
      <c r="B87" s="38"/>
      <c r="C87" s="39"/>
      <c r="D87" s="39"/>
      <c r="E87" s="337" t="str">
        <f>E9</f>
        <v>11 - E.6  Silnoprudové rozvody - PRÍVODY PRE ČERPACIE STANICE ČS1,ČS2,ČS3</v>
      </c>
      <c r="F87" s="400"/>
      <c r="G87" s="400"/>
      <c r="H87" s="400"/>
      <c r="I87" s="39"/>
      <c r="J87" s="39"/>
      <c r="K87" s="39"/>
      <c r="L87" s="58"/>
      <c r="S87" s="37"/>
      <c r="T87" s="37"/>
      <c r="U87" s="37"/>
      <c r="V87" s="37"/>
      <c r="W87" s="37"/>
      <c r="X87" s="37"/>
      <c r="Y87" s="37"/>
      <c r="Z87" s="37"/>
      <c r="AA87" s="37"/>
      <c r="AB87" s="37"/>
      <c r="AC87" s="37"/>
      <c r="AD87" s="37"/>
      <c r="AE87" s="37"/>
    </row>
    <row r="88" spans="1:47" s="2" customFormat="1" ht="6.9" customHeight="1">
      <c r="A88" s="37"/>
      <c r="B88" s="38"/>
      <c r="C88" s="39"/>
      <c r="D88" s="39"/>
      <c r="E88" s="39"/>
      <c r="F88" s="39"/>
      <c r="G88" s="39"/>
      <c r="H88" s="39"/>
      <c r="I88" s="39"/>
      <c r="J88" s="39"/>
      <c r="K88" s="39"/>
      <c r="L88" s="58"/>
      <c r="S88" s="37"/>
      <c r="T88" s="37"/>
      <c r="U88" s="37"/>
      <c r="V88" s="37"/>
      <c r="W88" s="37"/>
      <c r="X88" s="37"/>
      <c r="Y88" s="37"/>
      <c r="Z88" s="37"/>
      <c r="AA88" s="37"/>
      <c r="AB88" s="37"/>
      <c r="AC88" s="37"/>
      <c r="AD88" s="37"/>
      <c r="AE88" s="37"/>
    </row>
    <row r="89" spans="1:47" s="2" customFormat="1" ht="12" customHeight="1">
      <c r="A89" s="37"/>
      <c r="B89" s="38"/>
      <c r="C89" s="31" t="s">
        <v>19</v>
      </c>
      <c r="D89" s="39"/>
      <c r="E89" s="39"/>
      <c r="F89" s="29" t="str">
        <f>F12</f>
        <v xml:space="preserve"> </v>
      </c>
      <c r="G89" s="39"/>
      <c r="H89" s="39"/>
      <c r="I89" s="31" t="s">
        <v>21</v>
      </c>
      <c r="J89" s="73" t="str">
        <f>IF(J12="","",J12)</f>
        <v>9. 5. 2022</v>
      </c>
      <c r="K89" s="39"/>
      <c r="L89" s="58"/>
      <c r="S89" s="37"/>
      <c r="T89" s="37"/>
      <c r="U89" s="37"/>
      <c r="V89" s="37"/>
      <c r="W89" s="37"/>
      <c r="X89" s="37"/>
      <c r="Y89" s="37"/>
      <c r="Z89" s="37"/>
      <c r="AA89" s="37"/>
      <c r="AB89" s="37"/>
      <c r="AC89" s="37"/>
      <c r="AD89" s="37"/>
      <c r="AE89" s="37"/>
    </row>
    <row r="90" spans="1:47"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47" s="2" customFormat="1" ht="25.65" customHeight="1">
      <c r="A91" s="37"/>
      <c r="B91" s="38"/>
      <c r="C91" s="31" t="s">
        <v>23</v>
      </c>
      <c r="D91" s="39"/>
      <c r="E91" s="39"/>
      <c r="F91" s="29" t="str">
        <f>E15</f>
        <v>A BKPŠ, SPOL. S.R.O.</v>
      </c>
      <c r="G91" s="39"/>
      <c r="H91" s="39"/>
      <c r="I91" s="31" t="s">
        <v>29</v>
      </c>
      <c r="J91" s="34" t="str">
        <f>E21</f>
        <v>A BKPŠ, SPOL. S.R.O.</v>
      </c>
      <c r="K91" s="39"/>
      <c r="L91" s="58"/>
      <c r="S91" s="37"/>
      <c r="T91" s="37"/>
      <c r="U91" s="37"/>
      <c r="V91" s="37"/>
      <c r="W91" s="37"/>
      <c r="X91" s="37"/>
      <c r="Y91" s="37"/>
      <c r="Z91" s="37"/>
      <c r="AA91" s="37"/>
      <c r="AB91" s="37"/>
      <c r="AC91" s="37"/>
      <c r="AD91" s="37"/>
      <c r="AE91" s="37"/>
    </row>
    <row r="92" spans="1:47" s="2" customFormat="1" ht="15.15" customHeight="1">
      <c r="A92" s="37"/>
      <c r="B92" s="38"/>
      <c r="C92" s="31" t="s">
        <v>27</v>
      </c>
      <c r="D92" s="39"/>
      <c r="E92" s="39"/>
      <c r="F92" s="29" t="str">
        <f>IF(E18="","",E18)</f>
        <v>Vyplň údaj</v>
      </c>
      <c r="G92" s="39"/>
      <c r="H92" s="39"/>
      <c r="I92" s="31" t="s">
        <v>31</v>
      </c>
      <c r="J92" s="34" t="str">
        <f>E24</f>
        <v>ROZING s.r.o.</v>
      </c>
      <c r="K92" s="39"/>
      <c r="L92" s="58"/>
      <c r="S92" s="37"/>
      <c r="T92" s="37"/>
      <c r="U92" s="37"/>
      <c r="V92" s="37"/>
      <c r="W92" s="37"/>
      <c r="X92" s="37"/>
      <c r="Y92" s="37"/>
      <c r="Z92" s="37"/>
      <c r="AA92" s="37"/>
      <c r="AB92" s="37"/>
      <c r="AC92" s="37"/>
      <c r="AD92" s="37"/>
      <c r="AE92" s="37"/>
    </row>
    <row r="93" spans="1:47" s="2" customFormat="1" ht="10.35" customHeight="1">
      <c r="A93" s="37"/>
      <c r="B93" s="38"/>
      <c r="C93" s="39"/>
      <c r="D93" s="39"/>
      <c r="E93" s="39"/>
      <c r="F93" s="39"/>
      <c r="G93" s="39"/>
      <c r="H93" s="39"/>
      <c r="I93" s="39"/>
      <c r="J93" s="39"/>
      <c r="K93" s="39"/>
      <c r="L93" s="58"/>
      <c r="S93" s="37"/>
      <c r="T93" s="37"/>
      <c r="U93" s="37"/>
      <c r="V93" s="37"/>
      <c r="W93" s="37"/>
      <c r="X93" s="37"/>
      <c r="Y93" s="37"/>
      <c r="Z93" s="37"/>
      <c r="AA93" s="37"/>
      <c r="AB93" s="37"/>
      <c r="AC93" s="37"/>
      <c r="AD93" s="37"/>
      <c r="AE93" s="37"/>
    </row>
    <row r="94" spans="1:47" s="2" customFormat="1" ht="29.25" customHeight="1">
      <c r="A94" s="37"/>
      <c r="B94" s="38"/>
      <c r="C94" s="176" t="s">
        <v>335</v>
      </c>
      <c r="D94" s="132"/>
      <c r="E94" s="132"/>
      <c r="F94" s="132"/>
      <c r="G94" s="132"/>
      <c r="H94" s="132"/>
      <c r="I94" s="132"/>
      <c r="J94" s="177" t="s">
        <v>336</v>
      </c>
      <c r="K94" s="132"/>
      <c r="L94" s="58"/>
      <c r="S94" s="37"/>
      <c r="T94" s="37"/>
      <c r="U94" s="37"/>
      <c r="V94" s="37"/>
      <c r="W94" s="37"/>
      <c r="X94" s="37"/>
      <c r="Y94" s="37"/>
      <c r="Z94" s="37"/>
      <c r="AA94" s="37"/>
      <c r="AB94" s="37"/>
      <c r="AC94" s="37"/>
      <c r="AD94" s="37"/>
      <c r="AE94" s="37"/>
    </row>
    <row r="95" spans="1:47"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47" s="2" customFormat="1" ht="22.8" customHeight="1">
      <c r="A96" s="37"/>
      <c r="B96" s="38"/>
      <c r="C96" s="178" t="s">
        <v>337</v>
      </c>
      <c r="D96" s="39"/>
      <c r="E96" s="39"/>
      <c r="F96" s="39"/>
      <c r="G96" s="39"/>
      <c r="H96" s="39"/>
      <c r="I96" s="39"/>
      <c r="J96" s="91">
        <f>J131</f>
        <v>0</v>
      </c>
      <c r="K96" s="39"/>
      <c r="L96" s="58"/>
      <c r="S96" s="37"/>
      <c r="T96" s="37"/>
      <c r="U96" s="37"/>
      <c r="V96" s="37"/>
      <c r="W96" s="37"/>
      <c r="X96" s="37"/>
      <c r="Y96" s="37"/>
      <c r="Z96" s="37"/>
      <c r="AA96" s="37"/>
      <c r="AB96" s="37"/>
      <c r="AC96" s="37"/>
      <c r="AD96" s="37"/>
      <c r="AE96" s="37"/>
      <c r="AU96" s="19" t="s">
        <v>338</v>
      </c>
    </row>
    <row r="97" spans="1:65" s="9" customFormat="1" ht="24.9" customHeight="1">
      <c r="B97" s="179"/>
      <c r="C97" s="180"/>
      <c r="D97" s="181" t="s">
        <v>2066</v>
      </c>
      <c r="E97" s="182"/>
      <c r="F97" s="182"/>
      <c r="G97" s="182"/>
      <c r="H97" s="182"/>
      <c r="I97" s="182"/>
      <c r="J97" s="183">
        <f>J132</f>
        <v>0</v>
      </c>
      <c r="K97" s="180"/>
      <c r="L97" s="184"/>
    </row>
    <row r="98" spans="1:65" s="10" customFormat="1" ht="19.95" customHeight="1">
      <c r="B98" s="185"/>
      <c r="C98" s="111"/>
      <c r="D98" s="186" t="s">
        <v>2067</v>
      </c>
      <c r="E98" s="187"/>
      <c r="F98" s="187"/>
      <c r="G98" s="187"/>
      <c r="H98" s="187"/>
      <c r="I98" s="187"/>
      <c r="J98" s="188">
        <f>J133</f>
        <v>0</v>
      </c>
      <c r="K98" s="111"/>
      <c r="L98" s="189"/>
    </row>
    <row r="99" spans="1:65" s="10" customFormat="1" ht="19.95" customHeight="1">
      <c r="B99" s="185"/>
      <c r="C99" s="111"/>
      <c r="D99" s="186" t="s">
        <v>4194</v>
      </c>
      <c r="E99" s="187"/>
      <c r="F99" s="187"/>
      <c r="G99" s="187"/>
      <c r="H99" s="187"/>
      <c r="I99" s="187"/>
      <c r="J99" s="188">
        <f>J151</f>
        <v>0</v>
      </c>
      <c r="K99" s="111"/>
      <c r="L99" s="189"/>
    </row>
    <row r="100" spans="1:65" s="9" customFormat="1" ht="24.9" customHeight="1">
      <c r="B100" s="179"/>
      <c r="C100" s="180"/>
      <c r="D100" s="181" t="s">
        <v>4195</v>
      </c>
      <c r="E100" s="182"/>
      <c r="F100" s="182"/>
      <c r="G100" s="182"/>
      <c r="H100" s="182"/>
      <c r="I100" s="182"/>
      <c r="J100" s="183">
        <f>J154</f>
        <v>0</v>
      </c>
      <c r="K100" s="180"/>
      <c r="L100" s="184"/>
    </row>
    <row r="101" spans="1:65" s="9" customFormat="1" ht="21.75" customHeight="1">
      <c r="B101" s="179"/>
      <c r="C101" s="180"/>
      <c r="D101" s="190" t="s">
        <v>364</v>
      </c>
      <c r="E101" s="180"/>
      <c r="F101" s="180"/>
      <c r="G101" s="180"/>
      <c r="H101" s="180"/>
      <c r="I101" s="180"/>
      <c r="J101" s="191">
        <f>J156</f>
        <v>0</v>
      </c>
      <c r="K101" s="180"/>
      <c r="L101" s="184"/>
    </row>
    <row r="102" spans="1:65" s="2" customFormat="1" ht="21.75" customHeight="1">
      <c r="A102" s="37"/>
      <c r="B102" s="38"/>
      <c r="C102" s="39"/>
      <c r="D102" s="39"/>
      <c r="E102" s="39"/>
      <c r="F102" s="39"/>
      <c r="G102" s="39"/>
      <c r="H102" s="39"/>
      <c r="I102" s="39"/>
      <c r="J102" s="39"/>
      <c r="K102" s="39"/>
      <c r="L102" s="58"/>
      <c r="S102" s="37"/>
      <c r="T102" s="37"/>
      <c r="U102" s="37"/>
      <c r="V102" s="37"/>
      <c r="W102" s="37"/>
      <c r="X102" s="37"/>
      <c r="Y102" s="37"/>
      <c r="Z102" s="37"/>
      <c r="AA102" s="37"/>
      <c r="AB102" s="37"/>
      <c r="AC102" s="37"/>
      <c r="AD102" s="37"/>
      <c r="AE102" s="37"/>
    </row>
    <row r="103" spans="1:65" s="2" customFormat="1" ht="6.9" customHeight="1">
      <c r="A103" s="37"/>
      <c r="B103" s="38"/>
      <c r="C103" s="39"/>
      <c r="D103" s="39"/>
      <c r="E103" s="39"/>
      <c r="F103" s="39"/>
      <c r="G103" s="39"/>
      <c r="H103" s="39"/>
      <c r="I103" s="39"/>
      <c r="J103" s="39"/>
      <c r="K103" s="39"/>
      <c r="L103" s="58"/>
      <c r="S103" s="37"/>
      <c r="T103" s="37"/>
      <c r="U103" s="37"/>
      <c r="V103" s="37"/>
      <c r="W103" s="37"/>
      <c r="X103" s="37"/>
      <c r="Y103" s="37"/>
      <c r="Z103" s="37"/>
      <c r="AA103" s="37"/>
      <c r="AB103" s="37"/>
      <c r="AC103" s="37"/>
      <c r="AD103" s="37"/>
      <c r="AE103" s="37"/>
    </row>
    <row r="104" spans="1:65" s="2" customFormat="1" ht="29.25" customHeight="1">
      <c r="A104" s="37"/>
      <c r="B104" s="38"/>
      <c r="C104" s="178" t="s">
        <v>365</v>
      </c>
      <c r="D104" s="39"/>
      <c r="E104" s="39"/>
      <c r="F104" s="39"/>
      <c r="G104" s="39"/>
      <c r="H104" s="39"/>
      <c r="I104" s="39"/>
      <c r="J104" s="192">
        <f>ROUND(J105 + J106 + J107 + J108 + J109 + J110,2)</f>
        <v>0</v>
      </c>
      <c r="K104" s="39"/>
      <c r="L104" s="58"/>
      <c r="N104" s="193" t="s">
        <v>40</v>
      </c>
      <c r="S104" s="37"/>
      <c r="T104" s="37"/>
      <c r="U104" s="37"/>
      <c r="V104" s="37"/>
      <c r="W104" s="37"/>
      <c r="X104" s="37"/>
      <c r="Y104" s="37"/>
      <c r="Z104" s="37"/>
      <c r="AA104" s="37"/>
      <c r="AB104" s="37"/>
      <c r="AC104" s="37"/>
      <c r="AD104" s="37"/>
      <c r="AE104" s="37"/>
    </row>
    <row r="105" spans="1:65" s="2" customFormat="1" ht="18" customHeight="1">
      <c r="A105" s="37"/>
      <c r="B105" s="38"/>
      <c r="C105" s="39"/>
      <c r="D105" s="389" t="s">
        <v>366</v>
      </c>
      <c r="E105" s="387"/>
      <c r="F105" s="387"/>
      <c r="G105" s="39"/>
      <c r="H105" s="39"/>
      <c r="I105" s="39"/>
      <c r="J105" s="124">
        <v>0</v>
      </c>
      <c r="K105" s="39"/>
      <c r="L105" s="194"/>
      <c r="M105" s="195"/>
      <c r="N105" s="196" t="s">
        <v>42</v>
      </c>
      <c r="O105" s="195"/>
      <c r="P105" s="195"/>
      <c r="Q105" s="195"/>
      <c r="R105" s="195"/>
      <c r="S105" s="197"/>
      <c r="T105" s="197"/>
      <c r="U105" s="197"/>
      <c r="V105" s="197"/>
      <c r="W105" s="197"/>
      <c r="X105" s="197"/>
      <c r="Y105" s="197"/>
      <c r="Z105" s="197"/>
      <c r="AA105" s="197"/>
      <c r="AB105" s="197"/>
      <c r="AC105" s="197"/>
      <c r="AD105" s="197"/>
      <c r="AE105" s="197"/>
      <c r="AF105" s="195"/>
      <c r="AG105" s="195"/>
      <c r="AH105" s="195"/>
      <c r="AI105" s="195"/>
      <c r="AJ105" s="195"/>
      <c r="AK105" s="195"/>
      <c r="AL105" s="195"/>
      <c r="AM105" s="195"/>
      <c r="AN105" s="195"/>
      <c r="AO105" s="195"/>
      <c r="AP105" s="195"/>
      <c r="AQ105" s="195"/>
      <c r="AR105" s="195"/>
      <c r="AS105" s="195"/>
      <c r="AT105" s="195"/>
      <c r="AU105" s="195"/>
      <c r="AV105" s="195"/>
      <c r="AW105" s="195"/>
      <c r="AX105" s="195"/>
      <c r="AY105" s="198" t="s">
        <v>367</v>
      </c>
      <c r="AZ105" s="195"/>
      <c r="BA105" s="195"/>
      <c r="BB105" s="195"/>
      <c r="BC105" s="195"/>
      <c r="BD105" s="195"/>
      <c r="BE105" s="199">
        <f t="shared" ref="BE105:BE110" si="0">IF(N105="základná",J105,0)</f>
        <v>0</v>
      </c>
      <c r="BF105" s="199">
        <f t="shared" ref="BF105:BF110" si="1">IF(N105="znížená",J105,0)</f>
        <v>0</v>
      </c>
      <c r="BG105" s="199">
        <f t="shared" ref="BG105:BG110" si="2">IF(N105="zákl. prenesená",J105,0)</f>
        <v>0</v>
      </c>
      <c r="BH105" s="199">
        <f t="shared" ref="BH105:BH110" si="3">IF(N105="zníž. prenesená",J105,0)</f>
        <v>0</v>
      </c>
      <c r="BI105" s="199">
        <f t="shared" ref="BI105:BI110" si="4">IF(N105="nulová",J105,0)</f>
        <v>0</v>
      </c>
      <c r="BJ105" s="198" t="s">
        <v>92</v>
      </c>
      <c r="BK105" s="195"/>
      <c r="BL105" s="195"/>
      <c r="BM105" s="195"/>
    </row>
    <row r="106" spans="1:65" s="2" customFormat="1" ht="18" customHeight="1">
      <c r="A106" s="37"/>
      <c r="B106" s="38"/>
      <c r="C106" s="39"/>
      <c r="D106" s="389" t="s">
        <v>2072</v>
      </c>
      <c r="E106" s="387"/>
      <c r="F106" s="387"/>
      <c r="G106" s="39"/>
      <c r="H106" s="39"/>
      <c r="I106" s="39"/>
      <c r="J106" s="124">
        <v>0</v>
      </c>
      <c r="K106" s="39"/>
      <c r="L106" s="194"/>
      <c r="M106" s="195"/>
      <c r="N106" s="196" t="s">
        <v>42</v>
      </c>
      <c r="O106" s="195"/>
      <c r="P106" s="195"/>
      <c r="Q106" s="195"/>
      <c r="R106" s="195"/>
      <c r="S106" s="197"/>
      <c r="T106" s="197"/>
      <c r="U106" s="197"/>
      <c r="V106" s="197"/>
      <c r="W106" s="197"/>
      <c r="X106" s="197"/>
      <c r="Y106" s="197"/>
      <c r="Z106" s="197"/>
      <c r="AA106" s="197"/>
      <c r="AB106" s="197"/>
      <c r="AC106" s="197"/>
      <c r="AD106" s="197"/>
      <c r="AE106" s="197"/>
      <c r="AF106" s="195"/>
      <c r="AG106" s="195"/>
      <c r="AH106" s="195"/>
      <c r="AI106" s="195"/>
      <c r="AJ106" s="195"/>
      <c r="AK106" s="195"/>
      <c r="AL106" s="195"/>
      <c r="AM106" s="195"/>
      <c r="AN106" s="195"/>
      <c r="AO106" s="195"/>
      <c r="AP106" s="195"/>
      <c r="AQ106" s="195"/>
      <c r="AR106" s="195"/>
      <c r="AS106" s="195"/>
      <c r="AT106" s="195"/>
      <c r="AU106" s="195"/>
      <c r="AV106" s="195"/>
      <c r="AW106" s="195"/>
      <c r="AX106" s="195"/>
      <c r="AY106" s="198" t="s">
        <v>367</v>
      </c>
      <c r="AZ106" s="195"/>
      <c r="BA106" s="195"/>
      <c r="BB106" s="195"/>
      <c r="BC106" s="195"/>
      <c r="BD106" s="195"/>
      <c r="BE106" s="199">
        <f t="shared" si="0"/>
        <v>0</v>
      </c>
      <c r="BF106" s="199">
        <f t="shared" si="1"/>
        <v>0</v>
      </c>
      <c r="BG106" s="199">
        <f t="shared" si="2"/>
        <v>0</v>
      </c>
      <c r="BH106" s="199">
        <f t="shared" si="3"/>
        <v>0</v>
      </c>
      <c r="BI106" s="199">
        <f t="shared" si="4"/>
        <v>0</v>
      </c>
      <c r="BJ106" s="198" t="s">
        <v>92</v>
      </c>
      <c r="BK106" s="195"/>
      <c r="BL106" s="195"/>
      <c r="BM106" s="195"/>
    </row>
    <row r="107" spans="1:65" s="2" customFormat="1" ht="18" customHeight="1">
      <c r="A107" s="37"/>
      <c r="B107" s="38"/>
      <c r="C107" s="39"/>
      <c r="D107" s="389" t="s">
        <v>368</v>
      </c>
      <c r="E107" s="387"/>
      <c r="F107" s="387"/>
      <c r="G107" s="39"/>
      <c r="H107" s="39"/>
      <c r="I107" s="39"/>
      <c r="J107" s="124">
        <v>0</v>
      </c>
      <c r="K107" s="39"/>
      <c r="L107" s="194"/>
      <c r="M107" s="195"/>
      <c r="N107" s="196" t="s">
        <v>42</v>
      </c>
      <c r="O107" s="195"/>
      <c r="P107" s="195"/>
      <c r="Q107" s="195"/>
      <c r="R107" s="195"/>
      <c r="S107" s="197"/>
      <c r="T107" s="197"/>
      <c r="U107" s="197"/>
      <c r="V107" s="197"/>
      <c r="W107" s="197"/>
      <c r="X107" s="197"/>
      <c r="Y107" s="197"/>
      <c r="Z107" s="197"/>
      <c r="AA107" s="197"/>
      <c r="AB107" s="197"/>
      <c r="AC107" s="197"/>
      <c r="AD107" s="197"/>
      <c r="AE107" s="197"/>
      <c r="AF107" s="195"/>
      <c r="AG107" s="195"/>
      <c r="AH107" s="195"/>
      <c r="AI107" s="195"/>
      <c r="AJ107" s="195"/>
      <c r="AK107" s="195"/>
      <c r="AL107" s="195"/>
      <c r="AM107" s="195"/>
      <c r="AN107" s="195"/>
      <c r="AO107" s="195"/>
      <c r="AP107" s="195"/>
      <c r="AQ107" s="195"/>
      <c r="AR107" s="195"/>
      <c r="AS107" s="195"/>
      <c r="AT107" s="195"/>
      <c r="AU107" s="195"/>
      <c r="AV107" s="195"/>
      <c r="AW107" s="195"/>
      <c r="AX107" s="195"/>
      <c r="AY107" s="198" t="s">
        <v>367</v>
      </c>
      <c r="AZ107" s="195"/>
      <c r="BA107" s="195"/>
      <c r="BB107" s="195"/>
      <c r="BC107" s="195"/>
      <c r="BD107" s="195"/>
      <c r="BE107" s="199">
        <f t="shared" si="0"/>
        <v>0</v>
      </c>
      <c r="BF107" s="199">
        <f t="shared" si="1"/>
        <v>0</v>
      </c>
      <c r="BG107" s="199">
        <f t="shared" si="2"/>
        <v>0</v>
      </c>
      <c r="BH107" s="199">
        <f t="shared" si="3"/>
        <v>0</v>
      </c>
      <c r="BI107" s="199">
        <f t="shared" si="4"/>
        <v>0</v>
      </c>
      <c r="BJ107" s="198" t="s">
        <v>92</v>
      </c>
      <c r="BK107" s="195"/>
      <c r="BL107" s="195"/>
      <c r="BM107" s="195"/>
    </row>
    <row r="108" spans="1:65" s="2" customFormat="1" ht="18" customHeight="1">
      <c r="A108" s="37"/>
      <c r="B108" s="38"/>
      <c r="C108" s="39"/>
      <c r="D108" s="389" t="s">
        <v>369</v>
      </c>
      <c r="E108" s="387"/>
      <c r="F108" s="387"/>
      <c r="G108" s="39"/>
      <c r="H108" s="39"/>
      <c r="I108" s="39"/>
      <c r="J108" s="124">
        <v>0</v>
      </c>
      <c r="K108" s="39"/>
      <c r="L108" s="194"/>
      <c r="M108" s="195"/>
      <c r="N108" s="196" t="s">
        <v>42</v>
      </c>
      <c r="O108" s="195"/>
      <c r="P108" s="195"/>
      <c r="Q108" s="195"/>
      <c r="R108" s="195"/>
      <c r="S108" s="197"/>
      <c r="T108" s="197"/>
      <c r="U108" s="197"/>
      <c r="V108" s="197"/>
      <c r="W108" s="197"/>
      <c r="X108" s="197"/>
      <c r="Y108" s="197"/>
      <c r="Z108" s="197"/>
      <c r="AA108" s="197"/>
      <c r="AB108" s="197"/>
      <c r="AC108" s="197"/>
      <c r="AD108" s="197"/>
      <c r="AE108" s="197"/>
      <c r="AF108" s="195"/>
      <c r="AG108" s="195"/>
      <c r="AH108" s="195"/>
      <c r="AI108" s="195"/>
      <c r="AJ108" s="195"/>
      <c r="AK108" s="195"/>
      <c r="AL108" s="195"/>
      <c r="AM108" s="195"/>
      <c r="AN108" s="195"/>
      <c r="AO108" s="195"/>
      <c r="AP108" s="195"/>
      <c r="AQ108" s="195"/>
      <c r="AR108" s="195"/>
      <c r="AS108" s="195"/>
      <c r="AT108" s="195"/>
      <c r="AU108" s="195"/>
      <c r="AV108" s="195"/>
      <c r="AW108" s="195"/>
      <c r="AX108" s="195"/>
      <c r="AY108" s="198" t="s">
        <v>367</v>
      </c>
      <c r="AZ108" s="195"/>
      <c r="BA108" s="195"/>
      <c r="BB108" s="195"/>
      <c r="BC108" s="195"/>
      <c r="BD108" s="195"/>
      <c r="BE108" s="199">
        <f t="shared" si="0"/>
        <v>0</v>
      </c>
      <c r="BF108" s="199">
        <f t="shared" si="1"/>
        <v>0</v>
      </c>
      <c r="BG108" s="199">
        <f t="shared" si="2"/>
        <v>0</v>
      </c>
      <c r="BH108" s="199">
        <f t="shared" si="3"/>
        <v>0</v>
      </c>
      <c r="BI108" s="199">
        <f t="shared" si="4"/>
        <v>0</v>
      </c>
      <c r="BJ108" s="198" t="s">
        <v>92</v>
      </c>
      <c r="BK108" s="195"/>
      <c r="BL108" s="195"/>
      <c r="BM108" s="195"/>
    </row>
    <row r="109" spans="1:65" s="2" customFormat="1" ht="18" customHeight="1">
      <c r="A109" s="37"/>
      <c r="B109" s="38"/>
      <c r="C109" s="39"/>
      <c r="D109" s="389" t="s">
        <v>370</v>
      </c>
      <c r="E109" s="387"/>
      <c r="F109" s="387"/>
      <c r="G109" s="39"/>
      <c r="H109" s="39"/>
      <c r="I109" s="39"/>
      <c r="J109" s="124">
        <v>0</v>
      </c>
      <c r="K109" s="39"/>
      <c r="L109" s="194"/>
      <c r="M109" s="195"/>
      <c r="N109" s="196" t="s">
        <v>42</v>
      </c>
      <c r="O109" s="195"/>
      <c r="P109" s="195"/>
      <c r="Q109" s="195"/>
      <c r="R109" s="195"/>
      <c r="S109" s="197"/>
      <c r="T109" s="197"/>
      <c r="U109" s="197"/>
      <c r="V109" s="197"/>
      <c r="W109" s="197"/>
      <c r="X109" s="197"/>
      <c r="Y109" s="197"/>
      <c r="Z109" s="197"/>
      <c r="AA109" s="197"/>
      <c r="AB109" s="197"/>
      <c r="AC109" s="197"/>
      <c r="AD109" s="197"/>
      <c r="AE109" s="197"/>
      <c r="AF109" s="195"/>
      <c r="AG109" s="195"/>
      <c r="AH109" s="195"/>
      <c r="AI109" s="195"/>
      <c r="AJ109" s="195"/>
      <c r="AK109" s="195"/>
      <c r="AL109" s="195"/>
      <c r="AM109" s="195"/>
      <c r="AN109" s="195"/>
      <c r="AO109" s="195"/>
      <c r="AP109" s="195"/>
      <c r="AQ109" s="195"/>
      <c r="AR109" s="195"/>
      <c r="AS109" s="195"/>
      <c r="AT109" s="195"/>
      <c r="AU109" s="195"/>
      <c r="AV109" s="195"/>
      <c r="AW109" s="195"/>
      <c r="AX109" s="195"/>
      <c r="AY109" s="198" t="s">
        <v>367</v>
      </c>
      <c r="AZ109" s="195"/>
      <c r="BA109" s="195"/>
      <c r="BB109" s="195"/>
      <c r="BC109" s="195"/>
      <c r="BD109" s="195"/>
      <c r="BE109" s="199">
        <f t="shared" si="0"/>
        <v>0</v>
      </c>
      <c r="BF109" s="199">
        <f t="shared" si="1"/>
        <v>0</v>
      </c>
      <c r="BG109" s="199">
        <f t="shared" si="2"/>
        <v>0</v>
      </c>
      <c r="BH109" s="199">
        <f t="shared" si="3"/>
        <v>0</v>
      </c>
      <c r="BI109" s="199">
        <f t="shared" si="4"/>
        <v>0</v>
      </c>
      <c r="BJ109" s="198" t="s">
        <v>92</v>
      </c>
      <c r="BK109" s="195"/>
      <c r="BL109" s="195"/>
      <c r="BM109" s="195"/>
    </row>
    <row r="110" spans="1:65" s="2" customFormat="1" ht="18" customHeight="1">
      <c r="A110" s="37"/>
      <c r="B110" s="38"/>
      <c r="C110" s="39"/>
      <c r="D110" s="123" t="s">
        <v>371</v>
      </c>
      <c r="E110" s="39"/>
      <c r="F110" s="39"/>
      <c r="G110" s="39"/>
      <c r="H110" s="39"/>
      <c r="I110" s="39"/>
      <c r="J110" s="124">
        <f>ROUND(J30*T110,2)</f>
        <v>0</v>
      </c>
      <c r="K110" s="39"/>
      <c r="L110" s="194"/>
      <c r="M110" s="195"/>
      <c r="N110" s="196" t="s">
        <v>42</v>
      </c>
      <c r="O110" s="195"/>
      <c r="P110" s="195"/>
      <c r="Q110" s="195"/>
      <c r="R110" s="195"/>
      <c r="S110" s="197"/>
      <c r="T110" s="197"/>
      <c r="U110" s="197"/>
      <c r="V110" s="197"/>
      <c r="W110" s="197"/>
      <c r="X110" s="197"/>
      <c r="Y110" s="197"/>
      <c r="Z110" s="197"/>
      <c r="AA110" s="197"/>
      <c r="AB110" s="197"/>
      <c r="AC110" s="197"/>
      <c r="AD110" s="197"/>
      <c r="AE110" s="197"/>
      <c r="AF110" s="195"/>
      <c r="AG110" s="195"/>
      <c r="AH110" s="195"/>
      <c r="AI110" s="195"/>
      <c r="AJ110" s="195"/>
      <c r="AK110" s="195"/>
      <c r="AL110" s="195"/>
      <c r="AM110" s="195"/>
      <c r="AN110" s="195"/>
      <c r="AO110" s="195"/>
      <c r="AP110" s="195"/>
      <c r="AQ110" s="195"/>
      <c r="AR110" s="195"/>
      <c r="AS110" s="195"/>
      <c r="AT110" s="195"/>
      <c r="AU110" s="195"/>
      <c r="AV110" s="195"/>
      <c r="AW110" s="195"/>
      <c r="AX110" s="195"/>
      <c r="AY110" s="198" t="s">
        <v>372</v>
      </c>
      <c r="AZ110" s="195"/>
      <c r="BA110" s="195"/>
      <c r="BB110" s="195"/>
      <c r="BC110" s="195"/>
      <c r="BD110" s="195"/>
      <c r="BE110" s="199">
        <f t="shared" si="0"/>
        <v>0</v>
      </c>
      <c r="BF110" s="199">
        <f t="shared" si="1"/>
        <v>0</v>
      </c>
      <c r="BG110" s="199">
        <f t="shared" si="2"/>
        <v>0</v>
      </c>
      <c r="BH110" s="199">
        <f t="shared" si="3"/>
        <v>0</v>
      </c>
      <c r="BI110" s="199">
        <f t="shared" si="4"/>
        <v>0</v>
      </c>
      <c r="BJ110" s="198" t="s">
        <v>92</v>
      </c>
      <c r="BK110" s="195"/>
      <c r="BL110" s="195"/>
      <c r="BM110" s="195"/>
    </row>
    <row r="111" spans="1:65" s="2" customFormat="1" ht="10.199999999999999">
      <c r="A111" s="37"/>
      <c r="B111" s="38"/>
      <c r="C111" s="39"/>
      <c r="D111" s="39"/>
      <c r="E111" s="39"/>
      <c r="F111" s="39"/>
      <c r="G111" s="39"/>
      <c r="H111" s="39"/>
      <c r="I111" s="39"/>
      <c r="J111" s="39"/>
      <c r="K111" s="39"/>
      <c r="L111" s="58"/>
      <c r="S111" s="37"/>
      <c r="T111" s="37"/>
      <c r="U111" s="37"/>
      <c r="V111" s="37"/>
      <c r="W111" s="37"/>
      <c r="X111" s="37"/>
      <c r="Y111" s="37"/>
      <c r="Z111" s="37"/>
      <c r="AA111" s="37"/>
      <c r="AB111" s="37"/>
      <c r="AC111" s="37"/>
      <c r="AD111" s="37"/>
      <c r="AE111" s="37"/>
    </row>
    <row r="112" spans="1:65" s="2" customFormat="1" ht="29.25" customHeight="1">
      <c r="A112" s="37"/>
      <c r="B112" s="38"/>
      <c r="C112" s="131" t="s">
        <v>142</v>
      </c>
      <c r="D112" s="132"/>
      <c r="E112" s="132"/>
      <c r="F112" s="132"/>
      <c r="G112" s="132"/>
      <c r="H112" s="132"/>
      <c r="I112" s="132"/>
      <c r="J112" s="133">
        <f>ROUND(J96+J104,2)</f>
        <v>0</v>
      </c>
      <c r="K112" s="132"/>
      <c r="L112" s="58"/>
      <c r="S112" s="37"/>
      <c r="T112" s="37"/>
      <c r="U112" s="37"/>
      <c r="V112" s="37"/>
      <c r="W112" s="37"/>
      <c r="X112" s="37"/>
      <c r="Y112" s="37"/>
      <c r="Z112" s="37"/>
      <c r="AA112" s="37"/>
      <c r="AB112" s="37"/>
      <c r="AC112" s="37"/>
      <c r="AD112" s="37"/>
      <c r="AE112" s="37"/>
    </row>
    <row r="113" spans="1:31" s="2" customFormat="1" ht="6.9" customHeight="1">
      <c r="A113" s="37"/>
      <c r="B113" s="61"/>
      <c r="C113" s="62"/>
      <c r="D113" s="62"/>
      <c r="E113" s="62"/>
      <c r="F113" s="62"/>
      <c r="G113" s="62"/>
      <c r="H113" s="62"/>
      <c r="I113" s="62"/>
      <c r="J113" s="62"/>
      <c r="K113" s="62"/>
      <c r="L113" s="58"/>
      <c r="S113" s="37"/>
      <c r="T113" s="37"/>
      <c r="U113" s="37"/>
      <c r="V113" s="37"/>
      <c r="W113" s="37"/>
      <c r="X113" s="37"/>
      <c r="Y113" s="37"/>
      <c r="Z113" s="37"/>
      <c r="AA113" s="37"/>
      <c r="AB113" s="37"/>
      <c r="AC113" s="37"/>
      <c r="AD113" s="37"/>
      <c r="AE113" s="37"/>
    </row>
    <row r="117" spans="1:31" s="2" customFormat="1" ht="6.9" customHeight="1">
      <c r="A117" s="37"/>
      <c r="B117" s="63"/>
      <c r="C117" s="64"/>
      <c r="D117" s="64"/>
      <c r="E117" s="64"/>
      <c r="F117" s="64"/>
      <c r="G117" s="64"/>
      <c r="H117" s="64"/>
      <c r="I117" s="64"/>
      <c r="J117" s="64"/>
      <c r="K117" s="64"/>
      <c r="L117" s="58"/>
      <c r="S117" s="37"/>
      <c r="T117" s="37"/>
      <c r="U117" s="37"/>
      <c r="V117" s="37"/>
      <c r="W117" s="37"/>
      <c r="X117" s="37"/>
      <c r="Y117" s="37"/>
      <c r="Z117" s="37"/>
      <c r="AA117" s="37"/>
      <c r="AB117" s="37"/>
      <c r="AC117" s="37"/>
      <c r="AD117" s="37"/>
      <c r="AE117" s="37"/>
    </row>
    <row r="118" spans="1:31" s="2" customFormat="1" ht="24.9" customHeight="1">
      <c r="A118" s="37"/>
      <c r="B118" s="38"/>
      <c r="C118" s="25" t="s">
        <v>373</v>
      </c>
      <c r="D118" s="39"/>
      <c r="E118" s="39"/>
      <c r="F118" s="39"/>
      <c r="G118" s="39"/>
      <c r="H118" s="39"/>
      <c r="I118" s="39"/>
      <c r="J118" s="39"/>
      <c r="K118" s="39"/>
      <c r="L118" s="58"/>
      <c r="S118" s="37"/>
      <c r="T118" s="37"/>
      <c r="U118" s="37"/>
      <c r="V118" s="37"/>
      <c r="W118" s="37"/>
      <c r="X118" s="37"/>
      <c r="Y118" s="37"/>
      <c r="Z118" s="37"/>
      <c r="AA118" s="37"/>
      <c r="AB118" s="37"/>
      <c r="AC118" s="37"/>
      <c r="AD118" s="37"/>
      <c r="AE118" s="37"/>
    </row>
    <row r="119" spans="1:31" s="2" customFormat="1" ht="6.9" customHeight="1">
      <c r="A119" s="37"/>
      <c r="B119" s="38"/>
      <c r="C119" s="39"/>
      <c r="D119" s="39"/>
      <c r="E119" s="39"/>
      <c r="F119" s="39"/>
      <c r="G119" s="39"/>
      <c r="H119" s="39"/>
      <c r="I119" s="39"/>
      <c r="J119" s="39"/>
      <c r="K119" s="39"/>
      <c r="L119" s="58"/>
      <c r="S119" s="37"/>
      <c r="T119" s="37"/>
      <c r="U119" s="37"/>
      <c r="V119" s="37"/>
      <c r="W119" s="37"/>
      <c r="X119" s="37"/>
      <c r="Y119" s="37"/>
      <c r="Z119" s="37"/>
      <c r="AA119" s="37"/>
      <c r="AB119" s="37"/>
      <c r="AC119" s="37"/>
      <c r="AD119" s="37"/>
      <c r="AE119" s="37"/>
    </row>
    <row r="120" spans="1:31" s="2" customFormat="1" ht="12" customHeight="1">
      <c r="A120" s="37"/>
      <c r="B120" s="38"/>
      <c r="C120" s="31" t="s">
        <v>15</v>
      </c>
      <c r="D120" s="39"/>
      <c r="E120" s="39"/>
      <c r="F120" s="39"/>
      <c r="G120" s="39"/>
      <c r="H120" s="39"/>
      <c r="I120" s="39"/>
      <c r="J120" s="39"/>
      <c r="K120" s="39"/>
      <c r="L120" s="58"/>
      <c r="S120" s="37"/>
      <c r="T120" s="37"/>
      <c r="U120" s="37"/>
      <c r="V120" s="37"/>
      <c r="W120" s="37"/>
      <c r="X120" s="37"/>
      <c r="Y120" s="37"/>
      <c r="Z120" s="37"/>
      <c r="AA120" s="37"/>
      <c r="AB120" s="37"/>
      <c r="AC120" s="37"/>
      <c r="AD120" s="37"/>
      <c r="AE120" s="37"/>
    </row>
    <row r="121" spans="1:31" s="2" customFormat="1" ht="39.75" customHeight="1">
      <c r="A121" s="37"/>
      <c r="B121" s="38"/>
      <c r="C121" s="39"/>
      <c r="D121" s="39"/>
      <c r="E121" s="398" t="str">
        <f>E7</f>
        <v>OPRAVA POŠKODENÝCH PODLÁH A PRIESTOROV GARÁŽÍ NA 3.PP, 2.PP, 1.PP, MEZANÍNU, HOSPODÁRSKEHO A BANK. DVORA V OBJEKTE NBS</v>
      </c>
      <c r="F121" s="399"/>
      <c r="G121" s="399"/>
      <c r="H121" s="399"/>
      <c r="I121" s="39"/>
      <c r="J121" s="39"/>
      <c r="K121" s="39"/>
      <c r="L121" s="58"/>
      <c r="S121" s="37"/>
      <c r="T121" s="37"/>
      <c r="U121" s="37"/>
      <c r="V121" s="37"/>
      <c r="W121" s="37"/>
      <c r="X121" s="37"/>
      <c r="Y121" s="37"/>
      <c r="Z121" s="37"/>
      <c r="AA121" s="37"/>
      <c r="AB121" s="37"/>
      <c r="AC121" s="37"/>
      <c r="AD121" s="37"/>
      <c r="AE121" s="37"/>
    </row>
    <row r="122" spans="1:31" s="2" customFormat="1" ht="12" customHeight="1">
      <c r="A122" s="37"/>
      <c r="B122" s="38"/>
      <c r="C122" s="31" t="s">
        <v>160</v>
      </c>
      <c r="D122" s="39"/>
      <c r="E122" s="39"/>
      <c r="F122" s="39"/>
      <c r="G122" s="39"/>
      <c r="H122" s="39"/>
      <c r="I122" s="39"/>
      <c r="J122" s="39"/>
      <c r="K122" s="39"/>
      <c r="L122" s="58"/>
      <c r="S122" s="37"/>
      <c r="T122" s="37"/>
      <c r="U122" s="37"/>
      <c r="V122" s="37"/>
      <c r="W122" s="37"/>
      <c r="X122" s="37"/>
      <c r="Y122" s="37"/>
      <c r="Z122" s="37"/>
      <c r="AA122" s="37"/>
      <c r="AB122" s="37"/>
      <c r="AC122" s="37"/>
      <c r="AD122" s="37"/>
      <c r="AE122" s="37"/>
    </row>
    <row r="123" spans="1:31" s="2" customFormat="1" ht="30" customHeight="1">
      <c r="A123" s="37"/>
      <c r="B123" s="38"/>
      <c r="C123" s="39"/>
      <c r="D123" s="39"/>
      <c r="E123" s="337" t="str">
        <f>E9</f>
        <v>11 - E.6  Silnoprudové rozvody - PRÍVODY PRE ČERPACIE STANICE ČS1,ČS2,ČS3</v>
      </c>
      <c r="F123" s="400"/>
      <c r="G123" s="400"/>
      <c r="H123" s="400"/>
      <c r="I123" s="39"/>
      <c r="J123" s="39"/>
      <c r="K123" s="39"/>
      <c r="L123" s="58"/>
      <c r="S123" s="37"/>
      <c r="T123" s="37"/>
      <c r="U123" s="37"/>
      <c r="V123" s="37"/>
      <c r="W123" s="37"/>
      <c r="X123" s="37"/>
      <c r="Y123" s="37"/>
      <c r="Z123" s="37"/>
      <c r="AA123" s="37"/>
      <c r="AB123" s="37"/>
      <c r="AC123" s="37"/>
      <c r="AD123" s="37"/>
      <c r="AE123" s="37"/>
    </row>
    <row r="124" spans="1:31" s="2" customFormat="1" ht="6.9" customHeight="1">
      <c r="A124" s="37"/>
      <c r="B124" s="38"/>
      <c r="C124" s="39"/>
      <c r="D124" s="39"/>
      <c r="E124" s="39"/>
      <c r="F124" s="39"/>
      <c r="G124" s="39"/>
      <c r="H124" s="39"/>
      <c r="I124" s="39"/>
      <c r="J124" s="39"/>
      <c r="K124" s="39"/>
      <c r="L124" s="58"/>
      <c r="S124" s="37"/>
      <c r="T124" s="37"/>
      <c r="U124" s="37"/>
      <c r="V124" s="37"/>
      <c r="W124" s="37"/>
      <c r="X124" s="37"/>
      <c r="Y124" s="37"/>
      <c r="Z124" s="37"/>
      <c r="AA124" s="37"/>
      <c r="AB124" s="37"/>
      <c r="AC124" s="37"/>
      <c r="AD124" s="37"/>
      <c r="AE124" s="37"/>
    </row>
    <row r="125" spans="1:31" s="2" customFormat="1" ht="12" customHeight="1">
      <c r="A125" s="37"/>
      <c r="B125" s="38"/>
      <c r="C125" s="31" t="s">
        <v>19</v>
      </c>
      <c r="D125" s="39"/>
      <c r="E125" s="39"/>
      <c r="F125" s="29" t="str">
        <f>F12</f>
        <v xml:space="preserve"> </v>
      </c>
      <c r="G125" s="39"/>
      <c r="H125" s="39"/>
      <c r="I125" s="31" t="s">
        <v>21</v>
      </c>
      <c r="J125" s="73" t="str">
        <f>IF(J12="","",J12)</f>
        <v>9. 5. 2022</v>
      </c>
      <c r="K125" s="39"/>
      <c r="L125" s="58"/>
      <c r="S125" s="37"/>
      <c r="T125" s="37"/>
      <c r="U125" s="37"/>
      <c r="V125" s="37"/>
      <c r="W125" s="37"/>
      <c r="X125" s="37"/>
      <c r="Y125" s="37"/>
      <c r="Z125" s="37"/>
      <c r="AA125" s="37"/>
      <c r="AB125" s="37"/>
      <c r="AC125" s="37"/>
      <c r="AD125" s="37"/>
      <c r="AE125" s="37"/>
    </row>
    <row r="126" spans="1:31" s="2" customFormat="1" ht="6.9" customHeight="1">
      <c r="A126" s="37"/>
      <c r="B126" s="38"/>
      <c r="C126" s="39"/>
      <c r="D126" s="39"/>
      <c r="E126" s="39"/>
      <c r="F126" s="39"/>
      <c r="G126" s="39"/>
      <c r="H126" s="39"/>
      <c r="I126" s="39"/>
      <c r="J126" s="39"/>
      <c r="K126" s="39"/>
      <c r="L126" s="58"/>
      <c r="S126" s="37"/>
      <c r="T126" s="37"/>
      <c r="U126" s="37"/>
      <c r="V126" s="37"/>
      <c r="W126" s="37"/>
      <c r="X126" s="37"/>
      <c r="Y126" s="37"/>
      <c r="Z126" s="37"/>
      <c r="AA126" s="37"/>
      <c r="AB126" s="37"/>
      <c r="AC126" s="37"/>
      <c r="AD126" s="37"/>
      <c r="AE126" s="37"/>
    </row>
    <row r="127" spans="1:31" s="2" customFormat="1" ht="25.65" customHeight="1">
      <c r="A127" s="37"/>
      <c r="B127" s="38"/>
      <c r="C127" s="31" t="s">
        <v>23</v>
      </c>
      <c r="D127" s="39"/>
      <c r="E127" s="39"/>
      <c r="F127" s="29" t="str">
        <f>E15</f>
        <v>A BKPŠ, SPOL. S.R.O.</v>
      </c>
      <c r="G127" s="39"/>
      <c r="H127" s="39"/>
      <c r="I127" s="31" t="s">
        <v>29</v>
      </c>
      <c r="J127" s="34" t="str">
        <f>E21</f>
        <v>A BKPŠ, SPOL. S.R.O.</v>
      </c>
      <c r="K127" s="39"/>
      <c r="L127" s="58"/>
      <c r="S127" s="37"/>
      <c r="T127" s="37"/>
      <c r="U127" s="37"/>
      <c r="V127" s="37"/>
      <c r="W127" s="37"/>
      <c r="X127" s="37"/>
      <c r="Y127" s="37"/>
      <c r="Z127" s="37"/>
      <c r="AA127" s="37"/>
      <c r="AB127" s="37"/>
      <c r="AC127" s="37"/>
      <c r="AD127" s="37"/>
      <c r="AE127" s="37"/>
    </row>
    <row r="128" spans="1:31" s="2" customFormat="1" ht="15.15" customHeight="1">
      <c r="A128" s="37"/>
      <c r="B128" s="38"/>
      <c r="C128" s="31" t="s">
        <v>27</v>
      </c>
      <c r="D128" s="39"/>
      <c r="E128" s="39"/>
      <c r="F128" s="29" t="str">
        <f>IF(E18="","",E18)</f>
        <v>Vyplň údaj</v>
      </c>
      <c r="G128" s="39"/>
      <c r="H128" s="39"/>
      <c r="I128" s="31" t="s">
        <v>31</v>
      </c>
      <c r="J128" s="34" t="str">
        <f>E24</f>
        <v>ROZING s.r.o.</v>
      </c>
      <c r="K128" s="39"/>
      <c r="L128" s="58"/>
      <c r="S128" s="37"/>
      <c r="T128" s="37"/>
      <c r="U128" s="37"/>
      <c r="V128" s="37"/>
      <c r="W128" s="37"/>
      <c r="X128" s="37"/>
      <c r="Y128" s="37"/>
      <c r="Z128" s="37"/>
      <c r="AA128" s="37"/>
      <c r="AB128" s="37"/>
      <c r="AC128" s="37"/>
      <c r="AD128" s="37"/>
      <c r="AE128" s="37"/>
    </row>
    <row r="129" spans="1:65" s="2" customFormat="1" ht="10.35" customHeight="1">
      <c r="A129" s="37"/>
      <c r="B129" s="38"/>
      <c r="C129" s="39"/>
      <c r="D129" s="39"/>
      <c r="E129" s="39"/>
      <c r="F129" s="39"/>
      <c r="G129" s="39"/>
      <c r="H129" s="39"/>
      <c r="I129" s="39"/>
      <c r="J129" s="39"/>
      <c r="K129" s="39"/>
      <c r="L129" s="58"/>
      <c r="S129" s="37"/>
      <c r="T129" s="37"/>
      <c r="U129" s="37"/>
      <c r="V129" s="37"/>
      <c r="W129" s="37"/>
      <c r="X129" s="37"/>
      <c r="Y129" s="37"/>
      <c r="Z129" s="37"/>
      <c r="AA129" s="37"/>
      <c r="AB129" s="37"/>
      <c r="AC129" s="37"/>
      <c r="AD129" s="37"/>
      <c r="AE129" s="37"/>
    </row>
    <row r="130" spans="1:65" s="11" customFormat="1" ht="29.25" customHeight="1">
      <c r="A130" s="200"/>
      <c r="B130" s="201"/>
      <c r="C130" s="202" t="s">
        <v>374</v>
      </c>
      <c r="D130" s="203" t="s">
        <v>61</v>
      </c>
      <c r="E130" s="203" t="s">
        <v>57</v>
      </c>
      <c r="F130" s="203" t="s">
        <v>58</v>
      </c>
      <c r="G130" s="203" t="s">
        <v>375</v>
      </c>
      <c r="H130" s="203" t="s">
        <v>376</v>
      </c>
      <c r="I130" s="203" t="s">
        <v>377</v>
      </c>
      <c r="J130" s="204" t="s">
        <v>336</v>
      </c>
      <c r="K130" s="205" t="s">
        <v>378</v>
      </c>
      <c r="L130" s="206"/>
      <c r="M130" s="82" t="s">
        <v>1</v>
      </c>
      <c r="N130" s="83" t="s">
        <v>40</v>
      </c>
      <c r="O130" s="83" t="s">
        <v>379</v>
      </c>
      <c r="P130" s="83" t="s">
        <v>380</v>
      </c>
      <c r="Q130" s="83" t="s">
        <v>381</v>
      </c>
      <c r="R130" s="83" t="s">
        <v>382</v>
      </c>
      <c r="S130" s="83" t="s">
        <v>383</v>
      </c>
      <c r="T130" s="84" t="s">
        <v>384</v>
      </c>
      <c r="U130" s="200"/>
      <c r="V130" s="200"/>
      <c r="W130" s="200"/>
      <c r="X130" s="200"/>
      <c r="Y130" s="200"/>
      <c r="Z130" s="200"/>
      <c r="AA130" s="200"/>
      <c r="AB130" s="200"/>
      <c r="AC130" s="200"/>
      <c r="AD130" s="200"/>
      <c r="AE130" s="200"/>
    </row>
    <row r="131" spans="1:65" s="2" customFormat="1" ht="22.8" customHeight="1">
      <c r="A131" s="37"/>
      <c r="B131" s="38"/>
      <c r="C131" s="89" t="s">
        <v>212</v>
      </c>
      <c r="D131" s="39"/>
      <c r="E131" s="39"/>
      <c r="F131" s="39"/>
      <c r="G131" s="39"/>
      <c r="H131" s="39"/>
      <c r="I131" s="39"/>
      <c r="J131" s="207">
        <f>BK131</f>
        <v>0</v>
      </c>
      <c r="K131" s="39"/>
      <c r="L131" s="40"/>
      <c r="M131" s="85"/>
      <c r="N131" s="208"/>
      <c r="O131" s="86"/>
      <c r="P131" s="209">
        <f>P132+P154+P156</f>
        <v>0</v>
      </c>
      <c r="Q131" s="86"/>
      <c r="R131" s="209">
        <f>R132+R154+R156</f>
        <v>2.3550000000000001E-2</v>
      </c>
      <c r="S131" s="86"/>
      <c r="T131" s="210">
        <f>T132+T154+T156</f>
        <v>1.2899999999999999E-3</v>
      </c>
      <c r="U131" s="37"/>
      <c r="V131" s="37"/>
      <c r="W131" s="37"/>
      <c r="X131" s="37"/>
      <c r="Y131" s="37"/>
      <c r="Z131" s="37"/>
      <c r="AA131" s="37"/>
      <c r="AB131" s="37"/>
      <c r="AC131" s="37"/>
      <c r="AD131" s="37"/>
      <c r="AE131" s="37"/>
      <c r="AT131" s="19" t="s">
        <v>75</v>
      </c>
      <c r="AU131" s="19" t="s">
        <v>338</v>
      </c>
      <c r="BK131" s="211">
        <f>BK132+BK154+BK156</f>
        <v>0</v>
      </c>
    </row>
    <row r="132" spans="1:65" s="12" customFormat="1" ht="25.95" customHeight="1">
      <c r="B132" s="212"/>
      <c r="C132" s="213"/>
      <c r="D132" s="214" t="s">
        <v>75</v>
      </c>
      <c r="E132" s="215" t="s">
        <v>592</v>
      </c>
      <c r="F132" s="215" t="s">
        <v>2128</v>
      </c>
      <c r="G132" s="213"/>
      <c r="H132" s="213"/>
      <c r="I132" s="216"/>
      <c r="J132" s="191">
        <f>BK132</f>
        <v>0</v>
      </c>
      <c r="K132" s="213"/>
      <c r="L132" s="217"/>
      <c r="M132" s="218"/>
      <c r="N132" s="219"/>
      <c r="O132" s="219"/>
      <c r="P132" s="220">
        <f>P133+P151</f>
        <v>0</v>
      </c>
      <c r="Q132" s="219"/>
      <c r="R132" s="220">
        <f>R133+R151</f>
        <v>2.3550000000000001E-2</v>
      </c>
      <c r="S132" s="219"/>
      <c r="T132" s="221">
        <f>T133+T151</f>
        <v>1.2899999999999999E-3</v>
      </c>
      <c r="AR132" s="222" t="s">
        <v>99</v>
      </c>
      <c r="AT132" s="223" t="s">
        <v>75</v>
      </c>
      <c r="AU132" s="223" t="s">
        <v>76</v>
      </c>
      <c r="AY132" s="222" t="s">
        <v>387</v>
      </c>
      <c r="BK132" s="224">
        <f>BK133+BK151</f>
        <v>0</v>
      </c>
    </row>
    <row r="133" spans="1:65" s="12" customFormat="1" ht="22.8" customHeight="1">
      <c r="B133" s="212"/>
      <c r="C133" s="213"/>
      <c r="D133" s="214" t="s">
        <v>75</v>
      </c>
      <c r="E133" s="225" t="s">
        <v>1956</v>
      </c>
      <c r="F133" s="225" t="s">
        <v>2129</v>
      </c>
      <c r="G133" s="213"/>
      <c r="H133" s="213"/>
      <c r="I133" s="216"/>
      <c r="J133" s="226">
        <f>BK133</f>
        <v>0</v>
      </c>
      <c r="K133" s="213"/>
      <c r="L133" s="217"/>
      <c r="M133" s="218"/>
      <c r="N133" s="219"/>
      <c r="O133" s="219"/>
      <c r="P133" s="220">
        <f>SUM(P134:P150)</f>
        <v>0</v>
      </c>
      <c r="Q133" s="219"/>
      <c r="R133" s="220">
        <f>SUM(R134:R150)</f>
        <v>2.3550000000000001E-2</v>
      </c>
      <c r="S133" s="219"/>
      <c r="T133" s="221">
        <f>SUM(T134:T150)</f>
        <v>1.2899999999999999E-3</v>
      </c>
      <c r="AR133" s="222" t="s">
        <v>99</v>
      </c>
      <c r="AT133" s="223" t="s">
        <v>75</v>
      </c>
      <c r="AU133" s="223" t="s">
        <v>84</v>
      </c>
      <c r="AY133" s="222" t="s">
        <v>387</v>
      </c>
      <c r="BK133" s="224">
        <f>SUM(BK134:BK150)</f>
        <v>0</v>
      </c>
    </row>
    <row r="134" spans="1:65" s="2" customFormat="1" ht="24.15" customHeight="1">
      <c r="A134" s="37"/>
      <c r="B134" s="38"/>
      <c r="C134" s="240" t="s">
        <v>84</v>
      </c>
      <c r="D134" s="240" t="s">
        <v>393</v>
      </c>
      <c r="E134" s="241" t="s">
        <v>4383</v>
      </c>
      <c r="F134" s="242" t="s">
        <v>4384</v>
      </c>
      <c r="G134" s="243" t="s">
        <v>396</v>
      </c>
      <c r="H134" s="244">
        <v>27</v>
      </c>
      <c r="I134" s="245"/>
      <c r="J134" s="246">
        <f t="shared" ref="J134:J150" si="5">ROUND(I134*H134,2)</f>
        <v>0</v>
      </c>
      <c r="K134" s="247"/>
      <c r="L134" s="40"/>
      <c r="M134" s="248" t="s">
        <v>1</v>
      </c>
      <c r="N134" s="249" t="s">
        <v>42</v>
      </c>
      <c r="O134" s="78"/>
      <c r="P134" s="250">
        <f t="shared" ref="P134:P150" si="6">O134*H134</f>
        <v>0</v>
      </c>
      <c r="Q134" s="250">
        <v>0</v>
      </c>
      <c r="R134" s="250">
        <f t="shared" ref="R134:R150" si="7">Q134*H134</f>
        <v>0</v>
      </c>
      <c r="S134" s="250">
        <v>0</v>
      </c>
      <c r="T134" s="251">
        <f t="shared" ref="T134:T150" si="8">S134*H134</f>
        <v>0</v>
      </c>
      <c r="U134" s="37"/>
      <c r="V134" s="37"/>
      <c r="W134" s="37"/>
      <c r="X134" s="37"/>
      <c r="Y134" s="37"/>
      <c r="Z134" s="37"/>
      <c r="AA134" s="37"/>
      <c r="AB134" s="37"/>
      <c r="AC134" s="37"/>
      <c r="AD134" s="37"/>
      <c r="AE134" s="37"/>
      <c r="AR134" s="252" t="s">
        <v>731</v>
      </c>
      <c r="AT134" s="252" t="s">
        <v>393</v>
      </c>
      <c r="AU134" s="252" t="s">
        <v>92</v>
      </c>
      <c r="AY134" s="19" t="s">
        <v>387</v>
      </c>
      <c r="BE134" s="127">
        <f t="shared" ref="BE134:BE150" si="9">IF(N134="základná",J134,0)</f>
        <v>0</v>
      </c>
      <c r="BF134" s="127">
        <f t="shared" ref="BF134:BF150" si="10">IF(N134="znížená",J134,0)</f>
        <v>0</v>
      </c>
      <c r="BG134" s="127">
        <f t="shared" ref="BG134:BG150" si="11">IF(N134="zákl. prenesená",J134,0)</f>
        <v>0</v>
      </c>
      <c r="BH134" s="127">
        <f t="shared" ref="BH134:BH150" si="12">IF(N134="zníž. prenesená",J134,0)</f>
        <v>0</v>
      </c>
      <c r="BI134" s="127">
        <f t="shared" ref="BI134:BI150" si="13">IF(N134="nulová",J134,0)</f>
        <v>0</v>
      </c>
      <c r="BJ134" s="19" t="s">
        <v>92</v>
      </c>
      <c r="BK134" s="127">
        <f t="shared" ref="BK134:BK150" si="14">ROUND(I134*H134,2)</f>
        <v>0</v>
      </c>
      <c r="BL134" s="19" t="s">
        <v>731</v>
      </c>
      <c r="BM134" s="252" t="s">
        <v>4724</v>
      </c>
    </row>
    <row r="135" spans="1:65" s="2" customFormat="1" ht="21.75" customHeight="1">
      <c r="A135" s="37"/>
      <c r="B135" s="38"/>
      <c r="C135" s="297" t="s">
        <v>92</v>
      </c>
      <c r="D135" s="297" t="s">
        <v>592</v>
      </c>
      <c r="E135" s="298" t="s">
        <v>4725</v>
      </c>
      <c r="F135" s="299" t="s">
        <v>4726</v>
      </c>
      <c r="G135" s="300" t="s">
        <v>396</v>
      </c>
      <c r="H135" s="301">
        <v>27</v>
      </c>
      <c r="I135" s="302"/>
      <c r="J135" s="303">
        <f t="shared" si="5"/>
        <v>0</v>
      </c>
      <c r="K135" s="304"/>
      <c r="L135" s="305"/>
      <c r="M135" s="306" t="s">
        <v>1</v>
      </c>
      <c r="N135" s="307" t="s">
        <v>42</v>
      </c>
      <c r="O135" s="78"/>
      <c r="P135" s="250">
        <f t="shared" si="6"/>
        <v>0</v>
      </c>
      <c r="Q135" s="250">
        <v>1.7000000000000001E-4</v>
      </c>
      <c r="R135" s="250">
        <f t="shared" si="7"/>
        <v>4.5900000000000003E-3</v>
      </c>
      <c r="S135" s="250">
        <v>0</v>
      </c>
      <c r="T135" s="251">
        <f t="shared" si="8"/>
        <v>0</v>
      </c>
      <c r="U135" s="37"/>
      <c r="V135" s="37"/>
      <c r="W135" s="37"/>
      <c r="X135" s="37"/>
      <c r="Y135" s="37"/>
      <c r="Z135" s="37"/>
      <c r="AA135" s="37"/>
      <c r="AB135" s="37"/>
      <c r="AC135" s="37"/>
      <c r="AD135" s="37"/>
      <c r="AE135" s="37"/>
      <c r="AR135" s="252" t="s">
        <v>1012</v>
      </c>
      <c r="AT135" s="252" t="s">
        <v>592</v>
      </c>
      <c r="AU135" s="252" t="s">
        <v>92</v>
      </c>
      <c r="AY135" s="19" t="s">
        <v>387</v>
      </c>
      <c r="BE135" s="127">
        <f t="shared" si="9"/>
        <v>0</v>
      </c>
      <c r="BF135" s="127">
        <f t="shared" si="10"/>
        <v>0</v>
      </c>
      <c r="BG135" s="127">
        <f t="shared" si="11"/>
        <v>0</v>
      </c>
      <c r="BH135" s="127">
        <f t="shared" si="12"/>
        <v>0</v>
      </c>
      <c r="BI135" s="127">
        <f t="shared" si="13"/>
        <v>0</v>
      </c>
      <c r="BJ135" s="19" t="s">
        <v>92</v>
      </c>
      <c r="BK135" s="127">
        <f t="shared" si="14"/>
        <v>0</v>
      </c>
      <c r="BL135" s="19" t="s">
        <v>1012</v>
      </c>
      <c r="BM135" s="252" t="s">
        <v>4727</v>
      </c>
    </row>
    <row r="136" spans="1:65" s="2" customFormat="1" ht="24.15" customHeight="1">
      <c r="A136" s="37"/>
      <c r="B136" s="38"/>
      <c r="C136" s="297" t="s">
        <v>99</v>
      </c>
      <c r="D136" s="297" t="s">
        <v>592</v>
      </c>
      <c r="E136" s="298" t="s">
        <v>4728</v>
      </c>
      <c r="F136" s="299" t="s">
        <v>4729</v>
      </c>
      <c r="G136" s="300" t="s">
        <v>436</v>
      </c>
      <c r="H136" s="301">
        <v>12</v>
      </c>
      <c r="I136" s="302"/>
      <c r="J136" s="303">
        <f t="shared" si="5"/>
        <v>0</v>
      </c>
      <c r="K136" s="304"/>
      <c r="L136" s="305"/>
      <c r="M136" s="306" t="s">
        <v>1</v>
      </c>
      <c r="N136" s="307" t="s">
        <v>42</v>
      </c>
      <c r="O136" s="78"/>
      <c r="P136" s="250">
        <f t="shared" si="6"/>
        <v>0</v>
      </c>
      <c r="Q136" s="250">
        <v>1.0000000000000001E-5</v>
      </c>
      <c r="R136" s="250">
        <f t="shared" si="7"/>
        <v>1.2000000000000002E-4</v>
      </c>
      <c r="S136" s="250">
        <v>0</v>
      </c>
      <c r="T136" s="251">
        <f t="shared" si="8"/>
        <v>0</v>
      </c>
      <c r="U136" s="37"/>
      <c r="V136" s="37"/>
      <c r="W136" s="37"/>
      <c r="X136" s="37"/>
      <c r="Y136" s="37"/>
      <c r="Z136" s="37"/>
      <c r="AA136" s="37"/>
      <c r="AB136" s="37"/>
      <c r="AC136" s="37"/>
      <c r="AD136" s="37"/>
      <c r="AE136" s="37"/>
      <c r="AR136" s="252" t="s">
        <v>1012</v>
      </c>
      <c r="AT136" s="252" t="s">
        <v>592</v>
      </c>
      <c r="AU136" s="252" t="s">
        <v>92</v>
      </c>
      <c r="AY136" s="19" t="s">
        <v>387</v>
      </c>
      <c r="BE136" s="127">
        <f t="shared" si="9"/>
        <v>0</v>
      </c>
      <c r="BF136" s="127">
        <f t="shared" si="10"/>
        <v>0</v>
      </c>
      <c r="BG136" s="127">
        <f t="shared" si="11"/>
        <v>0</v>
      </c>
      <c r="BH136" s="127">
        <f t="shared" si="12"/>
        <v>0</v>
      </c>
      <c r="BI136" s="127">
        <f t="shared" si="13"/>
        <v>0</v>
      </c>
      <c r="BJ136" s="19" t="s">
        <v>92</v>
      </c>
      <c r="BK136" s="127">
        <f t="shared" si="14"/>
        <v>0</v>
      </c>
      <c r="BL136" s="19" t="s">
        <v>1012</v>
      </c>
      <c r="BM136" s="252" t="s">
        <v>4730</v>
      </c>
    </row>
    <row r="137" spans="1:65" s="2" customFormat="1" ht="24.15" customHeight="1">
      <c r="A137" s="37"/>
      <c r="B137" s="38"/>
      <c r="C137" s="240" t="s">
        <v>386</v>
      </c>
      <c r="D137" s="240" t="s">
        <v>393</v>
      </c>
      <c r="E137" s="241" t="s">
        <v>1976</v>
      </c>
      <c r="F137" s="242" t="s">
        <v>1977</v>
      </c>
      <c r="G137" s="243" t="s">
        <v>436</v>
      </c>
      <c r="H137" s="244">
        <v>15</v>
      </c>
      <c r="I137" s="245"/>
      <c r="J137" s="246">
        <f t="shared" si="5"/>
        <v>0</v>
      </c>
      <c r="K137" s="247"/>
      <c r="L137" s="40"/>
      <c r="M137" s="248" t="s">
        <v>1</v>
      </c>
      <c r="N137" s="249" t="s">
        <v>42</v>
      </c>
      <c r="O137" s="78"/>
      <c r="P137" s="250">
        <f t="shared" si="6"/>
        <v>0</v>
      </c>
      <c r="Q137" s="250">
        <v>0</v>
      </c>
      <c r="R137" s="250">
        <f t="shared" si="7"/>
        <v>0</v>
      </c>
      <c r="S137" s="250">
        <v>0</v>
      </c>
      <c r="T137" s="251">
        <f t="shared" si="8"/>
        <v>0</v>
      </c>
      <c r="U137" s="37"/>
      <c r="V137" s="37"/>
      <c r="W137" s="37"/>
      <c r="X137" s="37"/>
      <c r="Y137" s="37"/>
      <c r="Z137" s="37"/>
      <c r="AA137" s="37"/>
      <c r="AB137" s="37"/>
      <c r="AC137" s="37"/>
      <c r="AD137" s="37"/>
      <c r="AE137" s="37"/>
      <c r="AR137" s="252" t="s">
        <v>731</v>
      </c>
      <c r="AT137" s="252" t="s">
        <v>393</v>
      </c>
      <c r="AU137" s="252" t="s">
        <v>92</v>
      </c>
      <c r="AY137" s="19" t="s">
        <v>387</v>
      </c>
      <c r="BE137" s="127">
        <f t="shared" si="9"/>
        <v>0</v>
      </c>
      <c r="BF137" s="127">
        <f t="shared" si="10"/>
        <v>0</v>
      </c>
      <c r="BG137" s="127">
        <f t="shared" si="11"/>
        <v>0</v>
      </c>
      <c r="BH137" s="127">
        <f t="shared" si="12"/>
        <v>0</v>
      </c>
      <c r="BI137" s="127">
        <f t="shared" si="13"/>
        <v>0</v>
      </c>
      <c r="BJ137" s="19" t="s">
        <v>92</v>
      </c>
      <c r="BK137" s="127">
        <f t="shared" si="14"/>
        <v>0</v>
      </c>
      <c r="BL137" s="19" t="s">
        <v>731</v>
      </c>
      <c r="BM137" s="252" t="s">
        <v>4731</v>
      </c>
    </row>
    <row r="138" spans="1:65" s="2" customFormat="1" ht="16.5" customHeight="1">
      <c r="A138" s="37"/>
      <c r="B138" s="38"/>
      <c r="C138" s="297" t="s">
        <v>429</v>
      </c>
      <c r="D138" s="297" t="s">
        <v>592</v>
      </c>
      <c r="E138" s="298" t="s">
        <v>4732</v>
      </c>
      <c r="F138" s="299" t="s">
        <v>4733</v>
      </c>
      <c r="G138" s="300" t="s">
        <v>436</v>
      </c>
      <c r="H138" s="301">
        <v>15</v>
      </c>
      <c r="I138" s="302"/>
      <c r="J138" s="303">
        <f t="shared" si="5"/>
        <v>0</v>
      </c>
      <c r="K138" s="304"/>
      <c r="L138" s="305"/>
      <c r="M138" s="306" t="s">
        <v>1</v>
      </c>
      <c r="N138" s="307" t="s">
        <v>42</v>
      </c>
      <c r="O138" s="78"/>
      <c r="P138" s="250">
        <f t="shared" si="6"/>
        <v>0</v>
      </c>
      <c r="Q138" s="250">
        <v>3.0000000000000001E-5</v>
      </c>
      <c r="R138" s="250">
        <f t="shared" si="7"/>
        <v>4.4999999999999999E-4</v>
      </c>
      <c r="S138" s="250">
        <v>0</v>
      </c>
      <c r="T138" s="251">
        <f t="shared" si="8"/>
        <v>0</v>
      </c>
      <c r="U138" s="37"/>
      <c r="V138" s="37"/>
      <c r="W138" s="37"/>
      <c r="X138" s="37"/>
      <c r="Y138" s="37"/>
      <c r="Z138" s="37"/>
      <c r="AA138" s="37"/>
      <c r="AB138" s="37"/>
      <c r="AC138" s="37"/>
      <c r="AD138" s="37"/>
      <c r="AE138" s="37"/>
      <c r="AR138" s="252" t="s">
        <v>1012</v>
      </c>
      <c r="AT138" s="252" t="s">
        <v>592</v>
      </c>
      <c r="AU138" s="252" t="s">
        <v>92</v>
      </c>
      <c r="AY138" s="19" t="s">
        <v>387</v>
      </c>
      <c r="BE138" s="127">
        <f t="shared" si="9"/>
        <v>0</v>
      </c>
      <c r="BF138" s="127">
        <f t="shared" si="10"/>
        <v>0</v>
      </c>
      <c r="BG138" s="127">
        <f t="shared" si="11"/>
        <v>0</v>
      </c>
      <c r="BH138" s="127">
        <f t="shared" si="12"/>
        <v>0</v>
      </c>
      <c r="BI138" s="127">
        <f t="shared" si="13"/>
        <v>0</v>
      </c>
      <c r="BJ138" s="19" t="s">
        <v>92</v>
      </c>
      <c r="BK138" s="127">
        <f t="shared" si="14"/>
        <v>0</v>
      </c>
      <c r="BL138" s="19" t="s">
        <v>1012</v>
      </c>
      <c r="BM138" s="252" t="s">
        <v>4734</v>
      </c>
    </row>
    <row r="139" spans="1:65" s="2" customFormat="1" ht="24.15" customHeight="1">
      <c r="A139" s="37"/>
      <c r="B139" s="38"/>
      <c r="C139" s="240" t="s">
        <v>433</v>
      </c>
      <c r="D139" s="240" t="s">
        <v>393</v>
      </c>
      <c r="E139" s="241" t="s">
        <v>1980</v>
      </c>
      <c r="F139" s="242" t="s">
        <v>1981</v>
      </c>
      <c r="G139" s="243" t="s">
        <v>436</v>
      </c>
      <c r="H139" s="244">
        <v>6</v>
      </c>
      <c r="I139" s="245"/>
      <c r="J139" s="246">
        <f t="shared" si="5"/>
        <v>0</v>
      </c>
      <c r="K139" s="247"/>
      <c r="L139" s="40"/>
      <c r="M139" s="248" t="s">
        <v>1</v>
      </c>
      <c r="N139" s="249" t="s">
        <v>42</v>
      </c>
      <c r="O139" s="78"/>
      <c r="P139" s="250">
        <f t="shared" si="6"/>
        <v>0</v>
      </c>
      <c r="Q139" s="250">
        <v>0</v>
      </c>
      <c r="R139" s="250">
        <f t="shared" si="7"/>
        <v>0</v>
      </c>
      <c r="S139" s="250">
        <v>0</v>
      </c>
      <c r="T139" s="251">
        <f t="shared" si="8"/>
        <v>0</v>
      </c>
      <c r="U139" s="37"/>
      <c r="V139" s="37"/>
      <c r="W139" s="37"/>
      <c r="X139" s="37"/>
      <c r="Y139" s="37"/>
      <c r="Z139" s="37"/>
      <c r="AA139" s="37"/>
      <c r="AB139" s="37"/>
      <c r="AC139" s="37"/>
      <c r="AD139" s="37"/>
      <c r="AE139" s="37"/>
      <c r="AR139" s="252" t="s">
        <v>731</v>
      </c>
      <c r="AT139" s="252" t="s">
        <v>393</v>
      </c>
      <c r="AU139" s="252" t="s">
        <v>92</v>
      </c>
      <c r="AY139" s="19" t="s">
        <v>387</v>
      </c>
      <c r="BE139" s="127">
        <f t="shared" si="9"/>
        <v>0</v>
      </c>
      <c r="BF139" s="127">
        <f t="shared" si="10"/>
        <v>0</v>
      </c>
      <c r="BG139" s="127">
        <f t="shared" si="11"/>
        <v>0</v>
      </c>
      <c r="BH139" s="127">
        <f t="shared" si="12"/>
        <v>0</v>
      </c>
      <c r="BI139" s="127">
        <f t="shared" si="13"/>
        <v>0</v>
      </c>
      <c r="BJ139" s="19" t="s">
        <v>92</v>
      </c>
      <c r="BK139" s="127">
        <f t="shared" si="14"/>
        <v>0</v>
      </c>
      <c r="BL139" s="19" t="s">
        <v>731</v>
      </c>
      <c r="BM139" s="252" t="s">
        <v>4735</v>
      </c>
    </row>
    <row r="140" spans="1:65" s="2" customFormat="1" ht="16.5" customHeight="1">
      <c r="A140" s="37"/>
      <c r="B140" s="38"/>
      <c r="C140" s="297" t="s">
        <v>439</v>
      </c>
      <c r="D140" s="297" t="s">
        <v>592</v>
      </c>
      <c r="E140" s="298" t="s">
        <v>1982</v>
      </c>
      <c r="F140" s="299" t="s">
        <v>1983</v>
      </c>
      <c r="G140" s="300" t="s">
        <v>436</v>
      </c>
      <c r="H140" s="301">
        <v>6</v>
      </c>
      <c r="I140" s="302"/>
      <c r="J140" s="303">
        <f t="shared" si="5"/>
        <v>0</v>
      </c>
      <c r="K140" s="304"/>
      <c r="L140" s="305"/>
      <c r="M140" s="306" t="s">
        <v>1</v>
      </c>
      <c r="N140" s="307" t="s">
        <v>42</v>
      </c>
      <c r="O140" s="78"/>
      <c r="P140" s="250">
        <f t="shared" si="6"/>
        <v>0</v>
      </c>
      <c r="Q140" s="250">
        <v>3.0000000000000001E-5</v>
      </c>
      <c r="R140" s="250">
        <f t="shared" si="7"/>
        <v>1.8000000000000001E-4</v>
      </c>
      <c r="S140" s="250">
        <v>0</v>
      </c>
      <c r="T140" s="251">
        <f t="shared" si="8"/>
        <v>0</v>
      </c>
      <c r="U140" s="37"/>
      <c r="V140" s="37"/>
      <c r="W140" s="37"/>
      <c r="X140" s="37"/>
      <c r="Y140" s="37"/>
      <c r="Z140" s="37"/>
      <c r="AA140" s="37"/>
      <c r="AB140" s="37"/>
      <c r="AC140" s="37"/>
      <c r="AD140" s="37"/>
      <c r="AE140" s="37"/>
      <c r="AR140" s="252" t="s">
        <v>1012</v>
      </c>
      <c r="AT140" s="252" t="s">
        <v>592</v>
      </c>
      <c r="AU140" s="252" t="s">
        <v>92</v>
      </c>
      <c r="AY140" s="19" t="s">
        <v>387</v>
      </c>
      <c r="BE140" s="127">
        <f t="shared" si="9"/>
        <v>0</v>
      </c>
      <c r="BF140" s="127">
        <f t="shared" si="10"/>
        <v>0</v>
      </c>
      <c r="BG140" s="127">
        <f t="shared" si="11"/>
        <v>0</v>
      </c>
      <c r="BH140" s="127">
        <f t="shared" si="12"/>
        <v>0</v>
      </c>
      <c r="BI140" s="127">
        <f t="shared" si="13"/>
        <v>0</v>
      </c>
      <c r="BJ140" s="19" t="s">
        <v>92</v>
      </c>
      <c r="BK140" s="127">
        <f t="shared" si="14"/>
        <v>0</v>
      </c>
      <c r="BL140" s="19" t="s">
        <v>1012</v>
      </c>
      <c r="BM140" s="252" t="s">
        <v>4736</v>
      </c>
    </row>
    <row r="141" spans="1:65" s="2" customFormat="1" ht="24.15" customHeight="1">
      <c r="A141" s="37"/>
      <c r="B141" s="38"/>
      <c r="C141" s="240" t="s">
        <v>443</v>
      </c>
      <c r="D141" s="240" t="s">
        <v>393</v>
      </c>
      <c r="E141" s="241" t="s">
        <v>4737</v>
      </c>
      <c r="F141" s="242" t="s">
        <v>4738</v>
      </c>
      <c r="G141" s="243" t="s">
        <v>436</v>
      </c>
      <c r="H141" s="244">
        <v>6</v>
      </c>
      <c r="I141" s="245"/>
      <c r="J141" s="246">
        <f t="shared" si="5"/>
        <v>0</v>
      </c>
      <c r="K141" s="247"/>
      <c r="L141" s="40"/>
      <c r="M141" s="248" t="s">
        <v>1</v>
      </c>
      <c r="N141" s="249" t="s">
        <v>42</v>
      </c>
      <c r="O141" s="78"/>
      <c r="P141" s="250">
        <f t="shared" si="6"/>
        <v>0</v>
      </c>
      <c r="Q141" s="250">
        <v>0</v>
      </c>
      <c r="R141" s="250">
        <f t="shared" si="7"/>
        <v>0</v>
      </c>
      <c r="S141" s="250">
        <v>0</v>
      </c>
      <c r="T141" s="251">
        <f t="shared" si="8"/>
        <v>0</v>
      </c>
      <c r="U141" s="37"/>
      <c r="V141" s="37"/>
      <c r="W141" s="37"/>
      <c r="X141" s="37"/>
      <c r="Y141" s="37"/>
      <c r="Z141" s="37"/>
      <c r="AA141" s="37"/>
      <c r="AB141" s="37"/>
      <c r="AC141" s="37"/>
      <c r="AD141" s="37"/>
      <c r="AE141" s="37"/>
      <c r="AR141" s="252" t="s">
        <v>731</v>
      </c>
      <c r="AT141" s="252" t="s">
        <v>393</v>
      </c>
      <c r="AU141" s="252" t="s">
        <v>92</v>
      </c>
      <c r="AY141" s="19" t="s">
        <v>387</v>
      </c>
      <c r="BE141" s="127">
        <f t="shared" si="9"/>
        <v>0</v>
      </c>
      <c r="BF141" s="127">
        <f t="shared" si="10"/>
        <v>0</v>
      </c>
      <c r="BG141" s="127">
        <f t="shared" si="11"/>
        <v>0</v>
      </c>
      <c r="BH141" s="127">
        <f t="shared" si="12"/>
        <v>0</v>
      </c>
      <c r="BI141" s="127">
        <f t="shared" si="13"/>
        <v>0</v>
      </c>
      <c r="BJ141" s="19" t="s">
        <v>92</v>
      </c>
      <c r="BK141" s="127">
        <f t="shared" si="14"/>
        <v>0</v>
      </c>
      <c r="BL141" s="19" t="s">
        <v>731</v>
      </c>
      <c r="BM141" s="252" t="s">
        <v>4739</v>
      </c>
    </row>
    <row r="142" spans="1:65" s="2" customFormat="1" ht="33" customHeight="1">
      <c r="A142" s="37"/>
      <c r="B142" s="38"/>
      <c r="C142" s="240" t="s">
        <v>427</v>
      </c>
      <c r="D142" s="240" t="s">
        <v>393</v>
      </c>
      <c r="E142" s="241" t="s">
        <v>4740</v>
      </c>
      <c r="F142" s="242" t="s">
        <v>4741</v>
      </c>
      <c r="G142" s="243" t="s">
        <v>436</v>
      </c>
      <c r="H142" s="244">
        <v>3</v>
      </c>
      <c r="I142" s="245"/>
      <c r="J142" s="246">
        <f t="shared" si="5"/>
        <v>0</v>
      </c>
      <c r="K142" s="247"/>
      <c r="L142" s="40"/>
      <c r="M142" s="248" t="s">
        <v>1</v>
      </c>
      <c r="N142" s="249" t="s">
        <v>42</v>
      </c>
      <c r="O142" s="78"/>
      <c r="P142" s="250">
        <f t="shared" si="6"/>
        <v>0</v>
      </c>
      <c r="Q142" s="250">
        <v>0</v>
      </c>
      <c r="R142" s="250">
        <f t="shared" si="7"/>
        <v>0</v>
      </c>
      <c r="S142" s="250">
        <v>0</v>
      </c>
      <c r="T142" s="251">
        <f t="shared" si="8"/>
        <v>0</v>
      </c>
      <c r="U142" s="37"/>
      <c r="V142" s="37"/>
      <c r="W142" s="37"/>
      <c r="X142" s="37"/>
      <c r="Y142" s="37"/>
      <c r="Z142" s="37"/>
      <c r="AA142" s="37"/>
      <c r="AB142" s="37"/>
      <c r="AC142" s="37"/>
      <c r="AD142" s="37"/>
      <c r="AE142" s="37"/>
      <c r="AR142" s="252" t="s">
        <v>731</v>
      </c>
      <c r="AT142" s="252" t="s">
        <v>393</v>
      </c>
      <c r="AU142" s="252" t="s">
        <v>92</v>
      </c>
      <c r="AY142" s="19" t="s">
        <v>387</v>
      </c>
      <c r="BE142" s="127">
        <f t="shared" si="9"/>
        <v>0</v>
      </c>
      <c r="BF142" s="127">
        <f t="shared" si="10"/>
        <v>0</v>
      </c>
      <c r="BG142" s="127">
        <f t="shared" si="11"/>
        <v>0</v>
      </c>
      <c r="BH142" s="127">
        <f t="shared" si="12"/>
        <v>0</v>
      </c>
      <c r="BI142" s="127">
        <f t="shared" si="13"/>
        <v>0</v>
      </c>
      <c r="BJ142" s="19" t="s">
        <v>92</v>
      </c>
      <c r="BK142" s="127">
        <f t="shared" si="14"/>
        <v>0</v>
      </c>
      <c r="BL142" s="19" t="s">
        <v>731</v>
      </c>
      <c r="BM142" s="252" t="s">
        <v>4742</v>
      </c>
    </row>
    <row r="143" spans="1:65" s="2" customFormat="1" ht="33" customHeight="1">
      <c r="A143" s="37"/>
      <c r="B143" s="38"/>
      <c r="C143" s="297" t="s">
        <v>128</v>
      </c>
      <c r="D143" s="297" t="s">
        <v>592</v>
      </c>
      <c r="E143" s="298" t="s">
        <v>4743</v>
      </c>
      <c r="F143" s="299" t="s">
        <v>4744</v>
      </c>
      <c r="G143" s="300" t="s">
        <v>436</v>
      </c>
      <c r="H143" s="301">
        <v>3</v>
      </c>
      <c r="I143" s="302"/>
      <c r="J143" s="303">
        <f t="shared" si="5"/>
        <v>0</v>
      </c>
      <c r="K143" s="304"/>
      <c r="L143" s="305"/>
      <c r="M143" s="306" t="s">
        <v>1</v>
      </c>
      <c r="N143" s="307" t="s">
        <v>42</v>
      </c>
      <c r="O143" s="78"/>
      <c r="P143" s="250">
        <f t="shared" si="6"/>
        <v>0</v>
      </c>
      <c r="Q143" s="250">
        <v>1.8000000000000001E-4</v>
      </c>
      <c r="R143" s="250">
        <f t="shared" si="7"/>
        <v>5.4000000000000001E-4</v>
      </c>
      <c r="S143" s="250">
        <v>0</v>
      </c>
      <c r="T143" s="251">
        <f t="shared" si="8"/>
        <v>0</v>
      </c>
      <c r="U143" s="37"/>
      <c r="V143" s="37"/>
      <c r="W143" s="37"/>
      <c r="X143" s="37"/>
      <c r="Y143" s="37"/>
      <c r="Z143" s="37"/>
      <c r="AA143" s="37"/>
      <c r="AB143" s="37"/>
      <c r="AC143" s="37"/>
      <c r="AD143" s="37"/>
      <c r="AE143" s="37"/>
      <c r="AR143" s="252" t="s">
        <v>1012</v>
      </c>
      <c r="AT143" s="252" t="s">
        <v>592</v>
      </c>
      <c r="AU143" s="252" t="s">
        <v>92</v>
      </c>
      <c r="AY143" s="19" t="s">
        <v>387</v>
      </c>
      <c r="BE143" s="127">
        <f t="shared" si="9"/>
        <v>0</v>
      </c>
      <c r="BF143" s="127">
        <f t="shared" si="10"/>
        <v>0</v>
      </c>
      <c r="BG143" s="127">
        <f t="shared" si="11"/>
        <v>0</v>
      </c>
      <c r="BH143" s="127">
        <f t="shared" si="12"/>
        <v>0</v>
      </c>
      <c r="BI143" s="127">
        <f t="shared" si="13"/>
        <v>0</v>
      </c>
      <c r="BJ143" s="19" t="s">
        <v>92</v>
      </c>
      <c r="BK143" s="127">
        <f t="shared" si="14"/>
        <v>0</v>
      </c>
      <c r="BL143" s="19" t="s">
        <v>1012</v>
      </c>
      <c r="BM143" s="252" t="s">
        <v>4745</v>
      </c>
    </row>
    <row r="144" spans="1:65" s="2" customFormat="1" ht="21.75" customHeight="1">
      <c r="A144" s="37"/>
      <c r="B144" s="38"/>
      <c r="C144" s="240" t="s">
        <v>131</v>
      </c>
      <c r="D144" s="240" t="s">
        <v>393</v>
      </c>
      <c r="E144" s="241" t="s">
        <v>4746</v>
      </c>
      <c r="F144" s="242" t="s">
        <v>4747</v>
      </c>
      <c r="G144" s="243" t="s">
        <v>436</v>
      </c>
      <c r="H144" s="244">
        <v>3</v>
      </c>
      <c r="I144" s="245"/>
      <c r="J144" s="246">
        <f t="shared" si="5"/>
        <v>0</v>
      </c>
      <c r="K144" s="247"/>
      <c r="L144" s="40"/>
      <c r="M144" s="248" t="s">
        <v>1</v>
      </c>
      <c r="N144" s="249" t="s">
        <v>42</v>
      </c>
      <c r="O144" s="78"/>
      <c r="P144" s="250">
        <f t="shared" si="6"/>
        <v>0</v>
      </c>
      <c r="Q144" s="250">
        <v>0</v>
      </c>
      <c r="R144" s="250">
        <f t="shared" si="7"/>
        <v>0</v>
      </c>
      <c r="S144" s="250">
        <v>0</v>
      </c>
      <c r="T144" s="251">
        <f t="shared" si="8"/>
        <v>0</v>
      </c>
      <c r="U144" s="37"/>
      <c r="V144" s="37"/>
      <c r="W144" s="37"/>
      <c r="X144" s="37"/>
      <c r="Y144" s="37"/>
      <c r="Z144" s="37"/>
      <c r="AA144" s="37"/>
      <c r="AB144" s="37"/>
      <c r="AC144" s="37"/>
      <c r="AD144" s="37"/>
      <c r="AE144" s="37"/>
      <c r="AR144" s="252" t="s">
        <v>731</v>
      </c>
      <c r="AT144" s="252" t="s">
        <v>393</v>
      </c>
      <c r="AU144" s="252" t="s">
        <v>92</v>
      </c>
      <c r="AY144" s="19" t="s">
        <v>387</v>
      </c>
      <c r="BE144" s="127">
        <f t="shared" si="9"/>
        <v>0</v>
      </c>
      <c r="BF144" s="127">
        <f t="shared" si="10"/>
        <v>0</v>
      </c>
      <c r="BG144" s="127">
        <f t="shared" si="11"/>
        <v>0</v>
      </c>
      <c r="BH144" s="127">
        <f t="shared" si="12"/>
        <v>0</v>
      </c>
      <c r="BI144" s="127">
        <f t="shared" si="13"/>
        <v>0</v>
      </c>
      <c r="BJ144" s="19" t="s">
        <v>92</v>
      </c>
      <c r="BK144" s="127">
        <f t="shared" si="14"/>
        <v>0</v>
      </c>
      <c r="BL144" s="19" t="s">
        <v>731</v>
      </c>
      <c r="BM144" s="252" t="s">
        <v>4748</v>
      </c>
    </row>
    <row r="145" spans="1:65" s="2" customFormat="1" ht="24.15" customHeight="1">
      <c r="A145" s="37"/>
      <c r="B145" s="38"/>
      <c r="C145" s="297" t="s">
        <v>467</v>
      </c>
      <c r="D145" s="297" t="s">
        <v>592</v>
      </c>
      <c r="E145" s="298" t="s">
        <v>4749</v>
      </c>
      <c r="F145" s="299" t="s">
        <v>4750</v>
      </c>
      <c r="G145" s="300" t="s">
        <v>436</v>
      </c>
      <c r="H145" s="301">
        <v>3</v>
      </c>
      <c r="I145" s="302"/>
      <c r="J145" s="303">
        <f t="shared" si="5"/>
        <v>0</v>
      </c>
      <c r="K145" s="304"/>
      <c r="L145" s="305"/>
      <c r="M145" s="306" t="s">
        <v>1</v>
      </c>
      <c r="N145" s="307" t="s">
        <v>42</v>
      </c>
      <c r="O145" s="78"/>
      <c r="P145" s="250">
        <f t="shared" si="6"/>
        <v>0</v>
      </c>
      <c r="Q145" s="250">
        <v>4.4000000000000002E-4</v>
      </c>
      <c r="R145" s="250">
        <f t="shared" si="7"/>
        <v>1.32E-3</v>
      </c>
      <c r="S145" s="250">
        <v>0</v>
      </c>
      <c r="T145" s="251">
        <f t="shared" si="8"/>
        <v>0</v>
      </c>
      <c r="U145" s="37"/>
      <c r="V145" s="37"/>
      <c r="W145" s="37"/>
      <c r="X145" s="37"/>
      <c r="Y145" s="37"/>
      <c r="Z145" s="37"/>
      <c r="AA145" s="37"/>
      <c r="AB145" s="37"/>
      <c r="AC145" s="37"/>
      <c r="AD145" s="37"/>
      <c r="AE145" s="37"/>
      <c r="AR145" s="252" t="s">
        <v>1012</v>
      </c>
      <c r="AT145" s="252" t="s">
        <v>592</v>
      </c>
      <c r="AU145" s="252" t="s">
        <v>92</v>
      </c>
      <c r="AY145" s="19" t="s">
        <v>387</v>
      </c>
      <c r="BE145" s="127">
        <f t="shared" si="9"/>
        <v>0</v>
      </c>
      <c r="BF145" s="127">
        <f t="shared" si="10"/>
        <v>0</v>
      </c>
      <c r="BG145" s="127">
        <f t="shared" si="11"/>
        <v>0</v>
      </c>
      <c r="BH145" s="127">
        <f t="shared" si="12"/>
        <v>0</v>
      </c>
      <c r="BI145" s="127">
        <f t="shared" si="13"/>
        <v>0</v>
      </c>
      <c r="BJ145" s="19" t="s">
        <v>92</v>
      </c>
      <c r="BK145" s="127">
        <f t="shared" si="14"/>
        <v>0</v>
      </c>
      <c r="BL145" s="19" t="s">
        <v>1012</v>
      </c>
      <c r="BM145" s="252" t="s">
        <v>4751</v>
      </c>
    </row>
    <row r="146" spans="1:65" s="2" customFormat="1" ht="21.75" customHeight="1">
      <c r="A146" s="37"/>
      <c r="B146" s="38"/>
      <c r="C146" s="240" t="s">
        <v>471</v>
      </c>
      <c r="D146" s="240" t="s">
        <v>393</v>
      </c>
      <c r="E146" s="241" t="s">
        <v>4752</v>
      </c>
      <c r="F146" s="242" t="s">
        <v>4753</v>
      </c>
      <c r="G146" s="243" t="s">
        <v>396</v>
      </c>
      <c r="H146" s="244">
        <v>30</v>
      </c>
      <c r="I146" s="245"/>
      <c r="J146" s="246">
        <f t="shared" si="5"/>
        <v>0</v>
      </c>
      <c r="K146" s="247"/>
      <c r="L146" s="40"/>
      <c r="M146" s="248" t="s">
        <v>1</v>
      </c>
      <c r="N146" s="249" t="s">
        <v>42</v>
      </c>
      <c r="O146" s="78"/>
      <c r="P146" s="250">
        <f t="shared" si="6"/>
        <v>0</v>
      </c>
      <c r="Q146" s="250">
        <v>0</v>
      </c>
      <c r="R146" s="250">
        <f t="shared" si="7"/>
        <v>0</v>
      </c>
      <c r="S146" s="250">
        <v>0</v>
      </c>
      <c r="T146" s="251">
        <f t="shared" si="8"/>
        <v>0</v>
      </c>
      <c r="U146" s="37"/>
      <c r="V146" s="37"/>
      <c r="W146" s="37"/>
      <c r="X146" s="37"/>
      <c r="Y146" s="37"/>
      <c r="Z146" s="37"/>
      <c r="AA146" s="37"/>
      <c r="AB146" s="37"/>
      <c r="AC146" s="37"/>
      <c r="AD146" s="37"/>
      <c r="AE146" s="37"/>
      <c r="AR146" s="252" t="s">
        <v>731</v>
      </c>
      <c r="AT146" s="252" t="s">
        <v>393</v>
      </c>
      <c r="AU146" s="252" t="s">
        <v>92</v>
      </c>
      <c r="AY146" s="19" t="s">
        <v>387</v>
      </c>
      <c r="BE146" s="127">
        <f t="shared" si="9"/>
        <v>0</v>
      </c>
      <c r="BF146" s="127">
        <f t="shared" si="10"/>
        <v>0</v>
      </c>
      <c r="BG146" s="127">
        <f t="shared" si="11"/>
        <v>0</v>
      </c>
      <c r="BH146" s="127">
        <f t="shared" si="12"/>
        <v>0</v>
      </c>
      <c r="BI146" s="127">
        <f t="shared" si="13"/>
        <v>0</v>
      </c>
      <c r="BJ146" s="19" t="s">
        <v>92</v>
      </c>
      <c r="BK146" s="127">
        <f t="shared" si="14"/>
        <v>0</v>
      </c>
      <c r="BL146" s="19" t="s">
        <v>731</v>
      </c>
      <c r="BM146" s="252" t="s">
        <v>4754</v>
      </c>
    </row>
    <row r="147" spans="1:65" s="2" customFormat="1" ht="16.5" customHeight="1">
      <c r="A147" s="37"/>
      <c r="B147" s="38"/>
      <c r="C147" s="297" t="s">
        <v>475</v>
      </c>
      <c r="D147" s="297" t="s">
        <v>592</v>
      </c>
      <c r="E147" s="298" t="s">
        <v>2040</v>
      </c>
      <c r="F147" s="299" t="s">
        <v>2041</v>
      </c>
      <c r="G147" s="300" t="s">
        <v>396</v>
      </c>
      <c r="H147" s="301">
        <v>30</v>
      </c>
      <c r="I147" s="302"/>
      <c r="J147" s="303">
        <f t="shared" si="5"/>
        <v>0</v>
      </c>
      <c r="K147" s="304"/>
      <c r="L147" s="305"/>
      <c r="M147" s="306" t="s">
        <v>1</v>
      </c>
      <c r="N147" s="307" t="s">
        <v>42</v>
      </c>
      <c r="O147" s="78"/>
      <c r="P147" s="250">
        <f t="shared" si="6"/>
        <v>0</v>
      </c>
      <c r="Q147" s="250">
        <v>6.9999999999999994E-5</v>
      </c>
      <c r="R147" s="250">
        <f t="shared" si="7"/>
        <v>2.0999999999999999E-3</v>
      </c>
      <c r="S147" s="250">
        <v>0</v>
      </c>
      <c r="T147" s="251">
        <f t="shared" si="8"/>
        <v>0</v>
      </c>
      <c r="U147" s="37"/>
      <c r="V147" s="37"/>
      <c r="W147" s="37"/>
      <c r="X147" s="37"/>
      <c r="Y147" s="37"/>
      <c r="Z147" s="37"/>
      <c r="AA147" s="37"/>
      <c r="AB147" s="37"/>
      <c r="AC147" s="37"/>
      <c r="AD147" s="37"/>
      <c r="AE147" s="37"/>
      <c r="AR147" s="252" t="s">
        <v>1012</v>
      </c>
      <c r="AT147" s="252" t="s">
        <v>592</v>
      </c>
      <c r="AU147" s="252" t="s">
        <v>92</v>
      </c>
      <c r="AY147" s="19" t="s">
        <v>387</v>
      </c>
      <c r="BE147" s="127">
        <f t="shared" si="9"/>
        <v>0</v>
      </c>
      <c r="BF147" s="127">
        <f t="shared" si="10"/>
        <v>0</v>
      </c>
      <c r="BG147" s="127">
        <f t="shared" si="11"/>
        <v>0</v>
      </c>
      <c r="BH147" s="127">
        <f t="shared" si="12"/>
        <v>0</v>
      </c>
      <c r="BI147" s="127">
        <f t="shared" si="13"/>
        <v>0</v>
      </c>
      <c r="BJ147" s="19" t="s">
        <v>92</v>
      </c>
      <c r="BK147" s="127">
        <f t="shared" si="14"/>
        <v>0</v>
      </c>
      <c r="BL147" s="19" t="s">
        <v>1012</v>
      </c>
      <c r="BM147" s="252" t="s">
        <v>4755</v>
      </c>
    </row>
    <row r="148" spans="1:65" s="2" customFormat="1" ht="21.75" customHeight="1">
      <c r="A148" s="37"/>
      <c r="B148" s="38"/>
      <c r="C148" s="240" t="s">
        <v>479</v>
      </c>
      <c r="D148" s="240" t="s">
        <v>393</v>
      </c>
      <c r="E148" s="241" t="s">
        <v>4477</v>
      </c>
      <c r="F148" s="242" t="s">
        <v>4478</v>
      </c>
      <c r="G148" s="243" t="s">
        <v>396</v>
      </c>
      <c r="H148" s="244">
        <v>75</v>
      </c>
      <c r="I148" s="245"/>
      <c r="J148" s="246">
        <f t="shared" si="5"/>
        <v>0</v>
      </c>
      <c r="K148" s="247"/>
      <c r="L148" s="40"/>
      <c r="M148" s="248" t="s">
        <v>1</v>
      </c>
      <c r="N148" s="249" t="s">
        <v>42</v>
      </c>
      <c r="O148" s="78"/>
      <c r="P148" s="250">
        <f t="shared" si="6"/>
        <v>0</v>
      </c>
      <c r="Q148" s="250">
        <v>0</v>
      </c>
      <c r="R148" s="250">
        <f t="shared" si="7"/>
        <v>0</v>
      </c>
      <c r="S148" s="250">
        <v>0</v>
      </c>
      <c r="T148" s="251">
        <f t="shared" si="8"/>
        <v>0</v>
      </c>
      <c r="U148" s="37"/>
      <c r="V148" s="37"/>
      <c r="W148" s="37"/>
      <c r="X148" s="37"/>
      <c r="Y148" s="37"/>
      <c r="Z148" s="37"/>
      <c r="AA148" s="37"/>
      <c r="AB148" s="37"/>
      <c r="AC148" s="37"/>
      <c r="AD148" s="37"/>
      <c r="AE148" s="37"/>
      <c r="AR148" s="252" t="s">
        <v>731</v>
      </c>
      <c r="AT148" s="252" t="s">
        <v>393</v>
      </c>
      <c r="AU148" s="252" t="s">
        <v>92</v>
      </c>
      <c r="AY148" s="19" t="s">
        <v>387</v>
      </c>
      <c r="BE148" s="127">
        <f t="shared" si="9"/>
        <v>0</v>
      </c>
      <c r="BF148" s="127">
        <f t="shared" si="10"/>
        <v>0</v>
      </c>
      <c r="BG148" s="127">
        <f t="shared" si="11"/>
        <v>0</v>
      </c>
      <c r="BH148" s="127">
        <f t="shared" si="12"/>
        <v>0</v>
      </c>
      <c r="BI148" s="127">
        <f t="shared" si="13"/>
        <v>0</v>
      </c>
      <c r="BJ148" s="19" t="s">
        <v>92</v>
      </c>
      <c r="BK148" s="127">
        <f t="shared" si="14"/>
        <v>0</v>
      </c>
      <c r="BL148" s="19" t="s">
        <v>731</v>
      </c>
      <c r="BM148" s="252" t="s">
        <v>4756</v>
      </c>
    </row>
    <row r="149" spans="1:65" s="2" customFormat="1" ht="16.5" customHeight="1">
      <c r="A149" s="37"/>
      <c r="B149" s="38"/>
      <c r="C149" s="297" t="s">
        <v>422</v>
      </c>
      <c r="D149" s="297" t="s">
        <v>592</v>
      </c>
      <c r="E149" s="298" t="s">
        <v>2026</v>
      </c>
      <c r="F149" s="299" t="s">
        <v>2027</v>
      </c>
      <c r="G149" s="300" t="s">
        <v>396</v>
      </c>
      <c r="H149" s="301">
        <v>75</v>
      </c>
      <c r="I149" s="302"/>
      <c r="J149" s="303">
        <f t="shared" si="5"/>
        <v>0</v>
      </c>
      <c r="K149" s="304"/>
      <c r="L149" s="305"/>
      <c r="M149" s="306" t="s">
        <v>1</v>
      </c>
      <c r="N149" s="307" t="s">
        <v>42</v>
      </c>
      <c r="O149" s="78"/>
      <c r="P149" s="250">
        <f t="shared" si="6"/>
        <v>0</v>
      </c>
      <c r="Q149" s="250">
        <v>1.9000000000000001E-4</v>
      </c>
      <c r="R149" s="250">
        <f t="shared" si="7"/>
        <v>1.4250000000000001E-2</v>
      </c>
      <c r="S149" s="250">
        <v>0</v>
      </c>
      <c r="T149" s="251">
        <f t="shared" si="8"/>
        <v>0</v>
      </c>
      <c r="U149" s="37"/>
      <c r="V149" s="37"/>
      <c r="W149" s="37"/>
      <c r="X149" s="37"/>
      <c r="Y149" s="37"/>
      <c r="Z149" s="37"/>
      <c r="AA149" s="37"/>
      <c r="AB149" s="37"/>
      <c r="AC149" s="37"/>
      <c r="AD149" s="37"/>
      <c r="AE149" s="37"/>
      <c r="AR149" s="252" t="s">
        <v>1012</v>
      </c>
      <c r="AT149" s="252" t="s">
        <v>592</v>
      </c>
      <c r="AU149" s="252" t="s">
        <v>92</v>
      </c>
      <c r="AY149" s="19" t="s">
        <v>387</v>
      </c>
      <c r="BE149" s="127">
        <f t="shared" si="9"/>
        <v>0</v>
      </c>
      <c r="BF149" s="127">
        <f t="shared" si="10"/>
        <v>0</v>
      </c>
      <c r="BG149" s="127">
        <f t="shared" si="11"/>
        <v>0</v>
      </c>
      <c r="BH149" s="127">
        <f t="shared" si="12"/>
        <v>0</v>
      </c>
      <c r="BI149" s="127">
        <f t="shared" si="13"/>
        <v>0</v>
      </c>
      <c r="BJ149" s="19" t="s">
        <v>92</v>
      </c>
      <c r="BK149" s="127">
        <f t="shared" si="14"/>
        <v>0</v>
      </c>
      <c r="BL149" s="19" t="s">
        <v>1012</v>
      </c>
      <c r="BM149" s="252" t="s">
        <v>4757</v>
      </c>
    </row>
    <row r="150" spans="1:65" s="2" customFormat="1" ht="24.15" customHeight="1">
      <c r="A150" s="37"/>
      <c r="B150" s="38"/>
      <c r="C150" s="240" t="s">
        <v>488</v>
      </c>
      <c r="D150" s="240" t="s">
        <v>393</v>
      </c>
      <c r="E150" s="241" t="s">
        <v>4758</v>
      </c>
      <c r="F150" s="242" t="s">
        <v>4759</v>
      </c>
      <c r="G150" s="243" t="s">
        <v>436</v>
      </c>
      <c r="H150" s="244">
        <v>3</v>
      </c>
      <c r="I150" s="245"/>
      <c r="J150" s="246">
        <f t="shared" si="5"/>
        <v>0</v>
      </c>
      <c r="K150" s="247"/>
      <c r="L150" s="40"/>
      <c r="M150" s="248" t="s">
        <v>1</v>
      </c>
      <c r="N150" s="249" t="s">
        <v>42</v>
      </c>
      <c r="O150" s="78"/>
      <c r="P150" s="250">
        <f t="shared" si="6"/>
        <v>0</v>
      </c>
      <c r="Q150" s="250">
        <v>0</v>
      </c>
      <c r="R150" s="250">
        <f t="shared" si="7"/>
        <v>0</v>
      </c>
      <c r="S150" s="250">
        <v>4.2999999999999999E-4</v>
      </c>
      <c r="T150" s="251">
        <f t="shared" si="8"/>
        <v>1.2899999999999999E-3</v>
      </c>
      <c r="U150" s="37"/>
      <c r="V150" s="37"/>
      <c r="W150" s="37"/>
      <c r="X150" s="37"/>
      <c r="Y150" s="37"/>
      <c r="Z150" s="37"/>
      <c r="AA150" s="37"/>
      <c r="AB150" s="37"/>
      <c r="AC150" s="37"/>
      <c r="AD150" s="37"/>
      <c r="AE150" s="37"/>
      <c r="AR150" s="252" t="s">
        <v>731</v>
      </c>
      <c r="AT150" s="252" t="s">
        <v>393</v>
      </c>
      <c r="AU150" s="252" t="s">
        <v>92</v>
      </c>
      <c r="AY150" s="19" t="s">
        <v>387</v>
      </c>
      <c r="BE150" s="127">
        <f t="shared" si="9"/>
        <v>0</v>
      </c>
      <c r="BF150" s="127">
        <f t="shared" si="10"/>
        <v>0</v>
      </c>
      <c r="BG150" s="127">
        <f t="shared" si="11"/>
        <v>0</v>
      </c>
      <c r="BH150" s="127">
        <f t="shared" si="12"/>
        <v>0</v>
      </c>
      <c r="BI150" s="127">
        <f t="shared" si="13"/>
        <v>0</v>
      </c>
      <c r="BJ150" s="19" t="s">
        <v>92</v>
      </c>
      <c r="BK150" s="127">
        <f t="shared" si="14"/>
        <v>0</v>
      </c>
      <c r="BL150" s="19" t="s">
        <v>731</v>
      </c>
      <c r="BM150" s="252" t="s">
        <v>4760</v>
      </c>
    </row>
    <row r="151" spans="1:65" s="12" customFormat="1" ht="22.8" customHeight="1">
      <c r="B151" s="212"/>
      <c r="C151" s="213"/>
      <c r="D151" s="214" t="s">
        <v>75</v>
      </c>
      <c r="E151" s="225" t="s">
        <v>2050</v>
      </c>
      <c r="F151" s="225" t="s">
        <v>4335</v>
      </c>
      <c r="G151" s="213"/>
      <c r="H151" s="213"/>
      <c r="I151" s="216"/>
      <c r="J151" s="226">
        <f>BK151</f>
        <v>0</v>
      </c>
      <c r="K151" s="213"/>
      <c r="L151" s="217"/>
      <c r="M151" s="218"/>
      <c r="N151" s="219"/>
      <c r="O151" s="219"/>
      <c r="P151" s="220">
        <f>SUM(P152:P153)</f>
        <v>0</v>
      </c>
      <c r="Q151" s="219"/>
      <c r="R151" s="220">
        <f>SUM(R152:R153)</f>
        <v>0</v>
      </c>
      <c r="S151" s="219"/>
      <c r="T151" s="221">
        <f>SUM(T152:T153)</f>
        <v>0</v>
      </c>
      <c r="AR151" s="222" t="s">
        <v>99</v>
      </c>
      <c r="AT151" s="223" t="s">
        <v>75</v>
      </c>
      <c r="AU151" s="223" t="s">
        <v>84</v>
      </c>
      <c r="AY151" s="222" t="s">
        <v>387</v>
      </c>
      <c r="BK151" s="224">
        <f>SUM(BK152:BK153)</f>
        <v>0</v>
      </c>
    </row>
    <row r="152" spans="1:65" s="2" customFormat="1" ht="24.15" customHeight="1">
      <c r="A152" s="37"/>
      <c r="B152" s="38"/>
      <c r="C152" s="240" t="s">
        <v>493</v>
      </c>
      <c r="D152" s="240" t="s">
        <v>393</v>
      </c>
      <c r="E152" s="241" t="s">
        <v>2052</v>
      </c>
      <c r="F152" s="242" t="s">
        <v>4761</v>
      </c>
      <c r="G152" s="243" t="s">
        <v>436</v>
      </c>
      <c r="H152" s="244">
        <v>3</v>
      </c>
      <c r="I152" s="245"/>
      <c r="J152" s="246">
        <f>ROUND(I152*H152,2)</f>
        <v>0</v>
      </c>
      <c r="K152" s="247"/>
      <c r="L152" s="40"/>
      <c r="M152" s="248" t="s">
        <v>1</v>
      </c>
      <c r="N152" s="249" t="s">
        <v>42</v>
      </c>
      <c r="O152" s="78"/>
      <c r="P152" s="250">
        <f>O152*H152</f>
        <v>0</v>
      </c>
      <c r="Q152" s="250">
        <v>0</v>
      </c>
      <c r="R152" s="250">
        <f>Q152*H152</f>
        <v>0</v>
      </c>
      <c r="S152" s="250">
        <v>0</v>
      </c>
      <c r="T152" s="251">
        <f>S152*H152</f>
        <v>0</v>
      </c>
      <c r="U152" s="37"/>
      <c r="V152" s="37"/>
      <c r="W152" s="37"/>
      <c r="X152" s="37"/>
      <c r="Y152" s="37"/>
      <c r="Z152" s="37"/>
      <c r="AA152" s="37"/>
      <c r="AB152" s="37"/>
      <c r="AC152" s="37"/>
      <c r="AD152" s="37"/>
      <c r="AE152" s="37"/>
      <c r="AR152" s="252" t="s">
        <v>731</v>
      </c>
      <c r="AT152" s="252" t="s">
        <v>393</v>
      </c>
      <c r="AU152" s="252" t="s">
        <v>92</v>
      </c>
      <c r="AY152" s="19" t="s">
        <v>387</v>
      </c>
      <c r="BE152" s="127">
        <f>IF(N152="základná",J152,0)</f>
        <v>0</v>
      </c>
      <c r="BF152" s="127">
        <f>IF(N152="znížená",J152,0)</f>
        <v>0</v>
      </c>
      <c r="BG152" s="127">
        <f>IF(N152="zákl. prenesená",J152,0)</f>
        <v>0</v>
      </c>
      <c r="BH152" s="127">
        <f>IF(N152="zníž. prenesená",J152,0)</f>
        <v>0</v>
      </c>
      <c r="BI152" s="127">
        <f>IF(N152="nulová",J152,0)</f>
        <v>0</v>
      </c>
      <c r="BJ152" s="19" t="s">
        <v>92</v>
      </c>
      <c r="BK152" s="127">
        <f>ROUND(I152*H152,2)</f>
        <v>0</v>
      </c>
      <c r="BL152" s="19" t="s">
        <v>731</v>
      </c>
      <c r="BM152" s="252" t="s">
        <v>4762</v>
      </c>
    </row>
    <row r="153" spans="1:65" s="2" customFormat="1" ht="37.799999999999997" customHeight="1">
      <c r="A153" s="37"/>
      <c r="B153" s="38"/>
      <c r="C153" s="240" t="s">
        <v>499</v>
      </c>
      <c r="D153" s="240" t="s">
        <v>393</v>
      </c>
      <c r="E153" s="241" t="s">
        <v>4336</v>
      </c>
      <c r="F153" s="242" t="s">
        <v>4337</v>
      </c>
      <c r="G153" s="243" t="s">
        <v>4338</v>
      </c>
      <c r="H153" s="244">
        <v>3</v>
      </c>
      <c r="I153" s="245"/>
      <c r="J153" s="246">
        <f>ROUND(I153*H153,2)</f>
        <v>0</v>
      </c>
      <c r="K153" s="247"/>
      <c r="L153" s="40"/>
      <c r="M153" s="248" t="s">
        <v>1</v>
      </c>
      <c r="N153" s="249" t="s">
        <v>42</v>
      </c>
      <c r="O153" s="78"/>
      <c r="P153" s="250">
        <f>O153*H153</f>
        <v>0</v>
      </c>
      <c r="Q153" s="250">
        <v>0</v>
      </c>
      <c r="R153" s="250">
        <f>Q153*H153</f>
        <v>0</v>
      </c>
      <c r="S153" s="250">
        <v>0</v>
      </c>
      <c r="T153" s="251">
        <f>S153*H153</f>
        <v>0</v>
      </c>
      <c r="U153" s="37"/>
      <c r="V153" s="37"/>
      <c r="W153" s="37"/>
      <c r="X153" s="37"/>
      <c r="Y153" s="37"/>
      <c r="Z153" s="37"/>
      <c r="AA153" s="37"/>
      <c r="AB153" s="37"/>
      <c r="AC153" s="37"/>
      <c r="AD153" s="37"/>
      <c r="AE153" s="37"/>
      <c r="AR153" s="252" t="s">
        <v>731</v>
      </c>
      <c r="AT153" s="252" t="s">
        <v>393</v>
      </c>
      <c r="AU153" s="252" t="s">
        <v>92</v>
      </c>
      <c r="AY153" s="19" t="s">
        <v>387</v>
      </c>
      <c r="BE153" s="127">
        <f>IF(N153="základná",J153,0)</f>
        <v>0</v>
      </c>
      <c r="BF153" s="127">
        <f>IF(N153="znížená",J153,0)</f>
        <v>0</v>
      </c>
      <c r="BG153" s="127">
        <f>IF(N153="zákl. prenesená",J153,0)</f>
        <v>0</v>
      </c>
      <c r="BH153" s="127">
        <f>IF(N153="zníž. prenesená",J153,0)</f>
        <v>0</v>
      </c>
      <c r="BI153" s="127">
        <f>IF(N153="nulová",J153,0)</f>
        <v>0</v>
      </c>
      <c r="BJ153" s="19" t="s">
        <v>92</v>
      </c>
      <c r="BK153" s="127">
        <f>ROUND(I153*H153,2)</f>
        <v>0</v>
      </c>
      <c r="BL153" s="19" t="s">
        <v>731</v>
      </c>
      <c r="BM153" s="252" t="s">
        <v>4763</v>
      </c>
    </row>
    <row r="154" spans="1:65" s="12" customFormat="1" ht="25.95" customHeight="1">
      <c r="B154" s="212"/>
      <c r="C154" s="213"/>
      <c r="D154" s="214" t="s">
        <v>75</v>
      </c>
      <c r="E154" s="215" t="s">
        <v>367</v>
      </c>
      <c r="F154" s="215" t="s">
        <v>821</v>
      </c>
      <c r="G154" s="213"/>
      <c r="H154" s="213"/>
      <c r="I154" s="216"/>
      <c r="J154" s="191">
        <f>BK154</f>
        <v>0</v>
      </c>
      <c r="K154" s="213"/>
      <c r="L154" s="217"/>
      <c r="M154" s="218"/>
      <c r="N154" s="219"/>
      <c r="O154" s="219"/>
      <c r="P154" s="220">
        <f>P155</f>
        <v>0</v>
      </c>
      <c r="Q154" s="219"/>
      <c r="R154" s="220">
        <f>R155</f>
        <v>0</v>
      </c>
      <c r="S154" s="219"/>
      <c r="T154" s="221">
        <f>T155</f>
        <v>0</v>
      </c>
      <c r="AR154" s="222" t="s">
        <v>429</v>
      </c>
      <c r="AT154" s="223" t="s">
        <v>75</v>
      </c>
      <c r="AU154" s="223" t="s">
        <v>76</v>
      </c>
      <c r="AY154" s="222" t="s">
        <v>387</v>
      </c>
      <c r="BK154" s="224">
        <f>BK155</f>
        <v>0</v>
      </c>
    </row>
    <row r="155" spans="1:65" s="2" customFormat="1" ht="44.25" customHeight="1">
      <c r="A155" s="37"/>
      <c r="B155" s="38"/>
      <c r="C155" s="240" t="s">
        <v>7</v>
      </c>
      <c r="D155" s="240" t="s">
        <v>393</v>
      </c>
      <c r="E155" s="241" t="s">
        <v>2055</v>
      </c>
      <c r="F155" s="242" t="s">
        <v>2056</v>
      </c>
      <c r="G155" s="243" t="s">
        <v>436</v>
      </c>
      <c r="H155" s="244">
        <v>1</v>
      </c>
      <c r="I155" s="245"/>
      <c r="J155" s="246">
        <f>ROUND(I155*H155,2)</f>
        <v>0</v>
      </c>
      <c r="K155" s="247"/>
      <c r="L155" s="40"/>
      <c r="M155" s="248" t="s">
        <v>1</v>
      </c>
      <c r="N155" s="249" t="s">
        <v>42</v>
      </c>
      <c r="O155" s="78"/>
      <c r="P155" s="250">
        <f>O155*H155</f>
        <v>0</v>
      </c>
      <c r="Q155" s="250">
        <v>0</v>
      </c>
      <c r="R155" s="250">
        <f>Q155*H155</f>
        <v>0</v>
      </c>
      <c r="S155" s="250">
        <v>0</v>
      </c>
      <c r="T155" s="251">
        <f>S155*H155</f>
        <v>0</v>
      </c>
      <c r="U155" s="37"/>
      <c r="V155" s="37"/>
      <c r="W155" s="37"/>
      <c r="X155" s="37"/>
      <c r="Y155" s="37"/>
      <c r="Z155" s="37"/>
      <c r="AA155" s="37"/>
      <c r="AB155" s="37"/>
      <c r="AC155" s="37"/>
      <c r="AD155" s="37"/>
      <c r="AE155" s="37"/>
      <c r="AR155" s="252" t="s">
        <v>825</v>
      </c>
      <c r="AT155" s="252" t="s">
        <v>393</v>
      </c>
      <c r="AU155" s="252" t="s">
        <v>84</v>
      </c>
      <c r="AY155" s="19" t="s">
        <v>387</v>
      </c>
      <c r="BE155" s="127">
        <f>IF(N155="základná",J155,0)</f>
        <v>0</v>
      </c>
      <c r="BF155" s="127">
        <f>IF(N155="znížená",J155,0)</f>
        <v>0</v>
      </c>
      <c r="BG155" s="127">
        <f>IF(N155="zákl. prenesená",J155,0)</f>
        <v>0</v>
      </c>
      <c r="BH155" s="127">
        <f>IF(N155="zníž. prenesená",J155,0)</f>
        <v>0</v>
      </c>
      <c r="BI155" s="127">
        <f>IF(N155="nulová",J155,0)</f>
        <v>0</v>
      </c>
      <c r="BJ155" s="19" t="s">
        <v>92</v>
      </c>
      <c r="BK155" s="127">
        <f>ROUND(I155*H155,2)</f>
        <v>0</v>
      </c>
      <c r="BL155" s="19" t="s">
        <v>825</v>
      </c>
      <c r="BM155" s="252" t="s">
        <v>4764</v>
      </c>
    </row>
    <row r="156" spans="1:65" s="2" customFormat="1" ht="49.95" customHeight="1">
      <c r="A156" s="37"/>
      <c r="B156" s="38"/>
      <c r="C156" s="39"/>
      <c r="D156" s="39"/>
      <c r="E156" s="215" t="s">
        <v>1777</v>
      </c>
      <c r="F156" s="215" t="s">
        <v>1778</v>
      </c>
      <c r="G156" s="39"/>
      <c r="H156" s="39"/>
      <c r="I156" s="39"/>
      <c r="J156" s="191">
        <f t="shared" ref="J156:J161" si="15">BK156</f>
        <v>0</v>
      </c>
      <c r="K156" s="39"/>
      <c r="L156" s="40"/>
      <c r="M156" s="309"/>
      <c r="N156" s="310"/>
      <c r="O156" s="78"/>
      <c r="P156" s="78"/>
      <c r="Q156" s="78"/>
      <c r="R156" s="78"/>
      <c r="S156" s="78"/>
      <c r="T156" s="79"/>
      <c r="U156" s="37"/>
      <c r="V156" s="37"/>
      <c r="W156" s="37"/>
      <c r="X156" s="37"/>
      <c r="Y156" s="37"/>
      <c r="Z156" s="37"/>
      <c r="AA156" s="37"/>
      <c r="AB156" s="37"/>
      <c r="AC156" s="37"/>
      <c r="AD156" s="37"/>
      <c r="AE156" s="37"/>
      <c r="AT156" s="19" t="s">
        <v>75</v>
      </c>
      <c r="AU156" s="19" t="s">
        <v>76</v>
      </c>
      <c r="AY156" s="19" t="s">
        <v>1779</v>
      </c>
      <c r="BK156" s="127">
        <f>SUM(BK157:BK161)</f>
        <v>0</v>
      </c>
    </row>
    <row r="157" spans="1:65" s="2" customFormat="1" ht="16.350000000000001" customHeight="1">
      <c r="A157" s="37"/>
      <c r="B157" s="38"/>
      <c r="C157" s="312" t="s">
        <v>1</v>
      </c>
      <c r="D157" s="312" t="s">
        <v>393</v>
      </c>
      <c r="E157" s="313" t="s">
        <v>1</v>
      </c>
      <c r="F157" s="314" t="s">
        <v>1</v>
      </c>
      <c r="G157" s="315" t="s">
        <v>1</v>
      </c>
      <c r="H157" s="316"/>
      <c r="I157" s="317"/>
      <c r="J157" s="318">
        <f t="shared" si="15"/>
        <v>0</v>
      </c>
      <c r="K157" s="247"/>
      <c r="L157" s="40"/>
      <c r="M157" s="319" t="s">
        <v>1</v>
      </c>
      <c r="N157" s="320" t="s">
        <v>42</v>
      </c>
      <c r="O157" s="78"/>
      <c r="P157" s="78"/>
      <c r="Q157" s="78"/>
      <c r="R157" s="78"/>
      <c r="S157" s="78"/>
      <c r="T157" s="79"/>
      <c r="U157" s="37"/>
      <c r="V157" s="37"/>
      <c r="W157" s="37"/>
      <c r="X157" s="37"/>
      <c r="Y157" s="37"/>
      <c r="Z157" s="37"/>
      <c r="AA157" s="37"/>
      <c r="AB157" s="37"/>
      <c r="AC157" s="37"/>
      <c r="AD157" s="37"/>
      <c r="AE157" s="37"/>
      <c r="AT157" s="19" t="s">
        <v>1779</v>
      </c>
      <c r="AU157" s="19" t="s">
        <v>84</v>
      </c>
      <c r="AY157" s="19" t="s">
        <v>1779</v>
      </c>
      <c r="BE157" s="127">
        <f>IF(N157="základná",J157,0)</f>
        <v>0</v>
      </c>
      <c r="BF157" s="127">
        <f>IF(N157="znížená",J157,0)</f>
        <v>0</v>
      </c>
      <c r="BG157" s="127">
        <f>IF(N157="zákl. prenesená",J157,0)</f>
        <v>0</v>
      </c>
      <c r="BH157" s="127">
        <f>IF(N157="zníž. prenesená",J157,0)</f>
        <v>0</v>
      </c>
      <c r="BI157" s="127">
        <f>IF(N157="nulová",J157,0)</f>
        <v>0</v>
      </c>
      <c r="BJ157" s="19" t="s">
        <v>92</v>
      </c>
      <c r="BK157" s="127">
        <f>I157*H157</f>
        <v>0</v>
      </c>
    </row>
    <row r="158" spans="1:65" s="2" customFormat="1" ht="16.350000000000001" customHeight="1">
      <c r="A158" s="37"/>
      <c r="B158" s="38"/>
      <c r="C158" s="312" t="s">
        <v>1</v>
      </c>
      <c r="D158" s="312" t="s">
        <v>393</v>
      </c>
      <c r="E158" s="313" t="s">
        <v>1</v>
      </c>
      <c r="F158" s="314" t="s">
        <v>1</v>
      </c>
      <c r="G158" s="315" t="s">
        <v>1</v>
      </c>
      <c r="H158" s="316"/>
      <c r="I158" s="317"/>
      <c r="J158" s="318">
        <f t="shared" si="15"/>
        <v>0</v>
      </c>
      <c r="K158" s="247"/>
      <c r="L158" s="40"/>
      <c r="M158" s="319" t="s">
        <v>1</v>
      </c>
      <c r="N158" s="320" t="s">
        <v>42</v>
      </c>
      <c r="O158" s="78"/>
      <c r="P158" s="78"/>
      <c r="Q158" s="78"/>
      <c r="R158" s="78"/>
      <c r="S158" s="78"/>
      <c r="T158" s="79"/>
      <c r="U158" s="37"/>
      <c r="V158" s="37"/>
      <c r="W158" s="37"/>
      <c r="X158" s="37"/>
      <c r="Y158" s="37"/>
      <c r="Z158" s="37"/>
      <c r="AA158" s="37"/>
      <c r="AB158" s="37"/>
      <c r="AC158" s="37"/>
      <c r="AD158" s="37"/>
      <c r="AE158" s="37"/>
      <c r="AT158" s="19" t="s">
        <v>1779</v>
      </c>
      <c r="AU158" s="19" t="s">
        <v>84</v>
      </c>
      <c r="AY158" s="19" t="s">
        <v>1779</v>
      </c>
      <c r="BE158" s="127">
        <f>IF(N158="základná",J158,0)</f>
        <v>0</v>
      </c>
      <c r="BF158" s="127">
        <f>IF(N158="znížená",J158,0)</f>
        <v>0</v>
      </c>
      <c r="BG158" s="127">
        <f>IF(N158="zákl. prenesená",J158,0)</f>
        <v>0</v>
      </c>
      <c r="BH158" s="127">
        <f>IF(N158="zníž. prenesená",J158,0)</f>
        <v>0</v>
      </c>
      <c r="BI158" s="127">
        <f>IF(N158="nulová",J158,0)</f>
        <v>0</v>
      </c>
      <c r="BJ158" s="19" t="s">
        <v>92</v>
      </c>
      <c r="BK158" s="127">
        <f>I158*H158</f>
        <v>0</v>
      </c>
    </row>
    <row r="159" spans="1:65" s="2" customFormat="1" ht="16.350000000000001" customHeight="1">
      <c r="A159" s="37"/>
      <c r="B159" s="38"/>
      <c r="C159" s="312" t="s">
        <v>1</v>
      </c>
      <c r="D159" s="312" t="s">
        <v>393</v>
      </c>
      <c r="E159" s="313" t="s">
        <v>1</v>
      </c>
      <c r="F159" s="314" t="s">
        <v>1</v>
      </c>
      <c r="G159" s="315" t="s">
        <v>1</v>
      </c>
      <c r="H159" s="316"/>
      <c r="I159" s="317"/>
      <c r="J159" s="318">
        <f t="shared" si="15"/>
        <v>0</v>
      </c>
      <c r="K159" s="247"/>
      <c r="L159" s="40"/>
      <c r="M159" s="319" t="s">
        <v>1</v>
      </c>
      <c r="N159" s="320" t="s">
        <v>42</v>
      </c>
      <c r="O159" s="78"/>
      <c r="P159" s="78"/>
      <c r="Q159" s="78"/>
      <c r="R159" s="78"/>
      <c r="S159" s="78"/>
      <c r="T159" s="79"/>
      <c r="U159" s="37"/>
      <c r="V159" s="37"/>
      <c r="W159" s="37"/>
      <c r="X159" s="37"/>
      <c r="Y159" s="37"/>
      <c r="Z159" s="37"/>
      <c r="AA159" s="37"/>
      <c r="AB159" s="37"/>
      <c r="AC159" s="37"/>
      <c r="AD159" s="37"/>
      <c r="AE159" s="37"/>
      <c r="AT159" s="19" t="s">
        <v>1779</v>
      </c>
      <c r="AU159" s="19" t="s">
        <v>84</v>
      </c>
      <c r="AY159" s="19" t="s">
        <v>1779</v>
      </c>
      <c r="BE159" s="127">
        <f>IF(N159="základná",J159,0)</f>
        <v>0</v>
      </c>
      <c r="BF159" s="127">
        <f>IF(N159="znížená",J159,0)</f>
        <v>0</v>
      </c>
      <c r="BG159" s="127">
        <f>IF(N159="zákl. prenesená",J159,0)</f>
        <v>0</v>
      </c>
      <c r="BH159" s="127">
        <f>IF(N159="zníž. prenesená",J159,0)</f>
        <v>0</v>
      </c>
      <c r="BI159" s="127">
        <f>IF(N159="nulová",J159,0)</f>
        <v>0</v>
      </c>
      <c r="BJ159" s="19" t="s">
        <v>92</v>
      </c>
      <c r="BK159" s="127">
        <f>I159*H159</f>
        <v>0</v>
      </c>
    </row>
    <row r="160" spans="1:65" s="2" customFormat="1" ht="16.350000000000001" customHeight="1">
      <c r="A160" s="37"/>
      <c r="B160" s="38"/>
      <c r="C160" s="312" t="s">
        <v>1</v>
      </c>
      <c r="D160" s="312" t="s">
        <v>393</v>
      </c>
      <c r="E160" s="313" t="s">
        <v>1</v>
      </c>
      <c r="F160" s="314" t="s">
        <v>1</v>
      </c>
      <c r="G160" s="315" t="s">
        <v>1</v>
      </c>
      <c r="H160" s="316"/>
      <c r="I160" s="317"/>
      <c r="J160" s="318">
        <f t="shared" si="15"/>
        <v>0</v>
      </c>
      <c r="K160" s="247"/>
      <c r="L160" s="40"/>
      <c r="M160" s="319" t="s">
        <v>1</v>
      </c>
      <c r="N160" s="320" t="s">
        <v>42</v>
      </c>
      <c r="O160" s="78"/>
      <c r="P160" s="78"/>
      <c r="Q160" s="78"/>
      <c r="R160" s="78"/>
      <c r="S160" s="78"/>
      <c r="T160" s="79"/>
      <c r="U160" s="37"/>
      <c r="V160" s="37"/>
      <c r="W160" s="37"/>
      <c r="X160" s="37"/>
      <c r="Y160" s="37"/>
      <c r="Z160" s="37"/>
      <c r="AA160" s="37"/>
      <c r="AB160" s="37"/>
      <c r="AC160" s="37"/>
      <c r="AD160" s="37"/>
      <c r="AE160" s="37"/>
      <c r="AT160" s="19" t="s">
        <v>1779</v>
      </c>
      <c r="AU160" s="19" t="s">
        <v>84</v>
      </c>
      <c r="AY160" s="19" t="s">
        <v>1779</v>
      </c>
      <c r="BE160" s="127">
        <f>IF(N160="základná",J160,0)</f>
        <v>0</v>
      </c>
      <c r="BF160" s="127">
        <f>IF(N160="znížená",J160,0)</f>
        <v>0</v>
      </c>
      <c r="BG160" s="127">
        <f>IF(N160="zákl. prenesená",J160,0)</f>
        <v>0</v>
      </c>
      <c r="BH160" s="127">
        <f>IF(N160="zníž. prenesená",J160,0)</f>
        <v>0</v>
      </c>
      <c r="BI160" s="127">
        <f>IF(N160="nulová",J160,0)</f>
        <v>0</v>
      </c>
      <c r="BJ160" s="19" t="s">
        <v>92</v>
      </c>
      <c r="BK160" s="127">
        <f>I160*H160</f>
        <v>0</v>
      </c>
    </row>
    <row r="161" spans="1:63" s="2" customFormat="1" ht="16.350000000000001" customHeight="1">
      <c r="A161" s="37"/>
      <c r="B161" s="38"/>
      <c r="C161" s="312" t="s">
        <v>1</v>
      </c>
      <c r="D161" s="312" t="s">
        <v>393</v>
      </c>
      <c r="E161" s="313" t="s">
        <v>1</v>
      </c>
      <c r="F161" s="314" t="s">
        <v>1</v>
      </c>
      <c r="G161" s="315" t="s">
        <v>1</v>
      </c>
      <c r="H161" s="316"/>
      <c r="I161" s="317"/>
      <c r="J161" s="318">
        <f t="shared" si="15"/>
        <v>0</v>
      </c>
      <c r="K161" s="247"/>
      <c r="L161" s="40"/>
      <c r="M161" s="319" t="s">
        <v>1</v>
      </c>
      <c r="N161" s="320" t="s">
        <v>42</v>
      </c>
      <c r="O161" s="321"/>
      <c r="P161" s="321"/>
      <c r="Q161" s="321"/>
      <c r="R161" s="321"/>
      <c r="S161" s="321"/>
      <c r="T161" s="322"/>
      <c r="U161" s="37"/>
      <c r="V161" s="37"/>
      <c r="W161" s="37"/>
      <c r="X161" s="37"/>
      <c r="Y161" s="37"/>
      <c r="Z161" s="37"/>
      <c r="AA161" s="37"/>
      <c r="AB161" s="37"/>
      <c r="AC161" s="37"/>
      <c r="AD161" s="37"/>
      <c r="AE161" s="37"/>
      <c r="AT161" s="19" t="s">
        <v>1779</v>
      </c>
      <c r="AU161" s="19" t="s">
        <v>84</v>
      </c>
      <c r="AY161" s="19" t="s">
        <v>1779</v>
      </c>
      <c r="BE161" s="127">
        <f>IF(N161="základná",J161,0)</f>
        <v>0</v>
      </c>
      <c r="BF161" s="127">
        <f>IF(N161="znížená",J161,0)</f>
        <v>0</v>
      </c>
      <c r="BG161" s="127">
        <f>IF(N161="zákl. prenesená",J161,0)</f>
        <v>0</v>
      </c>
      <c r="BH161" s="127">
        <f>IF(N161="zníž. prenesená",J161,0)</f>
        <v>0</v>
      </c>
      <c r="BI161" s="127">
        <f>IF(N161="nulová",J161,0)</f>
        <v>0</v>
      </c>
      <c r="BJ161" s="19" t="s">
        <v>92</v>
      </c>
      <c r="BK161" s="127">
        <f>I161*H161</f>
        <v>0</v>
      </c>
    </row>
    <row r="162" spans="1:63" s="2" customFormat="1" ht="6.9" customHeight="1">
      <c r="A162" s="37"/>
      <c r="B162" s="61"/>
      <c r="C162" s="62"/>
      <c r="D162" s="62"/>
      <c r="E162" s="62"/>
      <c r="F162" s="62"/>
      <c r="G162" s="62"/>
      <c r="H162" s="62"/>
      <c r="I162" s="62"/>
      <c r="J162" s="62"/>
      <c r="K162" s="62"/>
      <c r="L162" s="40"/>
      <c r="M162" s="37"/>
      <c r="O162" s="37"/>
      <c r="P162" s="37"/>
      <c r="Q162" s="37"/>
      <c r="R162" s="37"/>
      <c r="S162" s="37"/>
      <c r="T162" s="37"/>
      <c r="U162" s="37"/>
      <c r="V162" s="37"/>
      <c r="W162" s="37"/>
      <c r="X162" s="37"/>
      <c r="Y162" s="37"/>
      <c r="Z162" s="37"/>
      <c r="AA162" s="37"/>
      <c r="AB162" s="37"/>
      <c r="AC162" s="37"/>
      <c r="AD162" s="37"/>
      <c r="AE162" s="37"/>
    </row>
  </sheetData>
  <sheetProtection algorithmName="SHA-512" hashValue="jL9ozoZd7rOX5oNkDEfRYHSpZfcWXuXRgl+K8egdlH9zim9VikQ1Sq+mIcIl4rHc9RdvSn6LxDiG/N4lGt/TYQ==" saltValue="9V4XzJUDfX1quQ611Agi8vLNxjxzu/cQCRsex5qww3MV3qHcYRDRnYErH2eoDAWUJaXDVAc7fwRUyXq9/gGY8g==" spinCount="100000" sheet="1" objects="1" scenarios="1" formatColumns="0" formatRows="0" autoFilter="0"/>
  <autoFilter ref="C130:K161" xr:uid="{00000000-0009-0000-0000-00000E000000}"/>
  <mergeCells count="14">
    <mergeCell ref="D109:F109"/>
    <mergeCell ref="E121:H121"/>
    <mergeCell ref="E123:H123"/>
    <mergeCell ref="L2:V2"/>
    <mergeCell ref="E87:H87"/>
    <mergeCell ref="D105:F105"/>
    <mergeCell ref="D106:F106"/>
    <mergeCell ref="D107:F107"/>
    <mergeCell ref="D108:F108"/>
    <mergeCell ref="E7:H7"/>
    <mergeCell ref="E9:H9"/>
    <mergeCell ref="E18:H18"/>
    <mergeCell ref="E27:H27"/>
    <mergeCell ref="E85:H85"/>
  </mergeCells>
  <dataValidations count="2">
    <dataValidation type="list" allowBlank="1" showInputMessage="1" showErrorMessage="1" error="Povolené sú hodnoty K, M." sqref="D157:D162" xr:uid="{00000000-0002-0000-0E00-000000000000}">
      <formula1>"K, M"</formula1>
    </dataValidation>
    <dataValidation type="list" allowBlank="1" showInputMessage="1" showErrorMessage="1" error="Povolené sú hodnoty základná, znížená, nulová." sqref="N157:N162" xr:uid="{00000000-0002-0000-0E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706"/>
  <sheetViews>
    <sheetView showGridLines="0" workbookViewId="0"/>
  </sheetViews>
  <sheetFormatPr defaultRowHeight="14.4"/>
  <cols>
    <col min="1" max="1" width="8.28515625" style="1" customWidth="1"/>
    <col min="2" max="2" width="1.7109375" style="1" customWidth="1"/>
    <col min="3" max="3" width="25" style="1" customWidth="1"/>
    <col min="4" max="4" width="75.85546875" style="1" customWidth="1"/>
    <col min="5" max="5" width="13.28515625" style="1" customWidth="1"/>
    <col min="6" max="6" width="20" style="1" customWidth="1"/>
    <col min="7" max="7" width="1.7109375" style="1" customWidth="1"/>
    <col min="8" max="8" width="8.28515625" style="1" customWidth="1"/>
  </cols>
  <sheetData>
    <row r="1" spans="1:8" s="1" customFormat="1" ht="11.25" customHeight="1"/>
    <row r="2" spans="1:8" s="1" customFormat="1" ht="36.9" customHeight="1"/>
    <row r="3" spans="1:8" s="1" customFormat="1" ht="6.9" customHeight="1">
      <c r="B3" s="135"/>
      <c r="C3" s="136"/>
      <c r="D3" s="136"/>
      <c r="E3" s="136"/>
      <c r="F3" s="136"/>
      <c r="G3" s="136"/>
      <c r="H3" s="22"/>
    </row>
    <row r="4" spans="1:8" s="1" customFormat="1" ht="24.9" customHeight="1">
      <c r="B4" s="22"/>
      <c r="C4" s="137" t="s">
        <v>4765</v>
      </c>
      <c r="H4" s="22"/>
    </row>
    <row r="5" spans="1:8" s="1" customFormat="1" ht="12" customHeight="1">
      <c r="B5" s="22"/>
      <c r="C5" s="323" t="s">
        <v>12</v>
      </c>
      <c r="D5" s="397" t="s">
        <v>13</v>
      </c>
      <c r="E5" s="369"/>
      <c r="F5" s="369"/>
      <c r="H5" s="22"/>
    </row>
    <row r="6" spans="1:8" s="1" customFormat="1" ht="36.9" customHeight="1">
      <c r="B6" s="22"/>
      <c r="C6" s="324" t="s">
        <v>15</v>
      </c>
      <c r="D6" s="403" t="s">
        <v>16</v>
      </c>
      <c r="E6" s="369"/>
      <c r="F6" s="369"/>
      <c r="H6" s="22"/>
    </row>
    <row r="7" spans="1:8" s="1" customFormat="1" ht="24.75" customHeight="1">
      <c r="B7" s="22"/>
      <c r="C7" s="139" t="s">
        <v>21</v>
      </c>
      <c r="D7" s="140" t="str">
        <f>'Rekapitulácia stavby'!AN8</f>
        <v>9. 5. 2022</v>
      </c>
      <c r="H7" s="22"/>
    </row>
    <row r="8" spans="1:8" s="2" customFormat="1" ht="10.8" customHeight="1">
      <c r="A8" s="37"/>
      <c r="B8" s="40"/>
      <c r="C8" s="37"/>
      <c r="D8" s="37"/>
      <c r="E8" s="37"/>
      <c r="F8" s="37"/>
      <c r="G8" s="37"/>
      <c r="H8" s="40"/>
    </row>
    <row r="9" spans="1:8" s="11" customFormat="1" ht="29.25" customHeight="1">
      <c r="A9" s="200"/>
      <c r="B9" s="325"/>
      <c r="C9" s="326" t="s">
        <v>57</v>
      </c>
      <c r="D9" s="327" t="s">
        <v>58</v>
      </c>
      <c r="E9" s="327" t="s">
        <v>375</v>
      </c>
      <c r="F9" s="328" t="s">
        <v>4766</v>
      </c>
      <c r="G9" s="200"/>
      <c r="H9" s="325"/>
    </row>
    <row r="10" spans="1:8" s="2" customFormat="1" ht="26.4" customHeight="1">
      <c r="A10" s="37"/>
      <c r="B10" s="40"/>
      <c r="C10" s="329" t="s">
        <v>4767</v>
      </c>
      <c r="D10" s="329" t="s">
        <v>82</v>
      </c>
      <c r="E10" s="37"/>
      <c r="F10" s="37"/>
      <c r="G10" s="37"/>
      <c r="H10" s="40"/>
    </row>
    <row r="11" spans="1:8" s="2" customFormat="1" ht="16.8" customHeight="1">
      <c r="A11" s="37"/>
      <c r="B11" s="40"/>
      <c r="C11" s="330" t="s">
        <v>143</v>
      </c>
      <c r="D11" s="331" t="s">
        <v>144</v>
      </c>
      <c r="E11" s="332" t="s">
        <v>1</v>
      </c>
      <c r="F11" s="333">
        <v>11.2</v>
      </c>
      <c r="G11" s="37"/>
      <c r="H11" s="40"/>
    </row>
    <row r="12" spans="1:8" s="2" customFormat="1" ht="16.8" customHeight="1">
      <c r="A12" s="37"/>
      <c r="B12" s="40"/>
      <c r="C12" s="334" t="s">
        <v>1</v>
      </c>
      <c r="D12" s="334" t="s">
        <v>416</v>
      </c>
      <c r="E12" s="19" t="s">
        <v>1</v>
      </c>
      <c r="F12" s="335">
        <v>0</v>
      </c>
      <c r="G12" s="37"/>
      <c r="H12" s="40"/>
    </row>
    <row r="13" spans="1:8" s="2" customFormat="1" ht="16.8" customHeight="1">
      <c r="A13" s="37"/>
      <c r="B13" s="40"/>
      <c r="C13" s="334" t="s">
        <v>1</v>
      </c>
      <c r="D13" s="334" t="s">
        <v>457</v>
      </c>
      <c r="E13" s="19" t="s">
        <v>1</v>
      </c>
      <c r="F13" s="335">
        <v>11.2</v>
      </c>
      <c r="G13" s="37"/>
      <c r="H13" s="40"/>
    </row>
    <row r="14" spans="1:8" s="2" customFormat="1" ht="16.8" customHeight="1">
      <c r="A14" s="37"/>
      <c r="B14" s="40"/>
      <c r="C14" s="334" t="s">
        <v>143</v>
      </c>
      <c r="D14" s="334" t="s">
        <v>411</v>
      </c>
      <c r="E14" s="19" t="s">
        <v>1</v>
      </c>
      <c r="F14" s="335">
        <v>11.2</v>
      </c>
      <c r="G14" s="37"/>
      <c r="H14" s="40"/>
    </row>
    <row r="15" spans="1:8" s="2" customFormat="1" ht="16.8" customHeight="1">
      <c r="A15" s="37"/>
      <c r="B15" s="40"/>
      <c r="C15" s="336" t="s">
        <v>4768</v>
      </c>
      <c r="D15" s="37"/>
      <c r="E15" s="37"/>
      <c r="F15" s="37"/>
      <c r="G15" s="37"/>
      <c r="H15" s="40"/>
    </row>
    <row r="16" spans="1:8" s="2" customFormat="1" ht="16.8" customHeight="1">
      <c r="A16" s="37"/>
      <c r="B16" s="40"/>
      <c r="C16" s="334" t="s">
        <v>454</v>
      </c>
      <c r="D16" s="334" t="s">
        <v>455</v>
      </c>
      <c r="E16" s="19" t="s">
        <v>396</v>
      </c>
      <c r="F16" s="335">
        <v>22.4</v>
      </c>
      <c r="G16" s="37"/>
      <c r="H16" s="40"/>
    </row>
    <row r="17" spans="1:8" s="2" customFormat="1" ht="24">
      <c r="A17" s="37"/>
      <c r="B17" s="40"/>
      <c r="C17" s="330" t="s">
        <v>146</v>
      </c>
      <c r="D17" s="331" t="s">
        <v>147</v>
      </c>
      <c r="E17" s="332" t="s">
        <v>1</v>
      </c>
      <c r="F17" s="333">
        <v>1643</v>
      </c>
      <c r="G17" s="37"/>
      <c r="H17" s="40"/>
    </row>
    <row r="18" spans="1:8" s="2" customFormat="1" ht="16.8" customHeight="1">
      <c r="A18" s="37"/>
      <c r="B18" s="40"/>
      <c r="C18" s="334" t="s">
        <v>1</v>
      </c>
      <c r="D18" s="334" t="s">
        <v>148</v>
      </c>
      <c r="E18" s="19" t="s">
        <v>1</v>
      </c>
      <c r="F18" s="335">
        <v>1643</v>
      </c>
      <c r="G18" s="37"/>
      <c r="H18" s="40"/>
    </row>
    <row r="19" spans="1:8" s="2" customFormat="1" ht="16.8" customHeight="1">
      <c r="A19" s="37"/>
      <c r="B19" s="40"/>
      <c r="C19" s="334" t="s">
        <v>146</v>
      </c>
      <c r="D19" s="334" t="s">
        <v>412</v>
      </c>
      <c r="E19" s="19" t="s">
        <v>1</v>
      </c>
      <c r="F19" s="335">
        <v>1643</v>
      </c>
      <c r="G19" s="37"/>
      <c r="H19" s="40"/>
    </row>
    <row r="20" spans="1:8" s="2" customFormat="1" ht="16.8" customHeight="1">
      <c r="A20" s="37"/>
      <c r="B20" s="40"/>
      <c r="C20" s="336" t="s">
        <v>4768</v>
      </c>
      <c r="D20" s="37"/>
      <c r="E20" s="37"/>
      <c r="F20" s="37"/>
      <c r="G20" s="37"/>
      <c r="H20" s="40"/>
    </row>
    <row r="21" spans="1:8" s="2" customFormat="1" ht="16.8" customHeight="1">
      <c r="A21" s="37"/>
      <c r="B21" s="40"/>
      <c r="C21" s="334" t="s">
        <v>476</v>
      </c>
      <c r="D21" s="334" t="s">
        <v>477</v>
      </c>
      <c r="E21" s="19" t="s">
        <v>405</v>
      </c>
      <c r="F21" s="335">
        <v>1643</v>
      </c>
      <c r="G21" s="37"/>
      <c r="H21" s="40"/>
    </row>
    <row r="22" spans="1:8" s="2" customFormat="1" ht="16.8" customHeight="1">
      <c r="A22" s="37"/>
      <c r="B22" s="40"/>
      <c r="C22" s="334" t="s">
        <v>420</v>
      </c>
      <c r="D22" s="334" t="s">
        <v>421</v>
      </c>
      <c r="E22" s="19" t="s">
        <v>405</v>
      </c>
      <c r="F22" s="335">
        <v>172.51499999999999</v>
      </c>
      <c r="G22" s="37"/>
      <c r="H22" s="40"/>
    </row>
    <row r="23" spans="1:8" s="2" customFormat="1" ht="20.399999999999999">
      <c r="A23" s="37"/>
      <c r="B23" s="40"/>
      <c r="C23" s="334" t="s">
        <v>440</v>
      </c>
      <c r="D23" s="334" t="s">
        <v>441</v>
      </c>
      <c r="E23" s="19" t="s">
        <v>405</v>
      </c>
      <c r="F23" s="335">
        <v>1643</v>
      </c>
      <c r="G23" s="37"/>
      <c r="H23" s="40"/>
    </row>
    <row r="24" spans="1:8" s="2" customFormat="1" ht="16.8" customHeight="1">
      <c r="A24" s="37"/>
      <c r="B24" s="40"/>
      <c r="C24" s="334" t="s">
        <v>468</v>
      </c>
      <c r="D24" s="334" t="s">
        <v>469</v>
      </c>
      <c r="E24" s="19" t="s">
        <v>405</v>
      </c>
      <c r="F24" s="335">
        <v>1643</v>
      </c>
      <c r="G24" s="37"/>
      <c r="H24" s="40"/>
    </row>
    <row r="25" spans="1:8" s="2" customFormat="1" ht="16.8" customHeight="1">
      <c r="A25" s="37"/>
      <c r="B25" s="40"/>
      <c r="C25" s="334" t="s">
        <v>472</v>
      </c>
      <c r="D25" s="334" t="s">
        <v>473</v>
      </c>
      <c r="E25" s="19" t="s">
        <v>405</v>
      </c>
      <c r="F25" s="335">
        <v>1643</v>
      </c>
      <c r="G25" s="37"/>
      <c r="H25" s="40"/>
    </row>
    <row r="26" spans="1:8" s="2" customFormat="1" ht="30.6">
      <c r="A26" s="37"/>
      <c r="B26" s="40"/>
      <c r="C26" s="334" t="s">
        <v>480</v>
      </c>
      <c r="D26" s="334" t="s">
        <v>481</v>
      </c>
      <c r="E26" s="19" t="s">
        <v>405</v>
      </c>
      <c r="F26" s="335">
        <v>164.3</v>
      </c>
      <c r="G26" s="37"/>
      <c r="H26" s="40"/>
    </row>
    <row r="27" spans="1:8" s="2" customFormat="1" ht="24">
      <c r="A27" s="37"/>
      <c r="B27" s="40"/>
      <c r="C27" s="330" t="s">
        <v>150</v>
      </c>
      <c r="D27" s="331" t="s">
        <v>147</v>
      </c>
      <c r="E27" s="332" t="s">
        <v>1</v>
      </c>
      <c r="F27" s="333">
        <v>2853</v>
      </c>
      <c r="G27" s="37"/>
      <c r="H27" s="40"/>
    </row>
    <row r="28" spans="1:8" s="2" customFormat="1" ht="16.8" customHeight="1">
      <c r="A28" s="37"/>
      <c r="B28" s="40"/>
      <c r="C28" s="334" t="s">
        <v>1</v>
      </c>
      <c r="D28" s="334" t="s">
        <v>399</v>
      </c>
      <c r="E28" s="19" t="s">
        <v>1</v>
      </c>
      <c r="F28" s="335">
        <v>0</v>
      </c>
      <c r="G28" s="37"/>
      <c r="H28" s="40"/>
    </row>
    <row r="29" spans="1:8" s="2" customFormat="1" ht="16.8" customHeight="1">
      <c r="A29" s="37"/>
      <c r="B29" s="40"/>
      <c r="C29" s="334" t="s">
        <v>1</v>
      </c>
      <c r="D29" s="334" t="s">
        <v>151</v>
      </c>
      <c r="E29" s="19" t="s">
        <v>1</v>
      </c>
      <c r="F29" s="335">
        <v>2853</v>
      </c>
      <c r="G29" s="37"/>
      <c r="H29" s="40"/>
    </row>
    <row r="30" spans="1:8" s="2" customFormat="1" ht="16.8" customHeight="1">
      <c r="A30" s="37"/>
      <c r="B30" s="40"/>
      <c r="C30" s="334" t="s">
        <v>150</v>
      </c>
      <c r="D30" s="334" t="s">
        <v>412</v>
      </c>
      <c r="E30" s="19" t="s">
        <v>1</v>
      </c>
      <c r="F30" s="335">
        <v>2853</v>
      </c>
      <c r="G30" s="37"/>
      <c r="H30" s="40"/>
    </row>
    <row r="31" spans="1:8" s="2" customFormat="1" ht="16.8" customHeight="1">
      <c r="A31" s="37"/>
      <c r="B31" s="40"/>
      <c r="C31" s="336" t="s">
        <v>4768</v>
      </c>
      <c r="D31" s="37"/>
      <c r="E31" s="37"/>
      <c r="F31" s="37"/>
      <c r="G31" s="37"/>
      <c r="H31" s="40"/>
    </row>
    <row r="32" spans="1:8" s="2" customFormat="1" ht="16.8" customHeight="1">
      <c r="A32" s="37"/>
      <c r="B32" s="40"/>
      <c r="C32" s="334" t="s">
        <v>476</v>
      </c>
      <c r="D32" s="334" t="s">
        <v>477</v>
      </c>
      <c r="E32" s="19" t="s">
        <v>405</v>
      </c>
      <c r="F32" s="335">
        <v>2853</v>
      </c>
      <c r="G32" s="37"/>
      <c r="H32" s="40"/>
    </row>
    <row r="33" spans="1:8" s="2" customFormat="1" ht="16.8" customHeight="1">
      <c r="A33" s="37"/>
      <c r="B33" s="40"/>
      <c r="C33" s="334" t="s">
        <v>420</v>
      </c>
      <c r="D33" s="334" t="s">
        <v>421</v>
      </c>
      <c r="E33" s="19" t="s">
        <v>405</v>
      </c>
      <c r="F33" s="335">
        <v>299.565</v>
      </c>
      <c r="G33" s="37"/>
      <c r="H33" s="40"/>
    </row>
    <row r="34" spans="1:8" s="2" customFormat="1" ht="20.399999999999999">
      <c r="A34" s="37"/>
      <c r="B34" s="40"/>
      <c r="C34" s="334" t="s">
        <v>440</v>
      </c>
      <c r="D34" s="334" t="s">
        <v>441</v>
      </c>
      <c r="E34" s="19" t="s">
        <v>405</v>
      </c>
      <c r="F34" s="335">
        <v>2853</v>
      </c>
      <c r="G34" s="37"/>
      <c r="H34" s="40"/>
    </row>
    <row r="35" spans="1:8" s="2" customFormat="1" ht="16.8" customHeight="1">
      <c r="A35" s="37"/>
      <c r="B35" s="40"/>
      <c r="C35" s="334" t="s">
        <v>468</v>
      </c>
      <c r="D35" s="334" t="s">
        <v>469</v>
      </c>
      <c r="E35" s="19" t="s">
        <v>405</v>
      </c>
      <c r="F35" s="335">
        <v>2853</v>
      </c>
      <c r="G35" s="37"/>
      <c r="H35" s="40"/>
    </row>
    <row r="36" spans="1:8" s="2" customFormat="1" ht="16.8" customHeight="1">
      <c r="A36" s="37"/>
      <c r="B36" s="40"/>
      <c r="C36" s="334" t="s">
        <v>472</v>
      </c>
      <c r="D36" s="334" t="s">
        <v>473</v>
      </c>
      <c r="E36" s="19" t="s">
        <v>405</v>
      </c>
      <c r="F36" s="335">
        <v>2853</v>
      </c>
      <c r="G36" s="37"/>
      <c r="H36" s="40"/>
    </row>
    <row r="37" spans="1:8" s="2" customFormat="1" ht="30.6">
      <c r="A37" s="37"/>
      <c r="B37" s="40"/>
      <c r="C37" s="334" t="s">
        <v>480</v>
      </c>
      <c r="D37" s="334" t="s">
        <v>481</v>
      </c>
      <c r="E37" s="19" t="s">
        <v>405</v>
      </c>
      <c r="F37" s="335">
        <v>285.3</v>
      </c>
      <c r="G37" s="37"/>
      <c r="H37" s="40"/>
    </row>
    <row r="38" spans="1:8" s="2" customFormat="1" ht="16.8" customHeight="1">
      <c r="A38" s="37"/>
      <c r="B38" s="40"/>
      <c r="C38" s="330" t="s">
        <v>152</v>
      </c>
      <c r="D38" s="331" t="s">
        <v>153</v>
      </c>
      <c r="E38" s="332" t="s">
        <v>1</v>
      </c>
      <c r="F38" s="333">
        <v>3039</v>
      </c>
      <c r="G38" s="37"/>
      <c r="H38" s="40"/>
    </row>
    <row r="39" spans="1:8" s="2" customFormat="1" ht="16.8" customHeight="1">
      <c r="A39" s="37"/>
      <c r="B39" s="40"/>
      <c r="C39" s="334" t="s">
        <v>1</v>
      </c>
      <c r="D39" s="334" t="s">
        <v>154</v>
      </c>
      <c r="E39" s="19" t="s">
        <v>1</v>
      </c>
      <c r="F39" s="335">
        <v>3039</v>
      </c>
      <c r="G39" s="37"/>
      <c r="H39" s="40"/>
    </row>
    <row r="40" spans="1:8" s="2" customFormat="1" ht="16.8" customHeight="1">
      <c r="A40" s="37"/>
      <c r="B40" s="40"/>
      <c r="C40" s="334" t="s">
        <v>152</v>
      </c>
      <c r="D40" s="334" t="s">
        <v>412</v>
      </c>
      <c r="E40" s="19" t="s">
        <v>1</v>
      </c>
      <c r="F40" s="335">
        <v>3039</v>
      </c>
      <c r="G40" s="37"/>
      <c r="H40" s="40"/>
    </row>
    <row r="41" spans="1:8" s="2" customFormat="1" ht="16.8" customHeight="1">
      <c r="A41" s="37"/>
      <c r="B41" s="40"/>
      <c r="C41" s="336" t="s">
        <v>4768</v>
      </c>
      <c r="D41" s="37"/>
      <c r="E41" s="37"/>
      <c r="F41" s="37"/>
      <c r="G41" s="37"/>
      <c r="H41" s="40"/>
    </row>
    <row r="42" spans="1:8" s="2" customFormat="1" ht="16.8" customHeight="1">
      <c r="A42" s="37"/>
      <c r="B42" s="40"/>
      <c r="C42" s="334" t="s">
        <v>476</v>
      </c>
      <c r="D42" s="334" t="s">
        <v>477</v>
      </c>
      <c r="E42" s="19" t="s">
        <v>405</v>
      </c>
      <c r="F42" s="335">
        <v>3039</v>
      </c>
      <c r="G42" s="37"/>
      <c r="H42" s="40"/>
    </row>
    <row r="43" spans="1:8" s="2" customFormat="1" ht="16.8" customHeight="1">
      <c r="A43" s="37"/>
      <c r="B43" s="40"/>
      <c r="C43" s="334" t="s">
        <v>420</v>
      </c>
      <c r="D43" s="334" t="s">
        <v>421</v>
      </c>
      <c r="E43" s="19" t="s">
        <v>405</v>
      </c>
      <c r="F43" s="335">
        <v>319.09500000000003</v>
      </c>
      <c r="G43" s="37"/>
      <c r="H43" s="40"/>
    </row>
    <row r="44" spans="1:8" s="2" customFormat="1" ht="20.399999999999999">
      <c r="A44" s="37"/>
      <c r="B44" s="40"/>
      <c r="C44" s="334" t="s">
        <v>440</v>
      </c>
      <c r="D44" s="334" t="s">
        <v>441</v>
      </c>
      <c r="E44" s="19" t="s">
        <v>405</v>
      </c>
      <c r="F44" s="335">
        <v>3039</v>
      </c>
      <c r="G44" s="37"/>
      <c r="H44" s="40"/>
    </row>
    <row r="45" spans="1:8" s="2" customFormat="1" ht="16.8" customHeight="1">
      <c r="A45" s="37"/>
      <c r="B45" s="40"/>
      <c r="C45" s="334" t="s">
        <v>468</v>
      </c>
      <c r="D45" s="334" t="s">
        <v>469</v>
      </c>
      <c r="E45" s="19" t="s">
        <v>405</v>
      </c>
      <c r="F45" s="335">
        <v>3039</v>
      </c>
      <c r="G45" s="37"/>
      <c r="H45" s="40"/>
    </row>
    <row r="46" spans="1:8" s="2" customFormat="1" ht="16.8" customHeight="1">
      <c r="A46" s="37"/>
      <c r="B46" s="40"/>
      <c r="C46" s="334" t="s">
        <v>472</v>
      </c>
      <c r="D46" s="334" t="s">
        <v>473</v>
      </c>
      <c r="E46" s="19" t="s">
        <v>405</v>
      </c>
      <c r="F46" s="335">
        <v>3039</v>
      </c>
      <c r="G46" s="37"/>
      <c r="H46" s="40"/>
    </row>
    <row r="47" spans="1:8" s="2" customFormat="1" ht="30.6">
      <c r="A47" s="37"/>
      <c r="B47" s="40"/>
      <c r="C47" s="334" t="s">
        <v>480</v>
      </c>
      <c r="D47" s="334" t="s">
        <v>481</v>
      </c>
      <c r="E47" s="19" t="s">
        <v>405</v>
      </c>
      <c r="F47" s="335">
        <v>303.89999999999998</v>
      </c>
      <c r="G47" s="37"/>
      <c r="H47" s="40"/>
    </row>
    <row r="48" spans="1:8" s="2" customFormat="1" ht="16.8" customHeight="1">
      <c r="A48" s="37"/>
      <c r="B48" s="40"/>
      <c r="C48" s="330" t="s">
        <v>155</v>
      </c>
      <c r="D48" s="331" t="s">
        <v>153</v>
      </c>
      <c r="E48" s="332" t="s">
        <v>1</v>
      </c>
      <c r="F48" s="333">
        <v>3534</v>
      </c>
      <c r="G48" s="37"/>
      <c r="H48" s="40"/>
    </row>
    <row r="49" spans="1:8" s="2" customFormat="1" ht="16.8" customHeight="1">
      <c r="A49" s="37"/>
      <c r="B49" s="40"/>
      <c r="C49" s="334" t="s">
        <v>1</v>
      </c>
      <c r="D49" s="334" t="s">
        <v>156</v>
      </c>
      <c r="E49" s="19" t="s">
        <v>1</v>
      </c>
      <c r="F49" s="335">
        <v>3534</v>
      </c>
      <c r="G49" s="37"/>
      <c r="H49" s="40"/>
    </row>
    <row r="50" spans="1:8" s="2" customFormat="1" ht="16.8" customHeight="1">
      <c r="A50" s="37"/>
      <c r="B50" s="40"/>
      <c r="C50" s="334" t="s">
        <v>155</v>
      </c>
      <c r="D50" s="334" t="s">
        <v>412</v>
      </c>
      <c r="E50" s="19" t="s">
        <v>1</v>
      </c>
      <c r="F50" s="335">
        <v>3534</v>
      </c>
      <c r="G50" s="37"/>
      <c r="H50" s="40"/>
    </row>
    <row r="51" spans="1:8" s="2" customFormat="1" ht="16.8" customHeight="1">
      <c r="A51" s="37"/>
      <c r="B51" s="40"/>
      <c r="C51" s="336" t="s">
        <v>4768</v>
      </c>
      <c r="D51" s="37"/>
      <c r="E51" s="37"/>
      <c r="F51" s="37"/>
      <c r="G51" s="37"/>
      <c r="H51" s="40"/>
    </row>
    <row r="52" spans="1:8" s="2" customFormat="1" ht="16.8" customHeight="1">
      <c r="A52" s="37"/>
      <c r="B52" s="40"/>
      <c r="C52" s="334" t="s">
        <v>476</v>
      </c>
      <c r="D52" s="334" t="s">
        <v>477</v>
      </c>
      <c r="E52" s="19" t="s">
        <v>405</v>
      </c>
      <c r="F52" s="335">
        <v>3534</v>
      </c>
      <c r="G52" s="37"/>
      <c r="H52" s="40"/>
    </row>
    <row r="53" spans="1:8" s="2" customFormat="1" ht="16.8" customHeight="1">
      <c r="A53" s="37"/>
      <c r="B53" s="40"/>
      <c r="C53" s="334" t="s">
        <v>420</v>
      </c>
      <c r="D53" s="334" t="s">
        <v>421</v>
      </c>
      <c r="E53" s="19" t="s">
        <v>405</v>
      </c>
      <c r="F53" s="335">
        <v>371.07</v>
      </c>
      <c r="G53" s="37"/>
      <c r="H53" s="40"/>
    </row>
    <row r="54" spans="1:8" s="2" customFormat="1" ht="20.399999999999999">
      <c r="A54" s="37"/>
      <c r="B54" s="40"/>
      <c r="C54" s="334" t="s">
        <v>440</v>
      </c>
      <c r="D54" s="334" t="s">
        <v>441</v>
      </c>
      <c r="E54" s="19" t="s">
        <v>405</v>
      </c>
      <c r="F54" s="335">
        <v>3534</v>
      </c>
      <c r="G54" s="37"/>
      <c r="H54" s="40"/>
    </row>
    <row r="55" spans="1:8" s="2" customFormat="1" ht="16.8" customHeight="1">
      <c r="A55" s="37"/>
      <c r="B55" s="40"/>
      <c r="C55" s="334" t="s">
        <v>468</v>
      </c>
      <c r="D55" s="334" t="s">
        <v>469</v>
      </c>
      <c r="E55" s="19" t="s">
        <v>405</v>
      </c>
      <c r="F55" s="335">
        <v>3534</v>
      </c>
      <c r="G55" s="37"/>
      <c r="H55" s="40"/>
    </row>
    <row r="56" spans="1:8" s="2" customFormat="1" ht="16.8" customHeight="1">
      <c r="A56" s="37"/>
      <c r="B56" s="40"/>
      <c r="C56" s="334" t="s">
        <v>472</v>
      </c>
      <c r="D56" s="334" t="s">
        <v>473</v>
      </c>
      <c r="E56" s="19" t="s">
        <v>405</v>
      </c>
      <c r="F56" s="335">
        <v>3534</v>
      </c>
      <c r="G56" s="37"/>
      <c r="H56" s="40"/>
    </row>
    <row r="57" spans="1:8" s="2" customFormat="1" ht="30.6">
      <c r="A57" s="37"/>
      <c r="B57" s="40"/>
      <c r="C57" s="334" t="s">
        <v>480</v>
      </c>
      <c r="D57" s="334" t="s">
        <v>481</v>
      </c>
      <c r="E57" s="19" t="s">
        <v>405</v>
      </c>
      <c r="F57" s="335">
        <v>353.4</v>
      </c>
      <c r="G57" s="37"/>
      <c r="H57" s="40"/>
    </row>
    <row r="58" spans="1:8" s="2" customFormat="1" ht="24">
      <c r="A58" s="37"/>
      <c r="B58" s="40"/>
      <c r="C58" s="330" t="s">
        <v>157</v>
      </c>
      <c r="D58" s="331" t="s">
        <v>158</v>
      </c>
      <c r="E58" s="332" t="s">
        <v>1</v>
      </c>
      <c r="F58" s="333">
        <v>142.05000000000001</v>
      </c>
      <c r="G58" s="37"/>
      <c r="H58" s="40"/>
    </row>
    <row r="59" spans="1:8" s="2" customFormat="1" ht="16.8" customHeight="1">
      <c r="A59" s="37"/>
      <c r="B59" s="40"/>
      <c r="C59" s="334" t="s">
        <v>1</v>
      </c>
      <c r="D59" s="334" t="s">
        <v>855</v>
      </c>
      <c r="E59" s="19" t="s">
        <v>1</v>
      </c>
      <c r="F59" s="335">
        <v>0</v>
      </c>
      <c r="G59" s="37"/>
      <c r="H59" s="40"/>
    </row>
    <row r="60" spans="1:8" s="2" customFormat="1" ht="16.8" customHeight="1">
      <c r="A60" s="37"/>
      <c r="B60" s="40"/>
      <c r="C60" s="334" t="s">
        <v>1</v>
      </c>
      <c r="D60" s="334" t="s">
        <v>159</v>
      </c>
      <c r="E60" s="19" t="s">
        <v>1</v>
      </c>
      <c r="F60" s="335">
        <v>142.05000000000001</v>
      </c>
      <c r="G60" s="37"/>
      <c r="H60" s="40"/>
    </row>
    <row r="61" spans="1:8" s="2" customFormat="1" ht="16.8" customHeight="1">
      <c r="A61" s="37"/>
      <c r="B61" s="40"/>
      <c r="C61" s="334" t="s">
        <v>157</v>
      </c>
      <c r="D61" s="334" t="s">
        <v>411</v>
      </c>
      <c r="E61" s="19" t="s">
        <v>1</v>
      </c>
      <c r="F61" s="335">
        <v>142.05000000000001</v>
      </c>
      <c r="G61" s="37"/>
      <c r="H61" s="40"/>
    </row>
    <row r="62" spans="1:8" s="2" customFormat="1" ht="16.8" customHeight="1">
      <c r="A62" s="37"/>
      <c r="B62" s="40"/>
      <c r="C62" s="336" t="s">
        <v>4768</v>
      </c>
      <c r="D62" s="37"/>
      <c r="E62" s="37"/>
      <c r="F62" s="37"/>
      <c r="G62" s="37"/>
      <c r="H62" s="40"/>
    </row>
    <row r="63" spans="1:8" s="2" customFormat="1" ht="16.8" customHeight="1">
      <c r="A63" s="37"/>
      <c r="B63" s="40"/>
      <c r="C63" s="334" t="s">
        <v>852</v>
      </c>
      <c r="D63" s="334" t="s">
        <v>853</v>
      </c>
      <c r="E63" s="19" t="s">
        <v>405</v>
      </c>
      <c r="F63" s="335">
        <v>149.15299999999999</v>
      </c>
      <c r="G63" s="37"/>
      <c r="H63" s="40"/>
    </row>
    <row r="64" spans="1:8" s="2" customFormat="1" ht="16.8" customHeight="1">
      <c r="A64" s="37"/>
      <c r="B64" s="40"/>
      <c r="C64" s="334" t="s">
        <v>561</v>
      </c>
      <c r="D64" s="334" t="s">
        <v>562</v>
      </c>
      <c r="E64" s="19" t="s">
        <v>405</v>
      </c>
      <c r="F64" s="335">
        <v>4.0019999999999998</v>
      </c>
      <c r="G64" s="37"/>
      <c r="H64" s="40"/>
    </row>
    <row r="65" spans="1:8" s="2" customFormat="1" ht="20.399999999999999">
      <c r="A65" s="37"/>
      <c r="B65" s="40"/>
      <c r="C65" s="334" t="s">
        <v>912</v>
      </c>
      <c r="D65" s="334" t="s">
        <v>913</v>
      </c>
      <c r="E65" s="19" t="s">
        <v>405</v>
      </c>
      <c r="F65" s="335">
        <v>149.15299999999999</v>
      </c>
      <c r="G65" s="37"/>
      <c r="H65" s="40"/>
    </row>
    <row r="66" spans="1:8" s="2" customFormat="1" ht="24">
      <c r="A66" s="37"/>
      <c r="B66" s="40"/>
      <c r="C66" s="330" t="s">
        <v>161</v>
      </c>
      <c r="D66" s="331" t="s">
        <v>158</v>
      </c>
      <c r="E66" s="332" t="s">
        <v>1</v>
      </c>
      <c r="F66" s="333">
        <v>292.84199999999998</v>
      </c>
      <c r="G66" s="37"/>
      <c r="H66" s="40"/>
    </row>
    <row r="67" spans="1:8" s="2" customFormat="1" ht="16.8" customHeight="1">
      <c r="A67" s="37"/>
      <c r="B67" s="40"/>
      <c r="C67" s="334" t="s">
        <v>1</v>
      </c>
      <c r="D67" s="334" t="s">
        <v>1187</v>
      </c>
      <c r="E67" s="19" t="s">
        <v>1</v>
      </c>
      <c r="F67" s="335">
        <v>0</v>
      </c>
      <c r="G67" s="37"/>
      <c r="H67" s="40"/>
    </row>
    <row r="68" spans="1:8" s="2" customFormat="1" ht="16.8" customHeight="1">
      <c r="A68" s="37"/>
      <c r="B68" s="40"/>
      <c r="C68" s="334" t="s">
        <v>1</v>
      </c>
      <c r="D68" s="334" t="s">
        <v>281</v>
      </c>
      <c r="E68" s="19" t="s">
        <v>1</v>
      </c>
      <c r="F68" s="335">
        <v>278.2</v>
      </c>
      <c r="G68" s="37"/>
      <c r="H68" s="40"/>
    </row>
    <row r="69" spans="1:8" s="2" customFormat="1" ht="16.8" customHeight="1">
      <c r="A69" s="37"/>
      <c r="B69" s="40"/>
      <c r="C69" s="334" t="s">
        <v>1</v>
      </c>
      <c r="D69" s="334" t="s">
        <v>1188</v>
      </c>
      <c r="E69" s="19" t="s">
        <v>1</v>
      </c>
      <c r="F69" s="335">
        <v>14.641999999999999</v>
      </c>
      <c r="G69" s="37"/>
      <c r="H69" s="40"/>
    </row>
    <row r="70" spans="1:8" s="2" customFormat="1" ht="16.8" customHeight="1">
      <c r="A70" s="37"/>
      <c r="B70" s="40"/>
      <c r="C70" s="334" t="s">
        <v>161</v>
      </c>
      <c r="D70" s="334" t="s">
        <v>411</v>
      </c>
      <c r="E70" s="19" t="s">
        <v>1</v>
      </c>
      <c r="F70" s="335">
        <v>292.84199999999998</v>
      </c>
      <c r="G70" s="37"/>
      <c r="H70" s="40"/>
    </row>
    <row r="71" spans="1:8" s="2" customFormat="1" ht="16.8" customHeight="1">
      <c r="A71" s="37"/>
      <c r="B71" s="40"/>
      <c r="C71" s="336" t="s">
        <v>4768</v>
      </c>
      <c r="D71" s="37"/>
      <c r="E71" s="37"/>
      <c r="F71" s="37"/>
      <c r="G71" s="37"/>
      <c r="H71" s="40"/>
    </row>
    <row r="72" spans="1:8" s="2" customFormat="1" ht="16.8" customHeight="1">
      <c r="A72" s="37"/>
      <c r="B72" s="40"/>
      <c r="C72" s="334" t="s">
        <v>852</v>
      </c>
      <c r="D72" s="334" t="s">
        <v>853</v>
      </c>
      <c r="E72" s="19" t="s">
        <v>405</v>
      </c>
      <c r="F72" s="335">
        <v>292.84199999999998</v>
      </c>
      <c r="G72" s="37"/>
      <c r="H72" s="40"/>
    </row>
    <row r="73" spans="1:8" s="2" customFormat="1" ht="16.8" customHeight="1">
      <c r="A73" s="37"/>
      <c r="B73" s="40"/>
      <c r="C73" s="334" t="s">
        <v>561</v>
      </c>
      <c r="D73" s="334" t="s">
        <v>562</v>
      </c>
      <c r="E73" s="19" t="s">
        <v>405</v>
      </c>
      <c r="F73" s="335">
        <v>7.1769999999999996</v>
      </c>
      <c r="G73" s="37"/>
      <c r="H73" s="40"/>
    </row>
    <row r="74" spans="1:8" s="2" customFormat="1" ht="20.399999999999999">
      <c r="A74" s="37"/>
      <c r="B74" s="40"/>
      <c r="C74" s="334" t="s">
        <v>912</v>
      </c>
      <c r="D74" s="334" t="s">
        <v>913</v>
      </c>
      <c r="E74" s="19" t="s">
        <v>405</v>
      </c>
      <c r="F74" s="335">
        <v>307.48399999999998</v>
      </c>
      <c r="G74" s="37"/>
      <c r="H74" s="40"/>
    </row>
    <row r="75" spans="1:8" s="2" customFormat="1" ht="24">
      <c r="A75" s="37"/>
      <c r="B75" s="40"/>
      <c r="C75" s="330" t="s">
        <v>164</v>
      </c>
      <c r="D75" s="331" t="s">
        <v>158</v>
      </c>
      <c r="E75" s="332" t="s">
        <v>1</v>
      </c>
      <c r="F75" s="333">
        <v>336.03</v>
      </c>
      <c r="G75" s="37"/>
      <c r="H75" s="40"/>
    </row>
    <row r="76" spans="1:8" s="2" customFormat="1" ht="16.8" customHeight="1">
      <c r="A76" s="37"/>
      <c r="B76" s="40"/>
      <c r="C76" s="334" t="s">
        <v>1</v>
      </c>
      <c r="D76" s="334" t="s">
        <v>1445</v>
      </c>
      <c r="E76" s="19" t="s">
        <v>1</v>
      </c>
      <c r="F76" s="335">
        <v>0</v>
      </c>
      <c r="G76" s="37"/>
      <c r="H76" s="40"/>
    </row>
    <row r="77" spans="1:8" s="2" customFormat="1" ht="16.8" customHeight="1">
      <c r="A77" s="37"/>
      <c r="B77" s="40"/>
      <c r="C77" s="334" t="s">
        <v>1</v>
      </c>
      <c r="D77" s="334" t="s">
        <v>165</v>
      </c>
      <c r="E77" s="19" t="s">
        <v>1</v>
      </c>
      <c r="F77" s="335">
        <v>336.03</v>
      </c>
      <c r="G77" s="37"/>
      <c r="H77" s="40"/>
    </row>
    <row r="78" spans="1:8" s="2" customFormat="1" ht="16.8" customHeight="1">
      <c r="A78" s="37"/>
      <c r="B78" s="40"/>
      <c r="C78" s="334" t="s">
        <v>164</v>
      </c>
      <c r="D78" s="334" t="s">
        <v>411</v>
      </c>
      <c r="E78" s="19" t="s">
        <v>1</v>
      </c>
      <c r="F78" s="335">
        <v>336.03</v>
      </c>
      <c r="G78" s="37"/>
      <c r="H78" s="40"/>
    </row>
    <row r="79" spans="1:8" s="2" customFormat="1" ht="16.8" customHeight="1">
      <c r="A79" s="37"/>
      <c r="B79" s="40"/>
      <c r="C79" s="336" t="s">
        <v>4768</v>
      </c>
      <c r="D79" s="37"/>
      <c r="E79" s="37"/>
      <c r="F79" s="37"/>
      <c r="G79" s="37"/>
      <c r="H79" s="40"/>
    </row>
    <row r="80" spans="1:8" s="2" customFormat="1" ht="16.8" customHeight="1">
      <c r="A80" s="37"/>
      <c r="B80" s="40"/>
      <c r="C80" s="334" t="s">
        <v>852</v>
      </c>
      <c r="D80" s="334" t="s">
        <v>853</v>
      </c>
      <c r="E80" s="19" t="s">
        <v>405</v>
      </c>
      <c r="F80" s="335">
        <v>352.83199999999999</v>
      </c>
      <c r="G80" s="37"/>
      <c r="H80" s="40"/>
    </row>
    <row r="81" spans="1:8" s="2" customFormat="1" ht="16.8" customHeight="1">
      <c r="A81" s="37"/>
      <c r="B81" s="40"/>
      <c r="C81" s="334" t="s">
        <v>561</v>
      </c>
      <c r="D81" s="334" t="s">
        <v>562</v>
      </c>
      <c r="E81" s="19" t="s">
        <v>405</v>
      </c>
      <c r="F81" s="335">
        <v>8.4489999999999998</v>
      </c>
      <c r="G81" s="37"/>
      <c r="H81" s="40"/>
    </row>
    <row r="82" spans="1:8" s="2" customFormat="1" ht="20.399999999999999">
      <c r="A82" s="37"/>
      <c r="B82" s="40"/>
      <c r="C82" s="334" t="s">
        <v>912</v>
      </c>
      <c r="D82" s="334" t="s">
        <v>913</v>
      </c>
      <c r="E82" s="19" t="s">
        <v>405</v>
      </c>
      <c r="F82" s="335">
        <v>352.83199999999999</v>
      </c>
      <c r="G82" s="37"/>
      <c r="H82" s="40"/>
    </row>
    <row r="83" spans="1:8" s="2" customFormat="1" ht="16.8" customHeight="1">
      <c r="A83" s="37"/>
      <c r="B83" s="40"/>
      <c r="C83" s="330" t="s">
        <v>166</v>
      </c>
      <c r="D83" s="331" t="s">
        <v>167</v>
      </c>
      <c r="E83" s="332" t="s">
        <v>1</v>
      </c>
      <c r="F83" s="333">
        <v>98.4</v>
      </c>
      <c r="G83" s="37"/>
      <c r="H83" s="40"/>
    </row>
    <row r="84" spans="1:8" s="2" customFormat="1" ht="16.8" customHeight="1">
      <c r="A84" s="37"/>
      <c r="B84" s="40"/>
      <c r="C84" s="334" t="s">
        <v>1</v>
      </c>
      <c r="D84" s="334" t="s">
        <v>519</v>
      </c>
      <c r="E84" s="19" t="s">
        <v>1</v>
      </c>
      <c r="F84" s="335">
        <v>0</v>
      </c>
      <c r="G84" s="37"/>
      <c r="H84" s="40"/>
    </row>
    <row r="85" spans="1:8" s="2" customFormat="1" ht="16.8" customHeight="1">
      <c r="A85" s="37"/>
      <c r="B85" s="40"/>
      <c r="C85" s="334" t="s">
        <v>1</v>
      </c>
      <c r="D85" s="334" t="s">
        <v>1441</v>
      </c>
      <c r="E85" s="19" t="s">
        <v>1</v>
      </c>
      <c r="F85" s="335">
        <v>58.8</v>
      </c>
      <c r="G85" s="37"/>
      <c r="H85" s="40"/>
    </row>
    <row r="86" spans="1:8" s="2" customFormat="1" ht="16.8" customHeight="1">
      <c r="A86" s="37"/>
      <c r="B86" s="40"/>
      <c r="C86" s="334" t="s">
        <v>1</v>
      </c>
      <c r="D86" s="334" t="s">
        <v>1183</v>
      </c>
      <c r="E86" s="19" t="s">
        <v>1</v>
      </c>
      <c r="F86" s="335">
        <v>39.6</v>
      </c>
      <c r="G86" s="37"/>
      <c r="H86" s="40"/>
    </row>
    <row r="87" spans="1:8" s="2" customFormat="1" ht="16.8" customHeight="1">
      <c r="A87" s="37"/>
      <c r="B87" s="40"/>
      <c r="C87" s="334" t="s">
        <v>166</v>
      </c>
      <c r="D87" s="334" t="s">
        <v>411</v>
      </c>
      <c r="E87" s="19" t="s">
        <v>1</v>
      </c>
      <c r="F87" s="335">
        <v>98.4</v>
      </c>
      <c r="G87" s="37"/>
      <c r="H87" s="40"/>
    </row>
    <row r="88" spans="1:8" s="2" customFormat="1" ht="16.8" customHeight="1">
      <c r="A88" s="37"/>
      <c r="B88" s="40"/>
      <c r="C88" s="336" t="s">
        <v>4768</v>
      </c>
      <c r="D88" s="37"/>
      <c r="E88" s="37"/>
      <c r="F88" s="37"/>
      <c r="G88" s="37"/>
      <c r="H88" s="40"/>
    </row>
    <row r="89" spans="1:8" s="2" customFormat="1" ht="20.399999999999999">
      <c r="A89" s="37"/>
      <c r="B89" s="40"/>
      <c r="C89" s="334" t="s">
        <v>509</v>
      </c>
      <c r="D89" s="334" t="s">
        <v>510</v>
      </c>
      <c r="E89" s="19" t="s">
        <v>405</v>
      </c>
      <c r="F89" s="335">
        <v>103.32</v>
      </c>
      <c r="G89" s="37"/>
      <c r="H89" s="40"/>
    </row>
    <row r="90" spans="1:8" s="2" customFormat="1" ht="16.8" customHeight="1">
      <c r="A90" s="37"/>
      <c r="B90" s="40"/>
      <c r="C90" s="330" t="s">
        <v>169</v>
      </c>
      <c r="D90" s="331" t="s">
        <v>169</v>
      </c>
      <c r="E90" s="332" t="s">
        <v>1</v>
      </c>
      <c r="F90" s="333">
        <v>282.39999999999998</v>
      </c>
      <c r="G90" s="37"/>
      <c r="H90" s="40"/>
    </row>
    <row r="91" spans="1:8" s="2" customFormat="1" ht="16.8" customHeight="1">
      <c r="A91" s="37"/>
      <c r="B91" s="40"/>
      <c r="C91" s="334" t="s">
        <v>1</v>
      </c>
      <c r="D91" s="334" t="s">
        <v>416</v>
      </c>
      <c r="E91" s="19" t="s">
        <v>1</v>
      </c>
      <c r="F91" s="335">
        <v>0</v>
      </c>
      <c r="G91" s="37"/>
      <c r="H91" s="40"/>
    </row>
    <row r="92" spans="1:8" s="2" customFormat="1" ht="16.8" customHeight="1">
      <c r="A92" s="37"/>
      <c r="B92" s="40"/>
      <c r="C92" s="334" t="s">
        <v>1</v>
      </c>
      <c r="D92" s="334" t="s">
        <v>949</v>
      </c>
      <c r="E92" s="19" t="s">
        <v>1</v>
      </c>
      <c r="F92" s="335">
        <v>282.39999999999998</v>
      </c>
      <c r="G92" s="37"/>
      <c r="H92" s="40"/>
    </row>
    <row r="93" spans="1:8" s="2" customFormat="1" ht="16.8" customHeight="1">
      <c r="A93" s="37"/>
      <c r="B93" s="40"/>
      <c r="C93" s="334" t="s">
        <v>169</v>
      </c>
      <c r="D93" s="334" t="s">
        <v>411</v>
      </c>
      <c r="E93" s="19" t="s">
        <v>1</v>
      </c>
      <c r="F93" s="335">
        <v>282.39999999999998</v>
      </c>
      <c r="G93" s="37"/>
      <c r="H93" s="40"/>
    </row>
    <row r="94" spans="1:8" s="2" customFormat="1" ht="16.8" customHeight="1">
      <c r="A94" s="37"/>
      <c r="B94" s="40"/>
      <c r="C94" s="336" t="s">
        <v>4768</v>
      </c>
      <c r="D94" s="37"/>
      <c r="E94" s="37"/>
      <c r="F94" s="37"/>
      <c r="G94" s="37"/>
      <c r="H94" s="40"/>
    </row>
    <row r="95" spans="1:8" s="2" customFormat="1" ht="16.8" customHeight="1">
      <c r="A95" s="37"/>
      <c r="B95" s="40"/>
      <c r="C95" s="334" t="s">
        <v>555</v>
      </c>
      <c r="D95" s="334" t="s">
        <v>556</v>
      </c>
      <c r="E95" s="19" t="s">
        <v>405</v>
      </c>
      <c r="F95" s="335">
        <v>296.52</v>
      </c>
      <c r="G95" s="37"/>
      <c r="H95" s="40"/>
    </row>
    <row r="96" spans="1:8" s="2" customFormat="1" ht="16.8" customHeight="1">
      <c r="A96" s="37"/>
      <c r="B96" s="40"/>
      <c r="C96" s="330" t="s">
        <v>171</v>
      </c>
      <c r="D96" s="331" t="s">
        <v>169</v>
      </c>
      <c r="E96" s="332" t="s">
        <v>1</v>
      </c>
      <c r="F96" s="333">
        <v>122.64</v>
      </c>
      <c r="G96" s="37"/>
      <c r="H96" s="40"/>
    </row>
    <row r="97" spans="1:8" s="2" customFormat="1" ht="16.8" customHeight="1">
      <c r="A97" s="37"/>
      <c r="B97" s="40"/>
      <c r="C97" s="334" t="s">
        <v>1</v>
      </c>
      <c r="D97" s="334" t="s">
        <v>416</v>
      </c>
      <c r="E97" s="19" t="s">
        <v>1</v>
      </c>
      <c r="F97" s="335">
        <v>0</v>
      </c>
      <c r="G97" s="37"/>
      <c r="H97" s="40"/>
    </row>
    <row r="98" spans="1:8" s="2" customFormat="1" ht="16.8" customHeight="1">
      <c r="A98" s="37"/>
      <c r="B98" s="40"/>
      <c r="C98" s="334" t="s">
        <v>1</v>
      </c>
      <c r="D98" s="334" t="s">
        <v>558</v>
      </c>
      <c r="E98" s="19" t="s">
        <v>1</v>
      </c>
      <c r="F98" s="335">
        <v>122.64</v>
      </c>
      <c r="G98" s="37"/>
      <c r="H98" s="40"/>
    </row>
    <row r="99" spans="1:8" s="2" customFormat="1" ht="16.8" customHeight="1">
      <c r="A99" s="37"/>
      <c r="B99" s="40"/>
      <c r="C99" s="334" t="s">
        <v>171</v>
      </c>
      <c r="D99" s="334" t="s">
        <v>411</v>
      </c>
      <c r="E99" s="19" t="s">
        <v>1</v>
      </c>
      <c r="F99" s="335">
        <v>122.64</v>
      </c>
      <c r="G99" s="37"/>
      <c r="H99" s="40"/>
    </row>
    <row r="100" spans="1:8" s="2" customFormat="1" ht="16.8" customHeight="1">
      <c r="A100" s="37"/>
      <c r="B100" s="40"/>
      <c r="C100" s="336" t="s">
        <v>4768</v>
      </c>
      <c r="D100" s="37"/>
      <c r="E100" s="37"/>
      <c r="F100" s="37"/>
      <c r="G100" s="37"/>
      <c r="H100" s="40"/>
    </row>
    <row r="101" spans="1:8" s="2" customFormat="1" ht="16.8" customHeight="1">
      <c r="A101" s="37"/>
      <c r="B101" s="40"/>
      <c r="C101" s="334" t="s">
        <v>555</v>
      </c>
      <c r="D101" s="334" t="s">
        <v>556</v>
      </c>
      <c r="E101" s="19" t="s">
        <v>405</v>
      </c>
      <c r="F101" s="335">
        <v>128.77199999999999</v>
      </c>
      <c r="G101" s="37"/>
      <c r="H101" s="40"/>
    </row>
    <row r="102" spans="1:8" s="2" customFormat="1" ht="16.8" customHeight="1">
      <c r="A102" s="37"/>
      <c r="B102" s="40"/>
      <c r="C102" s="330" t="s">
        <v>173</v>
      </c>
      <c r="D102" s="331" t="s">
        <v>174</v>
      </c>
      <c r="E102" s="332" t="s">
        <v>1</v>
      </c>
      <c r="F102" s="333">
        <v>288.2</v>
      </c>
      <c r="G102" s="37"/>
      <c r="H102" s="40"/>
    </row>
    <row r="103" spans="1:8" s="2" customFormat="1" ht="16.8" customHeight="1">
      <c r="A103" s="37"/>
      <c r="B103" s="40"/>
      <c r="C103" s="334" t="s">
        <v>1</v>
      </c>
      <c r="D103" s="334" t="s">
        <v>416</v>
      </c>
      <c r="E103" s="19" t="s">
        <v>1</v>
      </c>
      <c r="F103" s="335">
        <v>0</v>
      </c>
      <c r="G103" s="37"/>
      <c r="H103" s="40"/>
    </row>
    <row r="104" spans="1:8" s="2" customFormat="1" ht="16.8" customHeight="1">
      <c r="A104" s="37"/>
      <c r="B104" s="40"/>
      <c r="C104" s="334" t="s">
        <v>1</v>
      </c>
      <c r="D104" s="334" t="s">
        <v>1270</v>
      </c>
      <c r="E104" s="19" t="s">
        <v>1</v>
      </c>
      <c r="F104" s="335">
        <v>288.2</v>
      </c>
      <c r="G104" s="37"/>
      <c r="H104" s="40"/>
    </row>
    <row r="105" spans="1:8" s="2" customFormat="1" ht="16.8" customHeight="1">
      <c r="A105" s="37"/>
      <c r="B105" s="40"/>
      <c r="C105" s="334" t="s">
        <v>173</v>
      </c>
      <c r="D105" s="334" t="s">
        <v>411</v>
      </c>
      <c r="E105" s="19" t="s">
        <v>1</v>
      </c>
      <c r="F105" s="335">
        <v>288.2</v>
      </c>
      <c r="G105" s="37"/>
      <c r="H105" s="40"/>
    </row>
    <row r="106" spans="1:8" s="2" customFormat="1" ht="16.8" customHeight="1">
      <c r="A106" s="37"/>
      <c r="B106" s="40"/>
      <c r="C106" s="336" t="s">
        <v>4768</v>
      </c>
      <c r="D106" s="37"/>
      <c r="E106" s="37"/>
      <c r="F106" s="37"/>
      <c r="G106" s="37"/>
      <c r="H106" s="40"/>
    </row>
    <row r="107" spans="1:8" s="2" customFormat="1" ht="16.8" customHeight="1">
      <c r="A107" s="37"/>
      <c r="B107" s="40"/>
      <c r="C107" s="334" t="s">
        <v>555</v>
      </c>
      <c r="D107" s="334" t="s">
        <v>556</v>
      </c>
      <c r="E107" s="19" t="s">
        <v>405</v>
      </c>
      <c r="F107" s="335">
        <v>302.61</v>
      </c>
      <c r="G107" s="37"/>
      <c r="H107" s="40"/>
    </row>
    <row r="108" spans="1:8" s="2" customFormat="1" ht="24">
      <c r="A108" s="37"/>
      <c r="B108" s="40"/>
      <c r="C108" s="330" t="s">
        <v>1432</v>
      </c>
      <c r="D108" s="331" t="s">
        <v>4769</v>
      </c>
      <c r="E108" s="332" t="s">
        <v>1</v>
      </c>
      <c r="F108" s="333">
        <v>6.5</v>
      </c>
      <c r="G108" s="37"/>
      <c r="H108" s="40"/>
    </row>
    <row r="109" spans="1:8" s="2" customFormat="1" ht="16.8" customHeight="1">
      <c r="A109" s="37"/>
      <c r="B109" s="40"/>
      <c r="C109" s="334" t="s">
        <v>1</v>
      </c>
      <c r="D109" s="334" t="s">
        <v>1430</v>
      </c>
      <c r="E109" s="19" t="s">
        <v>1</v>
      </c>
      <c r="F109" s="335">
        <v>0</v>
      </c>
      <c r="G109" s="37"/>
      <c r="H109" s="40"/>
    </row>
    <row r="110" spans="1:8" s="2" customFormat="1" ht="16.8" customHeight="1">
      <c r="A110" s="37"/>
      <c r="B110" s="40"/>
      <c r="C110" s="334" t="s">
        <v>1</v>
      </c>
      <c r="D110" s="334" t="s">
        <v>1431</v>
      </c>
      <c r="E110" s="19" t="s">
        <v>1</v>
      </c>
      <c r="F110" s="335">
        <v>6.5</v>
      </c>
      <c r="G110" s="37"/>
      <c r="H110" s="40"/>
    </row>
    <row r="111" spans="1:8" s="2" customFormat="1" ht="16.8" customHeight="1">
      <c r="A111" s="37"/>
      <c r="B111" s="40"/>
      <c r="C111" s="334" t="s">
        <v>1432</v>
      </c>
      <c r="D111" s="334" t="s">
        <v>411</v>
      </c>
      <c r="E111" s="19" t="s">
        <v>1</v>
      </c>
      <c r="F111" s="335">
        <v>6.5</v>
      </c>
      <c r="G111" s="37"/>
      <c r="H111" s="40"/>
    </row>
    <row r="112" spans="1:8" s="2" customFormat="1" ht="16.8" customHeight="1">
      <c r="A112" s="37"/>
      <c r="B112" s="40"/>
      <c r="C112" s="330" t="s">
        <v>176</v>
      </c>
      <c r="D112" s="331" t="s">
        <v>1</v>
      </c>
      <c r="E112" s="332" t="s">
        <v>1</v>
      </c>
      <c r="F112" s="333">
        <v>0.315</v>
      </c>
      <c r="G112" s="37"/>
      <c r="H112" s="40"/>
    </row>
    <row r="113" spans="1:8" s="2" customFormat="1" ht="16.8" customHeight="1">
      <c r="A113" s="37"/>
      <c r="B113" s="40"/>
      <c r="C113" s="334" t="s">
        <v>1</v>
      </c>
      <c r="D113" s="334" t="s">
        <v>1582</v>
      </c>
      <c r="E113" s="19" t="s">
        <v>1</v>
      </c>
      <c r="F113" s="335">
        <v>0.222</v>
      </c>
      <c r="G113" s="37"/>
      <c r="H113" s="40"/>
    </row>
    <row r="114" spans="1:8" s="2" customFormat="1" ht="16.8" customHeight="1">
      <c r="A114" s="37"/>
      <c r="B114" s="40"/>
      <c r="C114" s="334" t="s">
        <v>1</v>
      </c>
      <c r="D114" s="334" t="s">
        <v>1583</v>
      </c>
      <c r="E114" s="19" t="s">
        <v>1</v>
      </c>
      <c r="F114" s="335">
        <v>9.2999999999999999E-2</v>
      </c>
      <c r="G114" s="37"/>
      <c r="H114" s="40"/>
    </row>
    <row r="115" spans="1:8" s="2" customFormat="1" ht="16.8" customHeight="1">
      <c r="A115" s="37"/>
      <c r="B115" s="40"/>
      <c r="C115" s="334" t="s">
        <v>176</v>
      </c>
      <c r="D115" s="334" t="s">
        <v>411</v>
      </c>
      <c r="E115" s="19" t="s">
        <v>1</v>
      </c>
      <c r="F115" s="335">
        <v>0.315</v>
      </c>
      <c r="G115" s="37"/>
      <c r="H115" s="40"/>
    </row>
    <row r="116" spans="1:8" s="2" customFormat="1" ht="16.8" customHeight="1">
      <c r="A116" s="37"/>
      <c r="B116" s="40"/>
      <c r="C116" s="336" t="s">
        <v>4768</v>
      </c>
      <c r="D116" s="37"/>
      <c r="E116" s="37"/>
      <c r="F116" s="37"/>
      <c r="G116" s="37"/>
      <c r="H116" s="40"/>
    </row>
    <row r="117" spans="1:8" s="2" customFormat="1" ht="16.8" customHeight="1">
      <c r="A117" s="37"/>
      <c r="B117" s="40"/>
      <c r="C117" s="334" t="s">
        <v>1579</v>
      </c>
      <c r="D117" s="334" t="s">
        <v>1580</v>
      </c>
      <c r="E117" s="19" t="s">
        <v>180</v>
      </c>
      <c r="F117" s="335">
        <v>0.33100000000000002</v>
      </c>
      <c r="G117" s="37"/>
      <c r="H117" s="40"/>
    </row>
    <row r="118" spans="1:8" s="2" customFormat="1" ht="16.8" customHeight="1">
      <c r="A118" s="37"/>
      <c r="B118" s="40"/>
      <c r="C118" s="330" t="s">
        <v>178</v>
      </c>
      <c r="D118" s="331" t="s">
        <v>179</v>
      </c>
      <c r="E118" s="332" t="s">
        <v>180</v>
      </c>
      <c r="F118" s="333">
        <v>0.51700000000000002</v>
      </c>
      <c r="G118" s="37"/>
      <c r="H118" s="40"/>
    </row>
    <row r="119" spans="1:8" s="2" customFormat="1" ht="16.8" customHeight="1">
      <c r="A119" s="37"/>
      <c r="B119" s="40"/>
      <c r="C119" s="334" t="s">
        <v>1</v>
      </c>
      <c r="D119" s="334" t="s">
        <v>1484</v>
      </c>
      <c r="E119" s="19" t="s">
        <v>1</v>
      </c>
      <c r="F119" s="335">
        <v>0</v>
      </c>
      <c r="G119" s="37"/>
      <c r="H119" s="40"/>
    </row>
    <row r="120" spans="1:8" s="2" customFormat="1" ht="16.8" customHeight="1">
      <c r="A120" s="37"/>
      <c r="B120" s="40"/>
      <c r="C120" s="334" t="s">
        <v>1</v>
      </c>
      <c r="D120" s="334" t="s">
        <v>1485</v>
      </c>
      <c r="E120" s="19" t="s">
        <v>1</v>
      </c>
      <c r="F120" s="335">
        <v>0.20799999999999999</v>
      </c>
      <c r="G120" s="37"/>
      <c r="H120" s="40"/>
    </row>
    <row r="121" spans="1:8" s="2" customFormat="1" ht="16.8" customHeight="1">
      <c r="A121" s="37"/>
      <c r="B121" s="40"/>
      <c r="C121" s="334" t="s">
        <v>1</v>
      </c>
      <c r="D121" s="334" t="s">
        <v>1486</v>
      </c>
      <c r="E121" s="19" t="s">
        <v>1</v>
      </c>
      <c r="F121" s="335">
        <v>0.309</v>
      </c>
      <c r="G121" s="37"/>
      <c r="H121" s="40"/>
    </row>
    <row r="122" spans="1:8" s="2" customFormat="1" ht="16.8" customHeight="1">
      <c r="A122" s="37"/>
      <c r="B122" s="40"/>
      <c r="C122" s="334" t="s">
        <v>178</v>
      </c>
      <c r="D122" s="334" t="s">
        <v>411</v>
      </c>
      <c r="E122" s="19" t="s">
        <v>1</v>
      </c>
      <c r="F122" s="335">
        <v>0.51700000000000002</v>
      </c>
      <c r="G122" s="37"/>
      <c r="H122" s="40"/>
    </row>
    <row r="123" spans="1:8" s="2" customFormat="1" ht="16.8" customHeight="1">
      <c r="A123" s="37"/>
      <c r="B123" s="40"/>
      <c r="C123" s="336" t="s">
        <v>4768</v>
      </c>
      <c r="D123" s="37"/>
      <c r="E123" s="37"/>
      <c r="F123" s="37"/>
      <c r="G123" s="37"/>
      <c r="H123" s="40"/>
    </row>
    <row r="124" spans="1:8" s="2" customFormat="1" ht="20.399999999999999">
      <c r="A124" s="37"/>
      <c r="B124" s="40"/>
      <c r="C124" s="334" t="s">
        <v>1481</v>
      </c>
      <c r="D124" s="334" t="s">
        <v>1482</v>
      </c>
      <c r="E124" s="19" t="s">
        <v>180</v>
      </c>
      <c r="F124" s="335">
        <v>0.54300000000000004</v>
      </c>
      <c r="G124" s="37"/>
      <c r="H124" s="40"/>
    </row>
    <row r="125" spans="1:8" s="2" customFormat="1" ht="16.8" customHeight="1">
      <c r="A125" s="37"/>
      <c r="B125" s="40"/>
      <c r="C125" s="330" t="s">
        <v>182</v>
      </c>
      <c r="D125" s="331" t="s">
        <v>1</v>
      </c>
      <c r="E125" s="332" t="s">
        <v>1</v>
      </c>
      <c r="F125" s="333">
        <v>1.38</v>
      </c>
      <c r="G125" s="37"/>
      <c r="H125" s="40"/>
    </row>
    <row r="126" spans="1:8" s="2" customFormat="1" ht="16.8" customHeight="1">
      <c r="A126" s="37"/>
      <c r="B126" s="40"/>
      <c r="C126" s="334" t="s">
        <v>1</v>
      </c>
      <c r="D126" s="334" t="s">
        <v>1589</v>
      </c>
      <c r="E126" s="19" t="s">
        <v>1</v>
      </c>
      <c r="F126" s="335">
        <v>0.94399999999999995</v>
      </c>
      <c r="G126" s="37"/>
      <c r="H126" s="40"/>
    </row>
    <row r="127" spans="1:8" s="2" customFormat="1" ht="16.8" customHeight="1">
      <c r="A127" s="37"/>
      <c r="B127" s="40"/>
      <c r="C127" s="334" t="s">
        <v>1</v>
      </c>
      <c r="D127" s="334" t="s">
        <v>1590</v>
      </c>
      <c r="E127" s="19" t="s">
        <v>1</v>
      </c>
      <c r="F127" s="335">
        <v>0.436</v>
      </c>
      <c r="G127" s="37"/>
      <c r="H127" s="40"/>
    </row>
    <row r="128" spans="1:8" s="2" customFormat="1" ht="16.8" customHeight="1">
      <c r="A128" s="37"/>
      <c r="B128" s="40"/>
      <c r="C128" s="334" t="s">
        <v>182</v>
      </c>
      <c r="D128" s="334" t="s">
        <v>411</v>
      </c>
      <c r="E128" s="19" t="s">
        <v>1</v>
      </c>
      <c r="F128" s="335">
        <v>1.38</v>
      </c>
      <c r="G128" s="37"/>
      <c r="H128" s="40"/>
    </row>
    <row r="129" spans="1:8" s="2" customFormat="1" ht="16.8" customHeight="1">
      <c r="A129" s="37"/>
      <c r="B129" s="40"/>
      <c r="C129" s="336" t="s">
        <v>4768</v>
      </c>
      <c r="D129" s="37"/>
      <c r="E129" s="37"/>
      <c r="F129" s="37"/>
      <c r="G129" s="37"/>
      <c r="H129" s="40"/>
    </row>
    <row r="130" spans="1:8" s="2" customFormat="1" ht="16.8" customHeight="1">
      <c r="A130" s="37"/>
      <c r="B130" s="40"/>
      <c r="C130" s="334" t="s">
        <v>1586</v>
      </c>
      <c r="D130" s="334" t="s">
        <v>1587</v>
      </c>
      <c r="E130" s="19" t="s">
        <v>405</v>
      </c>
      <c r="F130" s="335">
        <v>1.4490000000000001</v>
      </c>
      <c r="G130" s="37"/>
      <c r="H130" s="40"/>
    </row>
    <row r="131" spans="1:8" s="2" customFormat="1" ht="16.8" customHeight="1">
      <c r="A131" s="37"/>
      <c r="B131" s="40"/>
      <c r="C131" s="330" t="s">
        <v>184</v>
      </c>
      <c r="D131" s="331" t="s">
        <v>1</v>
      </c>
      <c r="E131" s="332" t="s">
        <v>1</v>
      </c>
      <c r="F131" s="333">
        <v>2808</v>
      </c>
      <c r="G131" s="37"/>
      <c r="H131" s="40"/>
    </row>
    <row r="132" spans="1:8" s="2" customFormat="1" ht="16.8" customHeight="1">
      <c r="A132" s="37"/>
      <c r="B132" s="40"/>
      <c r="C132" s="334" t="s">
        <v>1</v>
      </c>
      <c r="D132" s="334" t="s">
        <v>1484</v>
      </c>
      <c r="E132" s="19" t="s">
        <v>1</v>
      </c>
      <c r="F132" s="335">
        <v>0</v>
      </c>
      <c r="G132" s="37"/>
      <c r="H132" s="40"/>
    </row>
    <row r="133" spans="1:8" s="2" customFormat="1" ht="16.8" customHeight="1">
      <c r="A133" s="37"/>
      <c r="B133" s="40"/>
      <c r="C133" s="334" t="s">
        <v>1</v>
      </c>
      <c r="D133" s="334" t="s">
        <v>1504</v>
      </c>
      <c r="E133" s="19" t="s">
        <v>1</v>
      </c>
      <c r="F133" s="335">
        <v>2808</v>
      </c>
      <c r="G133" s="37"/>
      <c r="H133" s="40"/>
    </row>
    <row r="134" spans="1:8" s="2" customFormat="1" ht="16.8" customHeight="1">
      <c r="A134" s="37"/>
      <c r="B134" s="40"/>
      <c r="C134" s="334" t="s">
        <v>184</v>
      </c>
      <c r="D134" s="334" t="s">
        <v>411</v>
      </c>
      <c r="E134" s="19" t="s">
        <v>1</v>
      </c>
      <c r="F134" s="335">
        <v>2808</v>
      </c>
      <c r="G134" s="37"/>
      <c r="H134" s="40"/>
    </row>
    <row r="135" spans="1:8" s="2" customFormat="1" ht="16.8" customHeight="1">
      <c r="A135" s="37"/>
      <c r="B135" s="40"/>
      <c r="C135" s="336" t="s">
        <v>4768</v>
      </c>
      <c r="D135" s="37"/>
      <c r="E135" s="37"/>
      <c r="F135" s="37"/>
      <c r="G135" s="37"/>
      <c r="H135" s="40"/>
    </row>
    <row r="136" spans="1:8" s="2" customFormat="1" ht="16.8" customHeight="1">
      <c r="A136" s="37"/>
      <c r="B136" s="40"/>
      <c r="C136" s="334" t="s">
        <v>483</v>
      </c>
      <c r="D136" s="334" t="s">
        <v>484</v>
      </c>
      <c r="E136" s="19" t="s">
        <v>485</v>
      </c>
      <c r="F136" s="335">
        <v>2948.4</v>
      </c>
      <c r="G136" s="37"/>
      <c r="H136" s="40"/>
    </row>
    <row r="137" spans="1:8" s="2" customFormat="1" ht="16.8" customHeight="1">
      <c r="A137" s="37"/>
      <c r="B137" s="40"/>
      <c r="C137" s="330" t="s">
        <v>186</v>
      </c>
      <c r="D137" s="331" t="s">
        <v>1</v>
      </c>
      <c r="E137" s="332" t="s">
        <v>1</v>
      </c>
      <c r="F137" s="333">
        <v>237.3</v>
      </c>
      <c r="G137" s="37"/>
      <c r="H137" s="40"/>
    </row>
    <row r="138" spans="1:8" s="2" customFormat="1" ht="16.8" customHeight="1">
      <c r="A138" s="37"/>
      <c r="B138" s="40"/>
      <c r="C138" s="334" t="s">
        <v>1</v>
      </c>
      <c r="D138" s="334" t="s">
        <v>735</v>
      </c>
      <c r="E138" s="19" t="s">
        <v>1</v>
      </c>
      <c r="F138" s="335">
        <v>237.3</v>
      </c>
      <c r="G138" s="37"/>
      <c r="H138" s="40"/>
    </row>
    <row r="139" spans="1:8" s="2" customFormat="1" ht="16.8" customHeight="1">
      <c r="A139" s="37"/>
      <c r="B139" s="40"/>
      <c r="C139" s="334" t="s">
        <v>186</v>
      </c>
      <c r="D139" s="334" t="s">
        <v>412</v>
      </c>
      <c r="E139" s="19" t="s">
        <v>1</v>
      </c>
      <c r="F139" s="335">
        <v>237.3</v>
      </c>
      <c r="G139" s="37"/>
      <c r="H139" s="40"/>
    </row>
    <row r="140" spans="1:8" s="2" customFormat="1" ht="16.8" customHeight="1">
      <c r="A140" s="37"/>
      <c r="B140" s="40"/>
      <c r="C140" s="336" t="s">
        <v>4768</v>
      </c>
      <c r="D140" s="37"/>
      <c r="E140" s="37"/>
      <c r="F140" s="37"/>
      <c r="G140" s="37"/>
      <c r="H140" s="40"/>
    </row>
    <row r="141" spans="1:8" s="2" customFormat="1" ht="20.399999999999999">
      <c r="A141" s="37"/>
      <c r="B141" s="40"/>
      <c r="C141" s="334" t="s">
        <v>732</v>
      </c>
      <c r="D141" s="334" t="s">
        <v>733</v>
      </c>
      <c r="E141" s="19" t="s">
        <v>396</v>
      </c>
      <c r="F141" s="335">
        <v>237.3</v>
      </c>
      <c r="G141" s="37"/>
      <c r="H141" s="40"/>
    </row>
    <row r="142" spans="1:8" s="2" customFormat="1" ht="20.399999999999999">
      <c r="A142" s="37"/>
      <c r="B142" s="40"/>
      <c r="C142" s="334" t="s">
        <v>710</v>
      </c>
      <c r="D142" s="334" t="s">
        <v>711</v>
      </c>
      <c r="E142" s="19" t="s">
        <v>396</v>
      </c>
      <c r="F142" s="335">
        <v>237.3</v>
      </c>
      <c r="G142" s="37"/>
      <c r="H142" s="40"/>
    </row>
    <row r="143" spans="1:8" s="2" customFormat="1" ht="16.8" customHeight="1">
      <c r="A143" s="37"/>
      <c r="B143" s="40"/>
      <c r="C143" s="330" t="s">
        <v>188</v>
      </c>
      <c r="D143" s="331" t="s">
        <v>1</v>
      </c>
      <c r="E143" s="332" t="s">
        <v>1</v>
      </c>
      <c r="F143" s="333">
        <v>287.7</v>
      </c>
      <c r="G143" s="37"/>
      <c r="H143" s="40"/>
    </row>
    <row r="144" spans="1:8" s="2" customFormat="1" ht="16.8" customHeight="1">
      <c r="A144" s="37"/>
      <c r="B144" s="40"/>
      <c r="C144" s="334" t="s">
        <v>1</v>
      </c>
      <c r="D144" s="334" t="s">
        <v>1126</v>
      </c>
      <c r="E144" s="19" t="s">
        <v>1</v>
      </c>
      <c r="F144" s="335">
        <v>287.7</v>
      </c>
      <c r="G144" s="37"/>
      <c r="H144" s="40"/>
    </row>
    <row r="145" spans="1:8" s="2" customFormat="1" ht="16.8" customHeight="1">
      <c r="A145" s="37"/>
      <c r="B145" s="40"/>
      <c r="C145" s="334" t="s">
        <v>188</v>
      </c>
      <c r="D145" s="334" t="s">
        <v>412</v>
      </c>
      <c r="E145" s="19" t="s">
        <v>1</v>
      </c>
      <c r="F145" s="335">
        <v>287.7</v>
      </c>
      <c r="G145" s="37"/>
      <c r="H145" s="40"/>
    </row>
    <row r="146" spans="1:8" s="2" customFormat="1" ht="16.8" customHeight="1">
      <c r="A146" s="37"/>
      <c r="B146" s="40"/>
      <c r="C146" s="336" t="s">
        <v>4768</v>
      </c>
      <c r="D146" s="37"/>
      <c r="E146" s="37"/>
      <c r="F146" s="37"/>
      <c r="G146" s="37"/>
      <c r="H146" s="40"/>
    </row>
    <row r="147" spans="1:8" s="2" customFormat="1" ht="20.399999999999999">
      <c r="A147" s="37"/>
      <c r="B147" s="40"/>
      <c r="C147" s="334" t="s">
        <v>732</v>
      </c>
      <c r="D147" s="334" t="s">
        <v>733</v>
      </c>
      <c r="E147" s="19" t="s">
        <v>396</v>
      </c>
      <c r="F147" s="335">
        <v>287.7</v>
      </c>
      <c r="G147" s="37"/>
      <c r="H147" s="40"/>
    </row>
    <row r="148" spans="1:8" s="2" customFormat="1" ht="20.399999999999999">
      <c r="A148" s="37"/>
      <c r="B148" s="40"/>
      <c r="C148" s="334" t="s">
        <v>710</v>
      </c>
      <c r="D148" s="334" t="s">
        <v>711</v>
      </c>
      <c r="E148" s="19" t="s">
        <v>396</v>
      </c>
      <c r="F148" s="335">
        <v>287.7</v>
      </c>
      <c r="G148" s="37"/>
      <c r="H148" s="40"/>
    </row>
    <row r="149" spans="1:8" s="2" customFormat="1" ht="16.8" customHeight="1">
      <c r="A149" s="37"/>
      <c r="B149" s="40"/>
      <c r="C149" s="330" t="s">
        <v>190</v>
      </c>
      <c r="D149" s="331" t="s">
        <v>1</v>
      </c>
      <c r="E149" s="332" t="s">
        <v>1</v>
      </c>
      <c r="F149" s="333">
        <v>286.64999999999998</v>
      </c>
      <c r="G149" s="37"/>
      <c r="H149" s="40"/>
    </row>
    <row r="150" spans="1:8" s="2" customFormat="1" ht="16.8" customHeight="1">
      <c r="A150" s="37"/>
      <c r="B150" s="40"/>
      <c r="C150" s="334" t="s">
        <v>1</v>
      </c>
      <c r="D150" s="334" t="s">
        <v>1382</v>
      </c>
      <c r="E150" s="19" t="s">
        <v>1</v>
      </c>
      <c r="F150" s="335">
        <v>286.64999999999998</v>
      </c>
      <c r="G150" s="37"/>
      <c r="H150" s="40"/>
    </row>
    <row r="151" spans="1:8" s="2" customFormat="1" ht="16.8" customHeight="1">
      <c r="A151" s="37"/>
      <c r="B151" s="40"/>
      <c r="C151" s="334" t="s">
        <v>190</v>
      </c>
      <c r="D151" s="334" t="s">
        <v>412</v>
      </c>
      <c r="E151" s="19" t="s">
        <v>1</v>
      </c>
      <c r="F151" s="335">
        <v>286.64999999999998</v>
      </c>
      <c r="G151" s="37"/>
      <c r="H151" s="40"/>
    </row>
    <row r="152" spans="1:8" s="2" customFormat="1" ht="16.8" customHeight="1">
      <c r="A152" s="37"/>
      <c r="B152" s="40"/>
      <c r="C152" s="336" t="s">
        <v>4768</v>
      </c>
      <c r="D152" s="37"/>
      <c r="E152" s="37"/>
      <c r="F152" s="37"/>
      <c r="G152" s="37"/>
      <c r="H152" s="40"/>
    </row>
    <row r="153" spans="1:8" s="2" customFormat="1" ht="20.399999999999999">
      <c r="A153" s="37"/>
      <c r="B153" s="40"/>
      <c r="C153" s="334" t="s">
        <v>732</v>
      </c>
      <c r="D153" s="334" t="s">
        <v>733</v>
      </c>
      <c r="E153" s="19" t="s">
        <v>396</v>
      </c>
      <c r="F153" s="335">
        <v>286.64999999999998</v>
      </c>
      <c r="G153" s="37"/>
      <c r="H153" s="40"/>
    </row>
    <row r="154" spans="1:8" s="2" customFormat="1" ht="20.399999999999999">
      <c r="A154" s="37"/>
      <c r="B154" s="40"/>
      <c r="C154" s="334" t="s">
        <v>710</v>
      </c>
      <c r="D154" s="334" t="s">
        <v>711</v>
      </c>
      <c r="E154" s="19" t="s">
        <v>396</v>
      </c>
      <c r="F154" s="335">
        <v>286.64999999999998</v>
      </c>
      <c r="G154" s="37"/>
      <c r="H154" s="40"/>
    </row>
    <row r="155" spans="1:8" s="2" customFormat="1" ht="16.8" customHeight="1">
      <c r="A155" s="37"/>
      <c r="B155" s="40"/>
      <c r="C155" s="330" t="s">
        <v>192</v>
      </c>
      <c r="D155" s="331" t="s">
        <v>1</v>
      </c>
      <c r="E155" s="332" t="s">
        <v>1</v>
      </c>
      <c r="F155" s="333">
        <v>147</v>
      </c>
      <c r="G155" s="37"/>
      <c r="H155" s="40"/>
    </row>
    <row r="156" spans="1:8" s="2" customFormat="1" ht="16.8" customHeight="1">
      <c r="A156" s="37"/>
      <c r="B156" s="40"/>
      <c r="C156" s="334" t="s">
        <v>1</v>
      </c>
      <c r="D156" s="334" t="s">
        <v>1713</v>
      </c>
      <c r="E156" s="19" t="s">
        <v>1</v>
      </c>
      <c r="F156" s="335">
        <v>147</v>
      </c>
      <c r="G156" s="37"/>
      <c r="H156" s="40"/>
    </row>
    <row r="157" spans="1:8" s="2" customFormat="1" ht="16.8" customHeight="1">
      <c r="A157" s="37"/>
      <c r="B157" s="40"/>
      <c r="C157" s="334" t="s">
        <v>192</v>
      </c>
      <c r="D157" s="334" t="s">
        <v>412</v>
      </c>
      <c r="E157" s="19" t="s">
        <v>1</v>
      </c>
      <c r="F157" s="335">
        <v>147</v>
      </c>
      <c r="G157" s="37"/>
      <c r="H157" s="40"/>
    </row>
    <row r="158" spans="1:8" s="2" customFormat="1" ht="16.8" customHeight="1">
      <c r="A158" s="37"/>
      <c r="B158" s="40"/>
      <c r="C158" s="336" t="s">
        <v>4768</v>
      </c>
      <c r="D158" s="37"/>
      <c r="E158" s="37"/>
      <c r="F158" s="37"/>
      <c r="G158" s="37"/>
      <c r="H158" s="40"/>
    </row>
    <row r="159" spans="1:8" s="2" customFormat="1" ht="20.399999999999999">
      <c r="A159" s="37"/>
      <c r="B159" s="40"/>
      <c r="C159" s="334" t="s">
        <v>732</v>
      </c>
      <c r="D159" s="334" t="s">
        <v>733</v>
      </c>
      <c r="E159" s="19" t="s">
        <v>396</v>
      </c>
      <c r="F159" s="335">
        <v>147</v>
      </c>
      <c r="G159" s="37"/>
      <c r="H159" s="40"/>
    </row>
    <row r="160" spans="1:8" s="2" customFormat="1" ht="20.399999999999999">
      <c r="A160" s="37"/>
      <c r="B160" s="40"/>
      <c r="C160" s="334" t="s">
        <v>710</v>
      </c>
      <c r="D160" s="334" t="s">
        <v>711</v>
      </c>
      <c r="E160" s="19" t="s">
        <v>396</v>
      </c>
      <c r="F160" s="335">
        <v>147</v>
      </c>
      <c r="G160" s="37"/>
      <c r="H160" s="40"/>
    </row>
    <row r="161" spans="1:8" s="2" customFormat="1" ht="16.8" customHeight="1">
      <c r="A161" s="37"/>
      <c r="B161" s="40"/>
      <c r="C161" s="330" t="s">
        <v>194</v>
      </c>
      <c r="D161" s="331" t="s">
        <v>194</v>
      </c>
      <c r="E161" s="332" t="s">
        <v>1</v>
      </c>
      <c r="F161" s="333">
        <v>329</v>
      </c>
      <c r="G161" s="37"/>
      <c r="H161" s="40"/>
    </row>
    <row r="162" spans="1:8" s="2" customFormat="1" ht="16.8" customHeight="1">
      <c r="A162" s="37"/>
      <c r="B162" s="40"/>
      <c r="C162" s="334" t="s">
        <v>1</v>
      </c>
      <c r="D162" s="334" t="s">
        <v>519</v>
      </c>
      <c r="E162" s="19" t="s">
        <v>1</v>
      </c>
      <c r="F162" s="335">
        <v>0</v>
      </c>
      <c r="G162" s="37"/>
      <c r="H162" s="40"/>
    </row>
    <row r="163" spans="1:8" s="2" customFormat="1" ht="16.8" customHeight="1">
      <c r="A163" s="37"/>
      <c r="B163" s="40"/>
      <c r="C163" s="334" t="s">
        <v>1</v>
      </c>
      <c r="D163" s="334" t="s">
        <v>907</v>
      </c>
      <c r="E163" s="19" t="s">
        <v>1</v>
      </c>
      <c r="F163" s="335">
        <v>274</v>
      </c>
      <c r="G163" s="37"/>
      <c r="H163" s="40"/>
    </row>
    <row r="164" spans="1:8" s="2" customFormat="1" ht="16.8" customHeight="1">
      <c r="A164" s="37"/>
      <c r="B164" s="40"/>
      <c r="C164" s="334" t="s">
        <v>1</v>
      </c>
      <c r="D164" s="334" t="s">
        <v>879</v>
      </c>
      <c r="E164" s="19" t="s">
        <v>1</v>
      </c>
      <c r="F164" s="335">
        <v>55</v>
      </c>
      <c r="G164" s="37"/>
      <c r="H164" s="40"/>
    </row>
    <row r="165" spans="1:8" s="2" customFormat="1" ht="16.8" customHeight="1">
      <c r="A165" s="37"/>
      <c r="B165" s="40"/>
      <c r="C165" s="334" t="s">
        <v>194</v>
      </c>
      <c r="D165" s="334" t="s">
        <v>411</v>
      </c>
      <c r="E165" s="19" t="s">
        <v>1</v>
      </c>
      <c r="F165" s="335">
        <v>329</v>
      </c>
      <c r="G165" s="37"/>
      <c r="H165" s="40"/>
    </row>
    <row r="166" spans="1:8" s="2" customFormat="1" ht="16.8" customHeight="1">
      <c r="A166" s="37"/>
      <c r="B166" s="40"/>
      <c r="C166" s="336" t="s">
        <v>4768</v>
      </c>
      <c r="D166" s="37"/>
      <c r="E166" s="37"/>
      <c r="F166" s="37"/>
      <c r="G166" s="37"/>
      <c r="H166" s="40"/>
    </row>
    <row r="167" spans="1:8" s="2" customFormat="1" ht="20.399999999999999">
      <c r="A167" s="37"/>
      <c r="B167" s="40"/>
      <c r="C167" s="334" t="s">
        <v>504</v>
      </c>
      <c r="D167" s="334" t="s">
        <v>505</v>
      </c>
      <c r="E167" s="19" t="s">
        <v>396</v>
      </c>
      <c r="F167" s="335">
        <v>345.45</v>
      </c>
      <c r="G167" s="37"/>
      <c r="H167" s="40"/>
    </row>
    <row r="168" spans="1:8" s="2" customFormat="1" ht="16.8" customHeight="1">
      <c r="A168" s="37"/>
      <c r="B168" s="40"/>
      <c r="C168" s="330" t="s">
        <v>196</v>
      </c>
      <c r="D168" s="331" t="s">
        <v>194</v>
      </c>
      <c r="E168" s="332" t="s">
        <v>1</v>
      </c>
      <c r="F168" s="333">
        <v>353</v>
      </c>
      <c r="G168" s="37"/>
      <c r="H168" s="40"/>
    </row>
    <row r="169" spans="1:8" s="2" customFormat="1" ht="16.8" customHeight="1">
      <c r="A169" s="37"/>
      <c r="B169" s="40"/>
      <c r="C169" s="334" t="s">
        <v>1</v>
      </c>
      <c r="D169" s="334" t="s">
        <v>519</v>
      </c>
      <c r="E169" s="19" t="s">
        <v>1</v>
      </c>
      <c r="F169" s="335">
        <v>0</v>
      </c>
      <c r="G169" s="37"/>
      <c r="H169" s="40"/>
    </row>
    <row r="170" spans="1:8" s="2" customFormat="1" ht="16.8" customHeight="1">
      <c r="A170" s="37"/>
      <c r="B170" s="40"/>
      <c r="C170" s="334" t="s">
        <v>1</v>
      </c>
      <c r="D170" s="334" t="s">
        <v>1238</v>
      </c>
      <c r="E170" s="19" t="s">
        <v>1</v>
      </c>
      <c r="F170" s="335">
        <v>273</v>
      </c>
      <c r="G170" s="37"/>
      <c r="H170" s="40"/>
    </row>
    <row r="171" spans="1:8" s="2" customFormat="1" ht="16.8" customHeight="1">
      <c r="A171" s="37"/>
      <c r="B171" s="40"/>
      <c r="C171" s="334" t="s">
        <v>1</v>
      </c>
      <c r="D171" s="334" t="s">
        <v>1209</v>
      </c>
      <c r="E171" s="19" t="s">
        <v>1</v>
      </c>
      <c r="F171" s="335">
        <v>80</v>
      </c>
      <c r="G171" s="37"/>
      <c r="H171" s="40"/>
    </row>
    <row r="172" spans="1:8" s="2" customFormat="1" ht="16.8" customHeight="1">
      <c r="A172" s="37"/>
      <c r="B172" s="40"/>
      <c r="C172" s="334" t="s">
        <v>196</v>
      </c>
      <c r="D172" s="334" t="s">
        <v>411</v>
      </c>
      <c r="E172" s="19" t="s">
        <v>1</v>
      </c>
      <c r="F172" s="335">
        <v>353</v>
      </c>
      <c r="G172" s="37"/>
      <c r="H172" s="40"/>
    </row>
    <row r="173" spans="1:8" s="2" customFormat="1" ht="16.8" customHeight="1">
      <c r="A173" s="37"/>
      <c r="B173" s="40"/>
      <c r="C173" s="336" t="s">
        <v>4768</v>
      </c>
      <c r="D173" s="37"/>
      <c r="E173" s="37"/>
      <c r="F173" s="37"/>
      <c r="G173" s="37"/>
      <c r="H173" s="40"/>
    </row>
    <row r="174" spans="1:8" s="2" customFormat="1" ht="20.399999999999999">
      <c r="A174" s="37"/>
      <c r="B174" s="40"/>
      <c r="C174" s="334" t="s">
        <v>504</v>
      </c>
      <c r="D174" s="334" t="s">
        <v>505</v>
      </c>
      <c r="E174" s="19" t="s">
        <v>396</v>
      </c>
      <c r="F174" s="335">
        <v>370.65</v>
      </c>
      <c r="G174" s="37"/>
      <c r="H174" s="40"/>
    </row>
    <row r="175" spans="1:8" s="2" customFormat="1" ht="16.8" customHeight="1">
      <c r="A175" s="37"/>
      <c r="B175" s="40"/>
      <c r="C175" s="330" t="s">
        <v>198</v>
      </c>
      <c r="D175" s="331" t="s">
        <v>199</v>
      </c>
      <c r="E175" s="332" t="s">
        <v>1</v>
      </c>
      <c r="F175" s="333">
        <v>357</v>
      </c>
      <c r="G175" s="37"/>
      <c r="H175" s="40"/>
    </row>
    <row r="176" spans="1:8" s="2" customFormat="1" ht="16.8" customHeight="1">
      <c r="A176" s="37"/>
      <c r="B176" s="40"/>
      <c r="C176" s="334" t="s">
        <v>1</v>
      </c>
      <c r="D176" s="334" t="s">
        <v>519</v>
      </c>
      <c r="E176" s="19" t="s">
        <v>1</v>
      </c>
      <c r="F176" s="335">
        <v>0</v>
      </c>
      <c r="G176" s="37"/>
      <c r="H176" s="40"/>
    </row>
    <row r="177" spans="1:8" s="2" customFormat="1" ht="16.8" customHeight="1">
      <c r="A177" s="37"/>
      <c r="B177" s="40"/>
      <c r="C177" s="334" t="s">
        <v>1</v>
      </c>
      <c r="D177" s="334" t="s">
        <v>1437</v>
      </c>
      <c r="E177" s="19" t="s">
        <v>1</v>
      </c>
      <c r="F177" s="335">
        <v>0</v>
      </c>
      <c r="G177" s="37"/>
      <c r="H177" s="40"/>
    </row>
    <row r="178" spans="1:8" s="2" customFormat="1" ht="16.8" customHeight="1">
      <c r="A178" s="37"/>
      <c r="B178" s="40"/>
      <c r="C178" s="334" t="s">
        <v>1</v>
      </c>
      <c r="D178" s="334" t="s">
        <v>1467</v>
      </c>
      <c r="E178" s="19" t="s">
        <v>1</v>
      </c>
      <c r="F178" s="335">
        <v>357</v>
      </c>
      <c r="G178" s="37"/>
      <c r="H178" s="40"/>
    </row>
    <row r="179" spans="1:8" s="2" customFormat="1" ht="16.8" customHeight="1">
      <c r="A179" s="37"/>
      <c r="B179" s="40"/>
      <c r="C179" s="334" t="s">
        <v>198</v>
      </c>
      <c r="D179" s="334" t="s">
        <v>411</v>
      </c>
      <c r="E179" s="19" t="s">
        <v>1</v>
      </c>
      <c r="F179" s="335">
        <v>357</v>
      </c>
      <c r="G179" s="37"/>
      <c r="H179" s="40"/>
    </row>
    <row r="180" spans="1:8" s="2" customFormat="1" ht="16.8" customHeight="1">
      <c r="A180" s="37"/>
      <c r="B180" s="40"/>
      <c r="C180" s="336" t="s">
        <v>4768</v>
      </c>
      <c r="D180" s="37"/>
      <c r="E180" s="37"/>
      <c r="F180" s="37"/>
      <c r="G180" s="37"/>
      <c r="H180" s="40"/>
    </row>
    <row r="181" spans="1:8" s="2" customFormat="1" ht="20.399999999999999">
      <c r="A181" s="37"/>
      <c r="B181" s="40"/>
      <c r="C181" s="334" t="s">
        <v>504</v>
      </c>
      <c r="D181" s="334" t="s">
        <v>505</v>
      </c>
      <c r="E181" s="19" t="s">
        <v>396</v>
      </c>
      <c r="F181" s="335">
        <v>374.85</v>
      </c>
      <c r="G181" s="37"/>
      <c r="H181" s="40"/>
    </row>
    <row r="182" spans="1:8" s="2" customFormat="1" ht="16.8" customHeight="1">
      <c r="A182" s="37"/>
      <c r="B182" s="40"/>
      <c r="C182" s="330" t="s">
        <v>201</v>
      </c>
      <c r="D182" s="331" t="s">
        <v>202</v>
      </c>
      <c r="E182" s="332" t="s">
        <v>1</v>
      </c>
      <c r="F182" s="333">
        <v>593.04</v>
      </c>
      <c r="G182" s="37"/>
      <c r="H182" s="40"/>
    </row>
    <row r="183" spans="1:8" s="2" customFormat="1" ht="16.8" customHeight="1">
      <c r="A183" s="37"/>
      <c r="B183" s="40"/>
      <c r="C183" s="334" t="s">
        <v>1</v>
      </c>
      <c r="D183" s="334" t="s">
        <v>802</v>
      </c>
      <c r="E183" s="19" t="s">
        <v>1</v>
      </c>
      <c r="F183" s="335">
        <v>0</v>
      </c>
      <c r="G183" s="37"/>
      <c r="H183" s="40"/>
    </row>
    <row r="184" spans="1:8" s="2" customFormat="1" ht="16.8" customHeight="1">
      <c r="A184" s="37"/>
      <c r="B184" s="40"/>
      <c r="C184" s="334" t="s">
        <v>1</v>
      </c>
      <c r="D184" s="334" t="s">
        <v>803</v>
      </c>
      <c r="E184" s="19" t="s">
        <v>1</v>
      </c>
      <c r="F184" s="335">
        <v>593.04</v>
      </c>
      <c r="G184" s="37"/>
      <c r="H184" s="40"/>
    </row>
    <row r="185" spans="1:8" s="2" customFormat="1" ht="16.8" customHeight="1">
      <c r="A185" s="37"/>
      <c r="B185" s="40"/>
      <c r="C185" s="334" t="s">
        <v>201</v>
      </c>
      <c r="D185" s="334" t="s">
        <v>411</v>
      </c>
      <c r="E185" s="19" t="s">
        <v>1</v>
      </c>
      <c r="F185" s="335">
        <v>593.04</v>
      </c>
      <c r="G185" s="37"/>
      <c r="H185" s="40"/>
    </row>
    <row r="186" spans="1:8" s="2" customFormat="1" ht="16.8" customHeight="1">
      <c r="A186" s="37"/>
      <c r="B186" s="40"/>
      <c r="C186" s="336" t="s">
        <v>4768</v>
      </c>
      <c r="D186" s="37"/>
      <c r="E186" s="37"/>
      <c r="F186" s="37"/>
      <c r="G186" s="37"/>
      <c r="H186" s="40"/>
    </row>
    <row r="187" spans="1:8" s="2" customFormat="1" ht="16.8" customHeight="1">
      <c r="A187" s="37"/>
      <c r="B187" s="40"/>
      <c r="C187" s="334" t="s">
        <v>799</v>
      </c>
      <c r="D187" s="334" t="s">
        <v>800</v>
      </c>
      <c r="E187" s="19" t="s">
        <v>405</v>
      </c>
      <c r="F187" s="335">
        <v>622.69200000000001</v>
      </c>
      <c r="G187" s="37"/>
      <c r="H187" s="40"/>
    </row>
    <row r="188" spans="1:8" s="2" customFormat="1" ht="16.8" customHeight="1">
      <c r="A188" s="37"/>
      <c r="B188" s="40"/>
      <c r="C188" s="334" t="s">
        <v>799</v>
      </c>
      <c r="D188" s="334" t="s">
        <v>800</v>
      </c>
      <c r="E188" s="19" t="s">
        <v>405</v>
      </c>
      <c r="F188" s="335">
        <v>622.69200000000001</v>
      </c>
      <c r="G188" s="37"/>
      <c r="H188" s="40"/>
    </row>
    <row r="189" spans="1:8" s="2" customFormat="1" ht="20.399999999999999">
      <c r="A189" s="37"/>
      <c r="B189" s="40"/>
      <c r="C189" s="334" t="s">
        <v>813</v>
      </c>
      <c r="D189" s="334" t="s">
        <v>814</v>
      </c>
      <c r="E189" s="19" t="s">
        <v>405</v>
      </c>
      <c r="F189" s="335">
        <v>622.69200000000001</v>
      </c>
      <c r="G189" s="37"/>
      <c r="H189" s="40"/>
    </row>
    <row r="190" spans="1:8" s="2" customFormat="1" ht="20.399999999999999">
      <c r="A190" s="37"/>
      <c r="B190" s="40"/>
      <c r="C190" s="334" t="s">
        <v>813</v>
      </c>
      <c r="D190" s="334" t="s">
        <v>814</v>
      </c>
      <c r="E190" s="19" t="s">
        <v>405</v>
      </c>
      <c r="F190" s="335">
        <v>622.69200000000001</v>
      </c>
      <c r="G190" s="37"/>
      <c r="H190" s="40"/>
    </row>
    <row r="191" spans="1:8" s="2" customFormat="1" ht="16.8" customHeight="1">
      <c r="A191" s="37"/>
      <c r="B191" s="40"/>
      <c r="C191" s="330" t="s">
        <v>204</v>
      </c>
      <c r="D191" s="331" t="s">
        <v>202</v>
      </c>
      <c r="E191" s="332" t="s">
        <v>1</v>
      </c>
      <c r="F191" s="333">
        <v>518.70000000000005</v>
      </c>
      <c r="G191" s="37"/>
      <c r="H191" s="40"/>
    </row>
    <row r="192" spans="1:8" s="2" customFormat="1" ht="16.8" customHeight="1">
      <c r="A192" s="37"/>
      <c r="B192" s="40"/>
      <c r="C192" s="334" t="s">
        <v>1</v>
      </c>
      <c r="D192" s="334" t="s">
        <v>802</v>
      </c>
      <c r="E192" s="19" t="s">
        <v>1</v>
      </c>
      <c r="F192" s="335">
        <v>0</v>
      </c>
      <c r="G192" s="37"/>
      <c r="H192" s="40"/>
    </row>
    <row r="193" spans="1:8" s="2" customFormat="1" ht="16.8" customHeight="1">
      <c r="A193" s="37"/>
      <c r="B193" s="40"/>
      <c r="C193" s="334" t="s">
        <v>1</v>
      </c>
      <c r="D193" s="334" t="s">
        <v>1407</v>
      </c>
      <c r="E193" s="19" t="s">
        <v>1</v>
      </c>
      <c r="F193" s="335">
        <v>518.70000000000005</v>
      </c>
      <c r="G193" s="37"/>
      <c r="H193" s="40"/>
    </row>
    <row r="194" spans="1:8" s="2" customFormat="1" ht="16.8" customHeight="1">
      <c r="A194" s="37"/>
      <c r="B194" s="40"/>
      <c r="C194" s="334" t="s">
        <v>204</v>
      </c>
      <c r="D194" s="334" t="s">
        <v>411</v>
      </c>
      <c r="E194" s="19" t="s">
        <v>1</v>
      </c>
      <c r="F194" s="335">
        <v>518.70000000000005</v>
      </c>
      <c r="G194" s="37"/>
      <c r="H194" s="40"/>
    </row>
    <row r="195" spans="1:8" s="2" customFormat="1" ht="16.8" customHeight="1">
      <c r="A195" s="37"/>
      <c r="B195" s="40"/>
      <c r="C195" s="336" t="s">
        <v>4768</v>
      </c>
      <c r="D195" s="37"/>
      <c r="E195" s="37"/>
      <c r="F195" s="37"/>
      <c r="G195" s="37"/>
      <c r="H195" s="40"/>
    </row>
    <row r="196" spans="1:8" s="2" customFormat="1" ht="16.8" customHeight="1">
      <c r="A196" s="37"/>
      <c r="B196" s="40"/>
      <c r="C196" s="334" t="s">
        <v>799</v>
      </c>
      <c r="D196" s="334" t="s">
        <v>800</v>
      </c>
      <c r="E196" s="19" t="s">
        <v>405</v>
      </c>
      <c r="F196" s="335">
        <v>544.63499999999999</v>
      </c>
      <c r="G196" s="37"/>
      <c r="H196" s="40"/>
    </row>
    <row r="197" spans="1:8" s="2" customFormat="1" ht="20.399999999999999">
      <c r="A197" s="37"/>
      <c r="B197" s="40"/>
      <c r="C197" s="334" t="s">
        <v>813</v>
      </c>
      <c r="D197" s="334" t="s">
        <v>814</v>
      </c>
      <c r="E197" s="19" t="s">
        <v>405</v>
      </c>
      <c r="F197" s="335">
        <v>544.63499999999999</v>
      </c>
      <c r="G197" s="37"/>
      <c r="H197" s="40"/>
    </row>
    <row r="198" spans="1:8" s="2" customFormat="1" ht="16.8" customHeight="1">
      <c r="A198" s="37"/>
      <c r="B198" s="40"/>
      <c r="C198" s="330" t="s">
        <v>206</v>
      </c>
      <c r="D198" s="331" t="s">
        <v>202</v>
      </c>
      <c r="E198" s="332" t="s">
        <v>1</v>
      </c>
      <c r="F198" s="333">
        <v>687.6</v>
      </c>
      <c r="G198" s="37"/>
      <c r="H198" s="40"/>
    </row>
    <row r="199" spans="1:8" s="2" customFormat="1" ht="16.8" customHeight="1">
      <c r="A199" s="37"/>
      <c r="B199" s="40"/>
      <c r="C199" s="334" t="s">
        <v>1</v>
      </c>
      <c r="D199" s="334" t="s">
        <v>802</v>
      </c>
      <c r="E199" s="19" t="s">
        <v>1</v>
      </c>
      <c r="F199" s="335">
        <v>0</v>
      </c>
      <c r="G199" s="37"/>
      <c r="H199" s="40"/>
    </row>
    <row r="200" spans="1:8" s="2" customFormat="1" ht="16.8" customHeight="1">
      <c r="A200" s="37"/>
      <c r="B200" s="40"/>
      <c r="C200" s="334" t="s">
        <v>1</v>
      </c>
      <c r="D200" s="334" t="s">
        <v>1738</v>
      </c>
      <c r="E200" s="19" t="s">
        <v>1</v>
      </c>
      <c r="F200" s="335">
        <v>687.6</v>
      </c>
      <c r="G200" s="37"/>
      <c r="H200" s="40"/>
    </row>
    <row r="201" spans="1:8" s="2" customFormat="1" ht="16.8" customHeight="1">
      <c r="A201" s="37"/>
      <c r="B201" s="40"/>
      <c r="C201" s="334" t="s">
        <v>206</v>
      </c>
      <c r="D201" s="334" t="s">
        <v>411</v>
      </c>
      <c r="E201" s="19" t="s">
        <v>1</v>
      </c>
      <c r="F201" s="335">
        <v>687.6</v>
      </c>
      <c r="G201" s="37"/>
      <c r="H201" s="40"/>
    </row>
    <row r="202" spans="1:8" s="2" customFormat="1" ht="16.8" customHeight="1">
      <c r="A202" s="37"/>
      <c r="B202" s="40"/>
      <c r="C202" s="336" t="s">
        <v>4768</v>
      </c>
      <c r="D202" s="37"/>
      <c r="E202" s="37"/>
      <c r="F202" s="37"/>
      <c r="G202" s="37"/>
      <c r="H202" s="40"/>
    </row>
    <row r="203" spans="1:8" s="2" customFormat="1" ht="16.8" customHeight="1">
      <c r="A203" s="37"/>
      <c r="B203" s="40"/>
      <c r="C203" s="334" t="s">
        <v>799</v>
      </c>
      <c r="D203" s="334" t="s">
        <v>800</v>
      </c>
      <c r="E203" s="19" t="s">
        <v>405</v>
      </c>
      <c r="F203" s="335">
        <v>721.98</v>
      </c>
      <c r="G203" s="37"/>
      <c r="H203" s="40"/>
    </row>
    <row r="204" spans="1:8" s="2" customFormat="1" ht="20.399999999999999">
      <c r="A204" s="37"/>
      <c r="B204" s="40"/>
      <c r="C204" s="334" t="s">
        <v>813</v>
      </c>
      <c r="D204" s="334" t="s">
        <v>814</v>
      </c>
      <c r="E204" s="19" t="s">
        <v>405</v>
      </c>
      <c r="F204" s="335">
        <v>721.98</v>
      </c>
      <c r="G204" s="37"/>
      <c r="H204" s="40"/>
    </row>
    <row r="205" spans="1:8" s="2" customFormat="1" ht="16.8" customHeight="1">
      <c r="A205" s="37"/>
      <c r="B205" s="40"/>
      <c r="C205" s="330" t="s">
        <v>208</v>
      </c>
      <c r="D205" s="331" t="s">
        <v>1</v>
      </c>
      <c r="E205" s="332" t="s">
        <v>1</v>
      </c>
      <c r="F205" s="333">
        <v>994.31399999999996</v>
      </c>
      <c r="G205" s="37"/>
      <c r="H205" s="40"/>
    </row>
    <row r="206" spans="1:8" s="2" customFormat="1" ht="16.8" customHeight="1">
      <c r="A206" s="37"/>
      <c r="B206" s="40"/>
      <c r="C206" s="334" t="s">
        <v>1</v>
      </c>
      <c r="D206" s="334" t="s">
        <v>1484</v>
      </c>
      <c r="E206" s="19" t="s">
        <v>1</v>
      </c>
      <c r="F206" s="335">
        <v>0</v>
      </c>
      <c r="G206" s="37"/>
      <c r="H206" s="40"/>
    </row>
    <row r="207" spans="1:8" s="2" customFormat="1" ht="16.8" customHeight="1">
      <c r="A207" s="37"/>
      <c r="B207" s="40"/>
      <c r="C207" s="334" t="s">
        <v>1</v>
      </c>
      <c r="D207" s="334" t="s">
        <v>1510</v>
      </c>
      <c r="E207" s="19" t="s">
        <v>1</v>
      </c>
      <c r="F207" s="335">
        <v>994.31399999999996</v>
      </c>
      <c r="G207" s="37"/>
      <c r="H207" s="40"/>
    </row>
    <row r="208" spans="1:8" s="2" customFormat="1" ht="16.8" customHeight="1">
      <c r="A208" s="37"/>
      <c r="B208" s="40"/>
      <c r="C208" s="334" t="s">
        <v>208</v>
      </c>
      <c r="D208" s="334" t="s">
        <v>411</v>
      </c>
      <c r="E208" s="19" t="s">
        <v>1</v>
      </c>
      <c r="F208" s="335">
        <v>994.31399999999996</v>
      </c>
      <c r="G208" s="37"/>
      <c r="H208" s="40"/>
    </row>
    <row r="209" spans="1:8" s="2" customFormat="1" ht="16.8" customHeight="1">
      <c r="A209" s="37"/>
      <c r="B209" s="40"/>
      <c r="C209" s="336" t="s">
        <v>4768</v>
      </c>
      <c r="D209" s="37"/>
      <c r="E209" s="37"/>
      <c r="F209" s="37"/>
      <c r="G209" s="37"/>
      <c r="H209" s="40"/>
    </row>
    <row r="210" spans="1:8" s="2" customFormat="1" ht="20.399999999999999">
      <c r="A210" s="37"/>
      <c r="B210" s="40"/>
      <c r="C210" s="334" t="s">
        <v>1507</v>
      </c>
      <c r="D210" s="334" t="s">
        <v>1508</v>
      </c>
      <c r="E210" s="19" t="s">
        <v>485</v>
      </c>
      <c r="F210" s="335">
        <v>1044.03</v>
      </c>
      <c r="G210" s="37"/>
      <c r="H210" s="40"/>
    </row>
    <row r="211" spans="1:8" s="2" customFormat="1" ht="16.8" customHeight="1">
      <c r="A211" s="37"/>
      <c r="B211" s="40"/>
      <c r="C211" s="330" t="s">
        <v>210</v>
      </c>
      <c r="D211" s="331" t="s">
        <v>210</v>
      </c>
      <c r="E211" s="332" t="s">
        <v>1</v>
      </c>
      <c r="F211" s="333">
        <v>164</v>
      </c>
      <c r="G211" s="37"/>
      <c r="H211" s="40"/>
    </row>
    <row r="212" spans="1:8" s="2" customFormat="1" ht="16.8" customHeight="1">
      <c r="A212" s="37"/>
      <c r="B212" s="40"/>
      <c r="C212" s="334" t="s">
        <v>1</v>
      </c>
      <c r="D212" s="334" t="s">
        <v>519</v>
      </c>
      <c r="E212" s="19" t="s">
        <v>1</v>
      </c>
      <c r="F212" s="335">
        <v>0</v>
      </c>
      <c r="G212" s="37"/>
      <c r="H212" s="40"/>
    </row>
    <row r="213" spans="1:8" s="2" customFormat="1" ht="16.8" customHeight="1">
      <c r="A213" s="37"/>
      <c r="B213" s="40"/>
      <c r="C213" s="334" t="s">
        <v>1</v>
      </c>
      <c r="D213" s="334" t="s">
        <v>520</v>
      </c>
      <c r="E213" s="19" t="s">
        <v>1</v>
      </c>
      <c r="F213" s="335">
        <v>164</v>
      </c>
      <c r="G213" s="37"/>
      <c r="H213" s="40"/>
    </row>
    <row r="214" spans="1:8" s="2" customFormat="1" ht="16.8" customHeight="1">
      <c r="A214" s="37"/>
      <c r="B214" s="40"/>
      <c r="C214" s="334" t="s">
        <v>210</v>
      </c>
      <c r="D214" s="334" t="s">
        <v>411</v>
      </c>
      <c r="E214" s="19" t="s">
        <v>1</v>
      </c>
      <c r="F214" s="335">
        <v>164</v>
      </c>
      <c r="G214" s="37"/>
      <c r="H214" s="40"/>
    </row>
    <row r="215" spans="1:8" s="2" customFormat="1" ht="16.8" customHeight="1">
      <c r="A215" s="37"/>
      <c r="B215" s="40"/>
      <c r="C215" s="336" t="s">
        <v>4768</v>
      </c>
      <c r="D215" s="37"/>
      <c r="E215" s="37"/>
      <c r="F215" s="37"/>
      <c r="G215" s="37"/>
      <c r="H215" s="40"/>
    </row>
    <row r="216" spans="1:8" s="2" customFormat="1" ht="16.8" customHeight="1">
      <c r="A216" s="37"/>
      <c r="B216" s="40"/>
      <c r="C216" s="334" t="s">
        <v>516</v>
      </c>
      <c r="D216" s="334" t="s">
        <v>517</v>
      </c>
      <c r="E216" s="19" t="s">
        <v>396</v>
      </c>
      <c r="F216" s="335">
        <v>172.2</v>
      </c>
      <c r="G216" s="37"/>
      <c r="H216" s="40"/>
    </row>
    <row r="217" spans="1:8" s="2" customFormat="1" ht="16.8" customHeight="1">
      <c r="A217" s="37"/>
      <c r="B217" s="40"/>
      <c r="C217" s="330" t="s">
        <v>213</v>
      </c>
      <c r="D217" s="331" t="s">
        <v>214</v>
      </c>
      <c r="E217" s="332" t="s">
        <v>1</v>
      </c>
      <c r="F217" s="333">
        <v>966.5</v>
      </c>
      <c r="G217" s="37"/>
      <c r="H217" s="40"/>
    </row>
    <row r="218" spans="1:8" s="2" customFormat="1" ht="16.8" customHeight="1">
      <c r="A218" s="37"/>
      <c r="B218" s="40"/>
      <c r="C218" s="334" t="s">
        <v>1</v>
      </c>
      <c r="D218" s="334" t="s">
        <v>519</v>
      </c>
      <c r="E218" s="19" t="s">
        <v>1</v>
      </c>
      <c r="F218" s="335">
        <v>0</v>
      </c>
      <c r="G218" s="37"/>
      <c r="H218" s="40"/>
    </row>
    <row r="219" spans="1:8" s="2" customFormat="1" ht="16.8" customHeight="1">
      <c r="A219" s="37"/>
      <c r="B219" s="40"/>
      <c r="C219" s="334" t="s">
        <v>1</v>
      </c>
      <c r="D219" s="334" t="s">
        <v>1537</v>
      </c>
      <c r="E219" s="19" t="s">
        <v>1</v>
      </c>
      <c r="F219" s="335">
        <v>966.5</v>
      </c>
      <c r="G219" s="37"/>
      <c r="H219" s="40"/>
    </row>
    <row r="220" spans="1:8" s="2" customFormat="1" ht="16.8" customHeight="1">
      <c r="A220" s="37"/>
      <c r="B220" s="40"/>
      <c r="C220" s="334" t="s">
        <v>213</v>
      </c>
      <c r="D220" s="334" t="s">
        <v>411</v>
      </c>
      <c r="E220" s="19" t="s">
        <v>1</v>
      </c>
      <c r="F220" s="335">
        <v>966.5</v>
      </c>
      <c r="G220" s="37"/>
      <c r="H220" s="40"/>
    </row>
    <row r="221" spans="1:8" s="2" customFormat="1" ht="16.8" customHeight="1">
      <c r="A221" s="37"/>
      <c r="B221" s="40"/>
      <c r="C221" s="336" t="s">
        <v>4768</v>
      </c>
      <c r="D221" s="37"/>
      <c r="E221" s="37"/>
      <c r="F221" s="37"/>
      <c r="G221" s="37"/>
      <c r="H221" s="40"/>
    </row>
    <row r="222" spans="1:8" s="2" customFormat="1" ht="16.8" customHeight="1">
      <c r="A222" s="37"/>
      <c r="B222" s="40"/>
      <c r="C222" s="334" t="s">
        <v>516</v>
      </c>
      <c r="D222" s="334" t="s">
        <v>517</v>
      </c>
      <c r="E222" s="19" t="s">
        <v>396</v>
      </c>
      <c r="F222" s="335">
        <v>1014.825</v>
      </c>
      <c r="G222" s="37"/>
      <c r="H222" s="40"/>
    </row>
    <row r="223" spans="1:8" s="2" customFormat="1" ht="16.8" customHeight="1">
      <c r="A223" s="37"/>
      <c r="B223" s="40"/>
      <c r="C223" s="330" t="s">
        <v>216</v>
      </c>
      <c r="D223" s="331" t="s">
        <v>216</v>
      </c>
      <c r="E223" s="332" t="s">
        <v>1</v>
      </c>
      <c r="F223" s="333">
        <v>114.67400000000001</v>
      </c>
      <c r="G223" s="37"/>
      <c r="H223" s="40"/>
    </row>
    <row r="224" spans="1:8" s="2" customFormat="1" ht="16.8" customHeight="1">
      <c r="A224" s="37"/>
      <c r="B224" s="40"/>
      <c r="C224" s="334" t="s">
        <v>1</v>
      </c>
      <c r="D224" s="334" t="s">
        <v>416</v>
      </c>
      <c r="E224" s="19" t="s">
        <v>1</v>
      </c>
      <c r="F224" s="335">
        <v>0</v>
      </c>
      <c r="G224" s="37"/>
      <c r="H224" s="40"/>
    </row>
    <row r="225" spans="1:8" s="2" customFormat="1" ht="16.8" customHeight="1">
      <c r="A225" s="37"/>
      <c r="B225" s="40"/>
      <c r="C225" s="334" t="s">
        <v>1</v>
      </c>
      <c r="D225" s="334" t="s">
        <v>417</v>
      </c>
      <c r="E225" s="19" t="s">
        <v>1</v>
      </c>
      <c r="F225" s="335">
        <v>20.8</v>
      </c>
      <c r="G225" s="37"/>
      <c r="H225" s="40"/>
    </row>
    <row r="226" spans="1:8" s="2" customFormat="1" ht="16.8" customHeight="1">
      <c r="A226" s="37"/>
      <c r="B226" s="40"/>
      <c r="C226" s="334" t="s">
        <v>1</v>
      </c>
      <c r="D226" s="334" t="s">
        <v>418</v>
      </c>
      <c r="E226" s="19" t="s">
        <v>1</v>
      </c>
      <c r="F226" s="335">
        <v>0</v>
      </c>
      <c r="G226" s="37"/>
      <c r="H226" s="40"/>
    </row>
    <row r="227" spans="1:8" s="2" customFormat="1" ht="16.8" customHeight="1">
      <c r="A227" s="37"/>
      <c r="B227" s="40"/>
      <c r="C227" s="334" t="s">
        <v>1</v>
      </c>
      <c r="D227" s="334" t="s">
        <v>512</v>
      </c>
      <c r="E227" s="19" t="s">
        <v>1</v>
      </c>
      <c r="F227" s="335">
        <v>41.207999999999998</v>
      </c>
      <c r="G227" s="37"/>
      <c r="H227" s="40"/>
    </row>
    <row r="228" spans="1:8" s="2" customFormat="1" ht="16.8" customHeight="1">
      <c r="A228" s="37"/>
      <c r="B228" s="40"/>
      <c r="C228" s="334" t="s">
        <v>1</v>
      </c>
      <c r="D228" s="334" t="s">
        <v>513</v>
      </c>
      <c r="E228" s="19" t="s">
        <v>1</v>
      </c>
      <c r="F228" s="335">
        <v>52.665999999999997</v>
      </c>
      <c r="G228" s="37"/>
      <c r="H228" s="40"/>
    </row>
    <row r="229" spans="1:8" s="2" customFormat="1" ht="16.8" customHeight="1">
      <c r="A229" s="37"/>
      <c r="B229" s="40"/>
      <c r="C229" s="334" t="s">
        <v>216</v>
      </c>
      <c r="D229" s="334" t="s">
        <v>411</v>
      </c>
      <c r="E229" s="19" t="s">
        <v>1</v>
      </c>
      <c r="F229" s="335">
        <v>114.67400000000001</v>
      </c>
      <c r="G229" s="37"/>
      <c r="H229" s="40"/>
    </row>
    <row r="230" spans="1:8" s="2" customFormat="1" ht="16.8" customHeight="1">
      <c r="A230" s="37"/>
      <c r="B230" s="40"/>
      <c r="C230" s="336" t="s">
        <v>4768</v>
      </c>
      <c r="D230" s="37"/>
      <c r="E230" s="37"/>
      <c r="F230" s="37"/>
      <c r="G230" s="37"/>
      <c r="H230" s="40"/>
    </row>
    <row r="231" spans="1:8" s="2" customFormat="1" ht="20.399999999999999">
      <c r="A231" s="37"/>
      <c r="B231" s="40"/>
      <c r="C231" s="334" t="s">
        <v>509</v>
      </c>
      <c r="D231" s="334" t="s">
        <v>510</v>
      </c>
      <c r="E231" s="19" t="s">
        <v>405</v>
      </c>
      <c r="F231" s="335">
        <v>120.408</v>
      </c>
      <c r="G231" s="37"/>
      <c r="H231" s="40"/>
    </row>
    <row r="232" spans="1:8" s="2" customFormat="1" ht="16.8" customHeight="1">
      <c r="A232" s="37"/>
      <c r="B232" s="40"/>
      <c r="C232" s="330" t="s">
        <v>218</v>
      </c>
      <c r="D232" s="331" t="s">
        <v>216</v>
      </c>
      <c r="E232" s="332" t="s">
        <v>1</v>
      </c>
      <c r="F232" s="333">
        <v>132.36099999999999</v>
      </c>
      <c r="G232" s="37"/>
      <c r="H232" s="40"/>
    </row>
    <row r="233" spans="1:8" s="2" customFormat="1" ht="16.8" customHeight="1">
      <c r="A233" s="37"/>
      <c r="B233" s="40"/>
      <c r="C233" s="334" t="s">
        <v>1</v>
      </c>
      <c r="D233" s="334" t="s">
        <v>416</v>
      </c>
      <c r="E233" s="19" t="s">
        <v>1</v>
      </c>
      <c r="F233" s="335">
        <v>0</v>
      </c>
      <c r="G233" s="37"/>
      <c r="H233" s="40"/>
    </row>
    <row r="234" spans="1:8" s="2" customFormat="1" ht="16.8" customHeight="1">
      <c r="A234" s="37"/>
      <c r="B234" s="40"/>
      <c r="C234" s="334" t="s">
        <v>1</v>
      </c>
      <c r="D234" s="334" t="s">
        <v>919</v>
      </c>
      <c r="E234" s="19" t="s">
        <v>1</v>
      </c>
      <c r="F234" s="335">
        <v>69.599999999999994</v>
      </c>
      <c r="G234" s="37"/>
      <c r="H234" s="40"/>
    </row>
    <row r="235" spans="1:8" s="2" customFormat="1" ht="16.8" customHeight="1">
      <c r="A235" s="37"/>
      <c r="B235" s="40"/>
      <c r="C235" s="334" t="s">
        <v>1</v>
      </c>
      <c r="D235" s="334" t="s">
        <v>920</v>
      </c>
      <c r="E235" s="19" t="s">
        <v>1</v>
      </c>
      <c r="F235" s="335">
        <v>40.4</v>
      </c>
      <c r="G235" s="37"/>
      <c r="H235" s="40"/>
    </row>
    <row r="236" spans="1:8" s="2" customFormat="1" ht="16.8" customHeight="1">
      <c r="A236" s="37"/>
      <c r="B236" s="40"/>
      <c r="C236" s="334" t="s">
        <v>1</v>
      </c>
      <c r="D236" s="334" t="s">
        <v>921</v>
      </c>
      <c r="E236" s="19" t="s">
        <v>1</v>
      </c>
      <c r="F236" s="335">
        <v>22.361000000000001</v>
      </c>
      <c r="G236" s="37"/>
      <c r="H236" s="40"/>
    </row>
    <row r="237" spans="1:8" s="2" customFormat="1" ht="16.8" customHeight="1">
      <c r="A237" s="37"/>
      <c r="B237" s="40"/>
      <c r="C237" s="334" t="s">
        <v>218</v>
      </c>
      <c r="D237" s="334" t="s">
        <v>411</v>
      </c>
      <c r="E237" s="19" t="s">
        <v>1</v>
      </c>
      <c r="F237" s="335">
        <v>132.36099999999999</v>
      </c>
      <c r="G237" s="37"/>
      <c r="H237" s="40"/>
    </row>
    <row r="238" spans="1:8" s="2" customFormat="1" ht="16.8" customHeight="1">
      <c r="A238" s="37"/>
      <c r="B238" s="40"/>
      <c r="C238" s="336" t="s">
        <v>4768</v>
      </c>
      <c r="D238" s="37"/>
      <c r="E238" s="37"/>
      <c r="F238" s="37"/>
      <c r="G238" s="37"/>
      <c r="H238" s="40"/>
    </row>
    <row r="239" spans="1:8" s="2" customFormat="1" ht="20.399999999999999">
      <c r="A239" s="37"/>
      <c r="B239" s="40"/>
      <c r="C239" s="334" t="s">
        <v>509</v>
      </c>
      <c r="D239" s="334" t="s">
        <v>510</v>
      </c>
      <c r="E239" s="19" t="s">
        <v>405</v>
      </c>
      <c r="F239" s="335">
        <v>138.97900000000001</v>
      </c>
      <c r="G239" s="37"/>
      <c r="H239" s="40"/>
    </row>
    <row r="240" spans="1:8" s="2" customFormat="1" ht="16.8" customHeight="1">
      <c r="A240" s="37"/>
      <c r="B240" s="40"/>
      <c r="C240" s="330" t="s">
        <v>220</v>
      </c>
      <c r="D240" s="331" t="s">
        <v>221</v>
      </c>
      <c r="E240" s="332" t="s">
        <v>1</v>
      </c>
      <c r="F240" s="333">
        <v>134.4</v>
      </c>
      <c r="G240" s="37"/>
      <c r="H240" s="40"/>
    </row>
    <row r="241" spans="1:8" s="2" customFormat="1" ht="16.8" customHeight="1">
      <c r="A241" s="37"/>
      <c r="B241" s="40"/>
      <c r="C241" s="334" t="s">
        <v>1</v>
      </c>
      <c r="D241" s="334" t="s">
        <v>416</v>
      </c>
      <c r="E241" s="19" t="s">
        <v>1</v>
      </c>
      <c r="F241" s="335">
        <v>0</v>
      </c>
      <c r="G241" s="37"/>
      <c r="H241" s="40"/>
    </row>
    <row r="242" spans="1:8" s="2" customFormat="1" ht="16.8" customHeight="1">
      <c r="A242" s="37"/>
      <c r="B242" s="40"/>
      <c r="C242" s="334" t="s">
        <v>1</v>
      </c>
      <c r="D242" s="334" t="s">
        <v>1248</v>
      </c>
      <c r="E242" s="19" t="s">
        <v>1</v>
      </c>
      <c r="F242" s="335">
        <v>94.8</v>
      </c>
      <c r="G242" s="37"/>
      <c r="H242" s="40"/>
    </row>
    <row r="243" spans="1:8" s="2" customFormat="1" ht="16.8" customHeight="1">
      <c r="A243" s="37"/>
      <c r="B243" s="40"/>
      <c r="C243" s="334" t="s">
        <v>1</v>
      </c>
      <c r="D243" s="334" t="s">
        <v>1183</v>
      </c>
      <c r="E243" s="19" t="s">
        <v>1</v>
      </c>
      <c r="F243" s="335">
        <v>39.6</v>
      </c>
      <c r="G243" s="37"/>
      <c r="H243" s="40"/>
    </row>
    <row r="244" spans="1:8" s="2" customFormat="1" ht="16.8" customHeight="1">
      <c r="A244" s="37"/>
      <c r="B244" s="40"/>
      <c r="C244" s="334" t="s">
        <v>220</v>
      </c>
      <c r="D244" s="334" t="s">
        <v>411</v>
      </c>
      <c r="E244" s="19" t="s">
        <v>1</v>
      </c>
      <c r="F244" s="335">
        <v>134.4</v>
      </c>
      <c r="G244" s="37"/>
      <c r="H244" s="40"/>
    </row>
    <row r="245" spans="1:8" s="2" customFormat="1" ht="16.8" customHeight="1">
      <c r="A245" s="37"/>
      <c r="B245" s="40"/>
      <c r="C245" s="336" t="s">
        <v>4768</v>
      </c>
      <c r="D245" s="37"/>
      <c r="E245" s="37"/>
      <c r="F245" s="37"/>
      <c r="G245" s="37"/>
      <c r="H245" s="40"/>
    </row>
    <row r="246" spans="1:8" s="2" customFormat="1" ht="20.399999999999999">
      <c r="A246" s="37"/>
      <c r="B246" s="40"/>
      <c r="C246" s="334" t="s">
        <v>509</v>
      </c>
      <c r="D246" s="334" t="s">
        <v>510</v>
      </c>
      <c r="E246" s="19" t="s">
        <v>405</v>
      </c>
      <c r="F246" s="335">
        <v>141.12</v>
      </c>
      <c r="G246" s="37"/>
      <c r="H246" s="40"/>
    </row>
    <row r="247" spans="1:8" s="2" customFormat="1" ht="24">
      <c r="A247" s="37"/>
      <c r="B247" s="40"/>
      <c r="C247" s="330" t="s">
        <v>223</v>
      </c>
      <c r="D247" s="331" t="s">
        <v>224</v>
      </c>
      <c r="E247" s="332" t="s">
        <v>1</v>
      </c>
      <c r="F247" s="333">
        <v>1643</v>
      </c>
      <c r="G247" s="37"/>
      <c r="H247" s="40"/>
    </row>
    <row r="248" spans="1:8" s="2" customFormat="1" ht="16.8" customHeight="1">
      <c r="A248" s="37"/>
      <c r="B248" s="40"/>
      <c r="C248" s="334" t="s">
        <v>1</v>
      </c>
      <c r="D248" s="334" t="s">
        <v>791</v>
      </c>
      <c r="E248" s="19" t="s">
        <v>1</v>
      </c>
      <c r="F248" s="335">
        <v>0</v>
      </c>
      <c r="G248" s="37"/>
      <c r="H248" s="40"/>
    </row>
    <row r="249" spans="1:8" s="2" customFormat="1" ht="16.8" customHeight="1">
      <c r="A249" s="37"/>
      <c r="B249" s="40"/>
      <c r="C249" s="334" t="s">
        <v>1</v>
      </c>
      <c r="D249" s="334" t="s">
        <v>148</v>
      </c>
      <c r="E249" s="19" t="s">
        <v>1</v>
      </c>
      <c r="F249" s="335">
        <v>1643</v>
      </c>
      <c r="G249" s="37"/>
      <c r="H249" s="40"/>
    </row>
    <row r="250" spans="1:8" s="2" customFormat="1" ht="16.8" customHeight="1">
      <c r="A250" s="37"/>
      <c r="B250" s="40"/>
      <c r="C250" s="334" t="s">
        <v>223</v>
      </c>
      <c r="D250" s="334" t="s">
        <v>411</v>
      </c>
      <c r="E250" s="19" t="s">
        <v>1</v>
      </c>
      <c r="F250" s="335">
        <v>1643</v>
      </c>
      <c r="G250" s="37"/>
      <c r="H250" s="40"/>
    </row>
    <row r="251" spans="1:8" s="2" customFormat="1" ht="16.8" customHeight="1">
      <c r="A251" s="37"/>
      <c r="B251" s="40"/>
      <c r="C251" s="336" t="s">
        <v>4768</v>
      </c>
      <c r="D251" s="37"/>
      <c r="E251" s="37"/>
      <c r="F251" s="37"/>
      <c r="G251" s="37"/>
      <c r="H251" s="40"/>
    </row>
    <row r="252" spans="1:8" s="2" customFormat="1" ht="16.8" customHeight="1">
      <c r="A252" s="37"/>
      <c r="B252" s="40"/>
      <c r="C252" s="334" t="s">
        <v>788</v>
      </c>
      <c r="D252" s="334" t="s">
        <v>789</v>
      </c>
      <c r="E252" s="19" t="s">
        <v>405</v>
      </c>
      <c r="F252" s="335">
        <v>1713.65</v>
      </c>
      <c r="G252" s="37"/>
      <c r="H252" s="40"/>
    </row>
    <row r="253" spans="1:8" s="2" customFormat="1" ht="20.399999999999999">
      <c r="A253" s="37"/>
      <c r="B253" s="40"/>
      <c r="C253" s="334" t="s">
        <v>830</v>
      </c>
      <c r="D253" s="334" t="s">
        <v>831</v>
      </c>
      <c r="E253" s="19" t="s">
        <v>405</v>
      </c>
      <c r="F253" s="335">
        <v>1712</v>
      </c>
      <c r="G253" s="37"/>
      <c r="H253" s="40"/>
    </row>
    <row r="254" spans="1:8" s="2" customFormat="1" ht="20.399999999999999">
      <c r="A254" s="37"/>
      <c r="B254" s="40"/>
      <c r="C254" s="334" t="s">
        <v>835</v>
      </c>
      <c r="D254" s="334" t="s">
        <v>836</v>
      </c>
      <c r="E254" s="19" t="s">
        <v>405</v>
      </c>
      <c r="F254" s="335">
        <v>1712</v>
      </c>
      <c r="G254" s="37"/>
      <c r="H254" s="40"/>
    </row>
    <row r="255" spans="1:8" s="2" customFormat="1" ht="16.8" customHeight="1">
      <c r="A255" s="37"/>
      <c r="B255" s="40"/>
      <c r="C255" s="334" t="s">
        <v>603</v>
      </c>
      <c r="D255" s="334" t="s">
        <v>604</v>
      </c>
      <c r="E255" s="19" t="s">
        <v>405</v>
      </c>
      <c r="F255" s="335">
        <v>1643</v>
      </c>
      <c r="G255" s="37"/>
      <c r="H255" s="40"/>
    </row>
    <row r="256" spans="1:8" s="2" customFormat="1" ht="20.399999999999999">
      <c r="A256" s="37"/>
      <c r="B256" s="40"/>
      <c r="C256" s="334" t="s">
        <v>686</v>
      </c>
      <c r="D256" s="334" t="s">
        <v>687</v>
      </c>
      <c r="E256" s="19" t="s">
        <v>405</v>
      </c>
      <c r="F256" s="335">
        <v>3286</v>
      </c>
      <c r="G256" s="37"/>
      <c r="H256" s="40"/>
    </row>
    <row r="257" spans="1:8" s="2" customFormat="1" ht="20.399999999999999">
      <c r="A257" s="37"/>
      <c r="B257" s="40"/>
      <c r="C257" s="334" t="s">
        <v>776</v>
      </c>
      <c r="D257" s="334" t="s">
        <v>777</v>
      </c>
      <c r="E257" s="19" t="s">
        <v>405</v>
      </c>
      <c r="F257" s="335">
        <v>1713.65</v>
      </c>
      <c r="G257" s="37"/>
      <c r="H257" s="40"/>
    </row>
    <row r="258" spans="1:8" s="2" customFormat="1" ht="30.6">
      <c r="A258" s="37"/>
      <c r="B258" s="40"/>
      <c r="C258" s="334" t="s">
        <v>780</v>
      </c>
      <c r="D258" s="334" t="s">
        <v>781</v>
      </c>
      <c r="E258" s="19" t="s">
        <v>405</v>
      </c>
      <c r="F258" s="335">
        <v>172.51499999999999</v>
      </c>
      <c r="G258" s="37"/>
      <c r="H258" s="40"/>
    </row>
    <row r="259" spans="1:8" s="2" customFormat="1" ht="20.399999999999999">
      <c r="A259" s="37"/>
      <c r="B259" s="40"/>
      <c r="C259" s="334" t="s">
        <v>817</v>
      </c>
      <c r="D259" s="334" t="s">
        <v>818</v>
      </c>
      <c r="E259" s="19" t="s">
        <v>405</v>
      </c>
      <c r="F259" s="335">
        <v>3011.4409999999998</v>
      </c>
      <c r="G259" s="37"/>
      <c r="H259" s="40"/>
    </row>
    <row r="260" spans="1:8" s="2" customFormat="1" ht="16.8" customHeight="1">
      <c r="A260" s="37"/>
      <c r="B260" s="40"/>
      <c r="C260" s="334" t="s">
        <v>691</v>
      </c>
      <c r="D260" s="334" t="s">
        <v>692</v>
      </c>
      <c r="E260" s="19" t="s">
        <v>693</v>
      </c>
      <c r="F260" s="335">
        <v>4929</v>
      </c>
      <c r="G260" s="37"/>
      <c r="H260" s="40"/>
    </row>
    <row r="261" spans="1:8" s="2" customFormat="1" ht="24">
      <c r="A261" s="37"/>
      <c r="B261" s="40"/>
      <c r="C261" s="330" t="s">
        <v>225</v>
      </c>
      <c r="D261" s="331" t="s">
        <v>224</v>
      </c>
      <c r="E261" s="332" t="s">
        <v>1</v>
      </c>
      <c r="F261" s="333">
        <v>2853</v>
      </c>
      <c r="G261" s="37"/>
      <c r="H261" s="40"/>
    </row>
    <row r="262" spans="1:8" s="2" customFormat="1" ht="16.8" customHeight="1">
      <c r="A262" s="37"/>
      <c r="B262" s="40"/>
      <c r="C262" s="334" t="s">
        <v>1</v>
      </c>
      <c r="D262" s="334" t="s">
        <v>791</v>
      </c>
      <c r="E262" s="19" t="s">
        <v>1</v>
      </c>
      <c r="F262" s="335">
        <v>0</v>
      </c>
      <c r="G262" s="37"/>
      <c r="H262" s="40"/>
    </row>
    <row r="263" spans="1:8" s="2" customFormat="1" ht="16.8" customHeight="1">
      <c r="A263" s="37"/>
      <c r="B263" s="40"/>
      <c r="C263" s="334" t="s">
        <v>1</v>
      </c>
      <c r="D263" s="334" t="s">
        <v>151</v>
      </c>
      <c r="E263" s="19" t="s">
        <v>1</v>
      </c>
      <c r="F263" s="335">
        <v>2853</v>
      </c>
      <c r="G263" s="37"/>
      <c r="H263" s="40"/>
    </row>
    <row r="264" spans="1:8" s="2" customFormat="1" ht="16.8" customHeight="1">
      <c r="A264" s="37"/>
      <c r="B264" s="40"/>
      <c r="C264" s="334" t="s">
        <v>225</v>
      </c>
      <c r="D264" s="334" t="s">
        <v>411</v>
      </c>
      <c r="E264" s="19" t="s">
        <v>1</v>
      </c>
      <c r="F264" s="335">
        <v>2853</v>
      </c>
      <c r="G264" s="37"/>
      <c r="H264" s="40"/>
    </row>
    <row r="265" spans="1:8" s="2" customFormat="1" ht="16.8" customHeight="1">
      <c r="A265" s="37"/>
      <c r="B265" s="40"/>
      <c r="C265" s="336" t="s">
        <v>4768</v>
      </c>
      <c r="D265" s="37"/>
      <c r="E265" s="37"/>
      <c r="F265" s="37"/>
      <c r="G265" s="37"/>
      <c r="H265" s="40"/>
    </row>
    <row r="266" spans="1:8" s="2" customFormat="1" ht="16.8" customHeight="1">
      <c r="A266" s="37"/>
      <c r="B266" s="40"/>
      <c r="C266" s="334" t="s">
        <v>788</v>
      </c>
      <c r="D266" s="334" t="s">
        <v>789</v>
      </c>
      <c r="E266" s="19" t="s">
        <v>405</v>
      </c>
      <c r="F266" s="335">
        <v>2907.45</v>
      </c>
      <c r="G266" s="37"/>
      <c r="H266" s="40"/>
    </row>
    <row r="267" spans="1:8" s="2" customFormat="1" ht="20.399999999999999">
      <c r="A267" s="37"/>
      <c r="B267" s="40"/>
      <c r="C267" s="334" t="s">
        <v>830</v>
      </c>
      <c r="D267" s="334" t="s">
        <v>831</v>
      </c>
      <c r="E267" s="19" t="s">
        <v>405</v>
      </c>
      <c r="F267" s="335">
        <v>3142</v>
      </c>
      <c r="G267" s="37"/>
      <c r="H267" s="40"/>
    </row>
    <row r="268" spans="1:8" s="2" customFormat="1" ht="20.399999999999999">
      <c r="A268" s="37"/>
      <c r="B268" s="40"/>
      <c r="C268" s="334" t="s">
        <v>835</v>
      </c>
      <c r="D268" s="334" t="s">
        <v>836</v>
      </c>
      <c r="E268" s="19" t="s">
        <v>405</v>
      </c>
      <c r="F268" s="335">
        <v>3142</v>
      </c>
      <c r="G268" s="37"/>
      <c r="H268" s="40"/>
    </row>
    <row r="269" spans="1:8" s="2" customFormat="1" ht="16.8" customHeight="1">
      <c r="A269" s="37"/>
      <c r="B269" s="40"/>
      <c r="C269" s="334" t="s">
        <v>603</v>
      </c>
      <c r="D269" s="334" t="s">
        <v>604</v>
      </c>
      <c r="E269" s="19" t="s">
        <v>405</v>
      </c>
      <c r="F269" s="335">
        <v>2853</v>
      </c>
      <c r="G269" s="37"/>
      <c r="H269" s="40"/>
    </row>
    <row r="270" spans="1:8" s="2" customFormat="1" ht="20.399999999999999">
      <c r="A270" s="37"/>
      <c r="B270" s="40"/>
      <c r="C270" s="334" t="s">
        <v>686</v>
      </c>
      <c r="D270" s="334" t="s">
        <v>687</v>
      </c>
      <c r="E270" s="19" t="s">
        <v>405</v>
      </c>
      <c r="F270" s="335">
        <v>5706</v>
      </c>
      <c r="G270" s="37"/>
      <c r="H270" s="40"/>
    </row>
    <row r="271" spans="1:8" s="2" customFormat="1" ht="20.399999999999999">
      <c r="A271" s="37"/>
      <c r="B271" s="40"/>
      <c r="C271" s="334" t="s">
        <v>776</v>
      </c>
      <c r="D271" s="334" t="s">
        <v>777</v>
      </c>
      <c r="E271" s="19" t="s">
        <v>405</v>
      </c>
      <c r="F271" s="335">
        <v>2907.45</v>
      </c>
      <c r="G271" s="37"/>
      <c r="H271" s="40"/>
    </row>
    <row r="272" spans="1:8" s="2" customFormat="1" ht="30.6">
      <c r="A272" s="37"/>
      <c r="B272" s="40"/>
      <c r="C272" s="334" t="s">
        <v>780</v>
      </c>
      <c r="D272" s="334" t="s">
        <v>781</v>
      </c>
      <c r="E272" s="19" t="s">
        <v>405</v>
      </c>
      <c r="F272" s="335">
        <v>299.565</v>
      </c>
      <c r="G272" s="37"/>
      <c r="H272" s="40"/>
    </row>
    <row r="273" spans="1:8" s="2" customFormat="1" ht="20.399999999999999">
      <c r="A273" s="37"/>
      <c r="B273" s="40"/>
      <c r="C273" s="334" t="s">
        <v>817</v>
      </c>
      <c r="D273" s="334" t="s">
        <v>818</v>
      </c>
      <c r="E273" s="19" t="s">
        <v>405</v>
      </c>
      <c r="F273" s="335">
        <v>4206.8519999999999</v>
      </c>
      <c r="G273" s="37"/>
      <c r="H273" s="40"/>
    </row>
    <row r="274" spans="1:8" s="2" customFormat="1" ht="16.8" customHeight="1">
      <c r="A274" s="37"/>
      <c r="B274" s="40"/>
      <c r="C274" s="334" t="s">
        <v>691</v>
      </c>
      <c r="D274" s="334" t="s">
        <v>692</v>
      </c>
      <c r="E274" s="19" t="s">
        <v>693</v>
      </c>
      <c r="F274" s="335">
        <v>8559</v>
      </c>
      <c r="G274" s="37"/>
      <c r="H274" s="40"/>
    </row>
    <row r="275" spans="1:8" s="2" customFormat="1" ht="24">
      <c r="A275" s="37"/>
      <c r="B275" s="40"/>
      <c r="C275" s="330" t="s">
        <v>226</v>
      </c>
      <c r="D275" s="331" t="s">
        <v>224</v>
      </c>
      <c r="E275" s="332" t="s">
        <v>1</v>
      </c>
      <c r="F275" s="333">
        <v>3039</v>
      </c>
      <c r="G275" s="37"/>
      <c r="H275" s="40"/>
    </row>
    <row r="276" spans="1:8" s="2" customFormat="1" ht="16.8" customHeight="1">
      <c r="A276" s="37"/>
      <c r="B276" s="40"/>
      <c r="C276" s="334" t="s">
        <v>1</v>
      </c>
      <c r="D276" s="334" t="s">
        <v>791</v>
      </c>
      <c r="E276" s="19" t="s">
        <v>1</v>
      </c>
      <c r="F276" s="335">
        <v>0</v>
      </c>
      <c r="G276" s="37"/>
      <c r="H276" s="40"/>
    </row>
    <row r="277" spans="1:8" s="2" customFormat="1" ht="16.8" customHeight="1">
      <c r="A277" s="37"/>
      <c r="B277" s="40"/>
      <c r="C277" s="334" t="s">
        <v>1</v>
      </c>
      <c r="D277" s="334" t="s">
        <v>154</v>
      </c>
      <c r="E277" s="19" t="s">
        <v>1</v>
      </c>
      <c r="F277" s="335">
        <v>3039</v>
      </c>
      <c r="G277" s="37"/>
      <c r="H277" s="40"/>
    </row>
    <row r="278" spans="1:8" s="2" customFormat="1" ht="16.8" customHeight="1">
      <c r="A278" s="37"/>
      <c r="B278" s="40"/>
      <c r="C278" s="334" t="s">
        <v>226</v>
      </c>
      <c r="D278" s="334" t="s">
        <v>411</v>
      </c>
      <c r="E278" s="19" t="s">
        <v>1</v>
      </c>
      <c r="F278" s="335">
        <v>3039</v>
      </c>
      <c r="G278" s="37"/>
      <c r="H278" s="40"/>
    </row>
    <row r="279" spans="1:8" s="2" customFormat="1" ht="16.8" customHeight="1">
      <c r="A279" s="37"/>
      <c r="B279" s="40"/>
      <c r="C279" s="336" t="s">
        <v>4768</v>
      </c>
      <c r="D279" s="37"/>
      <c r="E279" s="37"/>
      <c r="F279" s="37"/>
      <c r="G279" s="37"/>
      <c r="H279" s="40"/>
    </row>
    <row r="280" spans="1:8" s="2" customFormat="1" ht="16.8" customHeight="1">
      <c r="A280" s="37"/>
      <c r="B280" s="40"/>
      <c r="C280" s="334" t="s">
        <v>788</v>
      </c>
      <c r="D280" s="334" t="s">
        <v>789</v>
      </c>
      <c r="E280" s="19" t="s">
        <v>405</v>
      </c>
      <c r="F280" s="335">
        <v>3109.35</v>
      </c>
      <c r="G280" s="37"/>
      <c r="H280" s="40"/>
    </row>
    <row r="281" spans="1:8" s="2" customFormat="1" ht="20.399999999999999">
      <c r="A281" s="37"/>
      <c r="B281" s="40"/>
      <c r="C281" s="334" t="s">
        <v>830</v>
      </c>
      <c r="D281" s="334" t="s">
        <v>831</v>
      </c>
      <c r="E281" s="19" t="s">
        <v>405</v>
      </c>
      <c r="F281" s="335">
        <v>3310</v>
      </c>
      <c r="G281" s="37"/>
      <c r="H281" s="40"/>
    </row>
    <row r="282" spans="1:8" s="2" customFormat="1" ht="20.399999999999999">
      <c r="A282" s="37"/>
      <c r="B282" s="40"/>
      <c r="C282" s="334" t="s">
        <v>835</v>
      </c>
      <c r="D282" s="334" t="s">
        <v>836</v>
      </c>
      <c r="E282" s="19" t="s">
        <v>405</v>
      </c>
      <c r="F282" s="335">
        <v>3310</v>
      </c>
      <c r="G282" s="37"/>
      <c r="H282" s="40"/>
    </row>
    <row r="283" spans="1:8" s="2" customFormat="1" ht="16.8" customHeight="1">
      <c r="A283" s="37"/>
      <c r="B283" s="40"/>
      <c r="C283" s="334" t="s">
        <v>603</v>
      </c>
      <c r="D283" s="334" t="s">
        <v>604</v>
      </c>
      <c r="E283" s="19" t="s">
        <v>405</v>
      </c>
      <c r="F283" s="335">
        <v>3039</v>
      </c>
      <c r="G283" s="37"/>
      <c r="H283" s="40"/>
    </row>
    <row r="284" spans="1:8" s="2" customFormat="1" ht="20.399999999999999">
      <c r="A284" s="37"/>
      <c r="B284" s="40"/>
      <c r="C284" s="334" t="s">
        <v>686</v>
      </c>
      <c r="D284" s="334" t="s">
        <v>687</v>
      </c>
      <c r="E284" s="19" t="s">
        <v>405</v>
      </c>
      <c r="F284" s="335">
        <v>6078</v>
      </c>
      <c r="G284" s="37"/>
      <c r="H284" s="40"/>
    </row>
    <row r="285" spans="1:8" s="2" customFormat="1" ht="20.399999999999999">
      <c r="A285" s="37"/>
      <c r="B285" s="40"/>
      <c r="C285" s="334" t="s">
        <v>776</v>
      </c>
      <c r="D285" s="334" t="s">
        <v>777</v>
      </c>
      <c r="E285" s="19" t="s">
        <v>405</v>
      </c>
      <c r="F285" s="335">
        <v>3109.35</v>
      </c>
      <c r="G285" s="37"/>
      <c r="H285" s="40"/>
    </row>
    <row r="286" spans="1:8" s="2" customFormat="1" ht="30.6">
      <c r="A286" s="37"/>
      <c r="B286" s="40"/>
      <c r="C286" s="334" t="s">
        <v>780</v>
      </c>
      <c r="D286" s="334" t="s">
        <v>781</v>
      </c>
      <c r="E286" s="19" t="s">
        <v>405</v>
      </c>
      <c r="F286" s="335">
        <v>319.09500000000003</v>
      </c>
      <c r="G286" s="37"/>
      <c r="H286" s="40"/>
    </row>
    <row r="287" spans="1:8" s="2" customFormat="1" ht="20.399999999999999">
      <c r="A287" s="37"/>
      <c r="B287" s="40"/>
      <c r="C287" s="334" t="s">
        <v>817</v>
      </c>
      <c r="D287" s="334" t="s">
        <v>818</v>
      </c>
      <c r="E287" s="19" t="s">
        <v>405</v>
      </c>
      <c r="F287" s="335">
        <v>4660.95</v>
      </c>
      <c r="G287" s="37"/>
      <c r="H287" s="40"/>
    </row>
    <row r="288" spans="1:8" s="2" customFormat="1" ht="16.8" customHeight="1">
      <c r="A288" s="37"/>
      <c r="B288" s="40"/>
      <c r="C288" s="334" t="s">
        <v>691</v>
      </c>
      <c r="D288" s="334" t="s">
        <v>692</v>
      </c>
      <c r="E288" s="19" t="s">
        <v>693</v>
      </c>
      <c r="F288" s="335">
        <v>9117</v>
      </c>
      <c r="G288" s="37"/>
      <c r="H288" s="40"/>
    </row>
    <row r="289" spans="1:8" s="2" customFormat="1" ht="24">
      <c r="A289" s="37"/>
      <c r="B289" s="40"/>
      <c r="C289" s="330" t="s">
        <v>227</v>
      </c>
      <c r="D289" s="331" t="s">
        <v>224</v>
      </c>
      <c r="E289" s="332" t="s">
        <v>1</v>
      </c>
      <c r="F289" s="333">
        <v>3534</v>
      </c>
      <c r="G289" s="37"/>
      <c r="H289" s="40"/>
    </row>
    <row r="290" spans="1:8" s="2" customFormat="1" ht="16.8" customHeight="1">
      <c r="A290" s="37"/>
      <c r="B290" s="40"/>
      <c r="C290" s="334" t="s">
        <v>1</v>
      </c>
      <c r="D290" s="334" t="s">
        <v>791</v>
      </c>
      <c r="E290" s="19" t="s">
        <v>1</v>
      </c>
      <c r="F290" s="335">
        <v>0</v>
      </c>
      <c r="G290" s="37"/>
      <c r="H290" s="40"/>
    </row>
    <row r="291" spans="1:8" s="2" customFormat="1" ht="16.8" customHeight="1">
      <c r="A291" s="37"/>
      <c r="B291" s="40"/>
      <c r="C291" s="334" t="s">
        <v>1</v>
      </c>
      <c r="D291" s="334" t="s">
        <v>156</v>
      </c>
      <c r="E291" s="19" t="s">
        <v>1</v>
      </c>
      <c r="F291" s="335">
        <v>3534</v>
      </c>
      <c r="G291" s="37"/>
      <c r="H291" s="40"/>
    </row>
    <row r="292" spans="1:8" s="2" customFormat="1" ht="16.8" customHeight="1">
      <c r="A292" s="37"/>
      <c r="B292" s="40"/>
      <c r="C292" s="334" t="s">
        <v>227</v>
      </c>
      <c r="D292" s="334" t="s">
        <v>411</v>
      </c>
      <c r="E292" s="19" t="s">
        <v>1</v>
      </c>
      <c r="F292" s="335">
        <v>3534</v>
      </c>
      <c r="G292" s="37"/>
      <c r="H292" s="40"/>
    </row>
    <row r="293" spans="1:8" s="2" customFormat="1" ht="16.8" customHeight="1">
      <c r="A293" s="37"/>
      <c r="B293" s="40"/>
      <c r="C293" s="336" t="s">
        <v>4768</v>
      </c>
      <c r="D293" s="37"/>
      <c r="E293" s="37"/>
      <c r="F293" s="37"/>
      <c r="G293" s="37"/>
      <c r="H293" s="40"/>
    </row>
    <row r="294" spans="1:8" s="2" customFormat="1" ht="16.8" customHeight="1">
      <c r="A294" s="37"/>
      <c r="B294" s="40"/>
      <c r="C294" s="334" t="s">
        <v>788</v>
      </c>
      <c r="D294" s="334" t="s">
        <v>789</v>
      </c>
      <c r="E294" s="19" t="s">
        <v>405</v>
      </c>
      <c r="F294" s="335">
        <v>3641.7</v>
      </c>
      <c r="G294" s="37"/>
      <c r="H294" s="40"/>
    </row>
    <row r="295" spans="1:8" s="2" customFormat="1" ht="20.399999999999999">
      <c r="A295" s="37"/>
      <c r="B295" s="40"/>
      <c r="C295" s="334" t="s">
        <v>830</v>
      </c>
      <c r="D295" s="334" t="s">
        <v>831</v>
      </c>
      <c r="E295" s="19" t="s">
        <v>405</v>
      </c>
      <c r="F295" s="335">
        <v>3783</v>
      </c>
      <c r="G295" s="37"/>
      <c r="H295" s="40"/>
    </row>
    <row r="296" spans="1:8" s="2" customFormat="1" ht="20.399999999999999">
      <c r="A296" s="37"/>
      <c r="B296" s="40"/>
      <c r="C296" s="334" t="s">
        <v>835</v>
      </c>
      <c r="D296" s="334" t="s">
        <v>836</v>
      </c>
      <c r="E296" s="19" t="s">
        <v>405</v>
      </c>
      <c r="F296" s="335">
        <v>3783</v>
      </c>
      <c r="G296" s="37"/>
      <c r="H296" s="40"/>
    </row>
    <row r="297" spans="1:8" s="2" customFormat="1" ht="16.8" customHeight="1">
      <c r="A297" s="37"/>
      <c r="B297" s="40"/>
      <c r="C297" s="334" t="s">
        <v>603</v>
      </c>
      <c r="D297" s="334" t="s">
        <v>604</v>
      </c>
      <c r="E297" s="19" t="s">
        <v>405</v>
      </c>
      <c r="F297" s="335">
        <v>3534</v>
      </c>
      <c r="G297" s="37"/>
      <c r="H297" s="40"/>
    </row>
    <row r="298" spans="1:8" s="2" customFormat="1" ht="20.399999999999999">
      <c r="A298" s="37"/>
      <c r="B298" s="40"/>
      <c r="C298" s="334" t="s">
        <v>686</v>
      </c>
      <c r="D298" s="334" t="s">
        <v>687</v>
      </c>
      <c r="E298" s="19" t="s">
        <v>405</v>
      </c>
      <c r="F298" s="335">
        <v>7068</v>
      </c>
      <c r="G298" s="37"/>
      <c r="H298" s="40"/>
    </row>
    <row r="299" spans="1:8" s="2" customFormat="1" ht="20.399999999999999">
      <c r="A299" s="37"/>
      <c r="B299" s="40"/>
      <c r="C299" s="334" t="s">
        <v>776</v>
      </c>
      <c r="D299" s="334" t="s">
        <v>777</v>
      </c>
      <c r="E299" s="19" t="s">
        <v>405</v>
      </c>
      <c r="F299" s="335">
        <v>3641.7</v>
      </c>
      <c r="G299" s="37"/>
      <c r="H299" s="40"/>
    </row>
    <row r="300" spans="1:8" s="2" customFormat="1" ht="30.6">
      <c r="A300" s="37"/>
      <c r="B300" s="40"/>
      <c r="C300" s="334" t="s">
        <v>780</v>
      </c>
      <c r="D300" s="334" t="s">
        <v>781</v>
      </c>
      <c r="E300" s="19" t="s">
        <v>405</v>
      </c>
      <c r="F300" s="335">
        <v>371.07</v>
      </c>
      <c r="G300" s="37"/>
      <c r="H300" s="40"/>
    </row>
    <row r="301" spans="1:8" s="2" customFormat="1" ht="20.399999999999999">
      <c r="A301" s="37"/>
      <c r="B301" s="40"/>
      <c r="C301" s="334" t="s">
        <v>817</v>
      </c>
      <c r="D301" s="334" t="s">
        <v>818</v>
      </c>
      <c r="E301" s="19" t="s">
        <v>405</v>
      </c>
      <c r="F301" s="335">
        <v>5629.05</v>
      </c>
      <c r="G301" s="37"/>
      <c r="H301" s="40"/>
    </row>
    <row r="302" spans="1:8" s="2" customFormat="1" ht="16.8" customHeight="1">
      <c r="A302" s="37"/>
      <c r="B302" s="40"/>
      <c r="C302" s="334" t="s">
        <v>691</v>
      </c>
      <c r="D302" s="334" t="s">
        <v>692</v>
      </c>
      <c r="E302" s="19" t="s">
        <v>693</v>
      </c>
      <c r="F302" s="335">
        <v>10602</v>
      </c>
      <c r="G302" s="37"/>
      <c r="H302" s="40"/>
    </row>
    <row r="303" spans="1:8" s="2" customFormat="1" ht="24">
      <c r="A303" s="37"/>
      <c r="B303" s="40"/>
      <c r="C303" s="330" t="s">
        <v>228</v>
      </c>
      <c r="D303" s="331" t="s">
        <v>229</v>
      </c>
      <c r="E303" s="332" t="s">
        <v>1</v>
      </c>
      <c r="F303" s="333">
        <v>69</v>
      </c>
      <c r="G303" s="37"/>
      <c r="H303" s="40"/>
    </row>
    <row r="304" spans="1:8" s="2" customFormat="1" ht="16.8" customHeight="1">
      <c r="A304" s="37"/>
      <c r="B304" s="40"/>
      <c r="C304" s="334" t="s">
        <v>1</v>
      </c>
      <c r="D304" s="334" t="s">
        <v>610</v>
      </c>
      <c r="E304" s="19" t="s">
        <v>1</v>
      </c>
      <c r="F304" s="335">
        <v>0</v>
      </c>
      <c r="G304" s="37"/>
      <c r="H304" s="40"/>
    </row>
    <row r="305" spans="1:8" s="2" customFormat="1" ht="16.8" customHeight="1">
      <c r="A305" s="37"/>
      <c r="B305" s="40"/>
      <c r="C305" s="334" t="s">
        <v>1</v>
      </c>
      <c r="D305" s="334" t="s">
        <v>230</v>
      </c>
      <c r="E305" s="19" t="s">
        <v>1</v>
      </c>
      <c r="F305" s="335">
        <v>69</v>
      </c>
      <c r="G305" s="37"/>
      <c r="H305" s="40"/>
    </row>
    <row r="306" spans="1:8" s="2" customFormat="1" ht="16.8" customHeight="1">
      <c r="A306" s="37"/>
      <c r="B306" s="40"/>
      <c r="C306" s="334" t="s">
        <v>228</v>
      </c>
      <c r="D306" s="334" t="s">
        <v>411</v>
      </c>
      <c r="E306" s="19" t="s">
        <v>1</v>
      </c>
      <c r="F306" s="335">
        <v>69</v>
      </c>
      <c r="G306" s="37"/>
      <c r="H306" s="40"/>
    </row>
    <row r="307" spans="1:8" s="2" customFormat="1" ht="16.8" customHeight="1">
      <c r="A307" s="37"/>
      <c r="B307" s="40"/>
      <c r="C307" s="336" t="s">
        <v>4768</v>
      </c>
      <c r="D307" s="37"/>
      <c r="E307" s="37"/>
      <c r="F307" s="37"/>
      <c r="G307" s="37"/>
      <c r="H307" s="40"/>
    </row>
    <row r="308" spans="1:8" s="2" customFormat="1" ht="20.399999999999999">
      <c r="A308" s="37"/>
      <c r="B308" s="40"/>
      <c r="C308" s="334" t="s">
        <v>697</v>
      </c>
      <c r="D308" s="334" t="s">
        <v>698</v>
      </c>
      <c r="E308" s="19" t="s">
        <v>405</v>
      </c>
      <c r="F308" s="335">
        <v>139.65</v>
      </c>
      <c r="G308" s="37"/>
      <c r="H308" s="40"/>
    </row>
    <row r="309" spans="1:8" s="2" customFormat="1" ht="20.399999999999999">
      <c r="A309" s="37"/>
      <c r="B309" s="40"/>
      <c r="C309" s="334" t="s">
        <v>830</v>
      </c>
      <c r="D309" s="334" t="s">
        <v>831</v>
      </c>
      <c r="E309" s="19" t="s">
        <v>405</v>
      </c>
      <c r="F309" s="335">
        <v>1712</v>
      </c>
      <c r="G309" s="37"/>
      <c r="H309" s="40"/>
    </row>
    <row r="310" spans="1:8" s="2" customFormat="1" ht="20.399999999999999">
      <c r="A310" s="37"/>
      <c r="B310" s="40"/>
      <c r="C310" s="334" t="s">
        <v>835</v>
      </c>
      <c r="D310" s="334" t="s">
        <v>836</v>
      </c>
      <c r="E310" s="19" t="s">
        <v>405</v>
      </c>
      <c r="F310" s="335">
        <v>1712</v>
      </c>
      <c r="G310" s="37"/>
      <c r="H310" s="40"/>
    </row>
    <row r="311" spans="1:8" s="2" customFormat="1" ht="20.399999999999999">
      <c r="A311" s="37"/>
      <c r="B311" s="40"/>
      <c r="C311" s="334" t="s">
        <v>770</v>
      </c>
      <c r="D311" s="334" t="s">
        <v>771</v>
      </c>
      <c r="E311" s="19" t="s">
        <v>396</v>
      </c>
      <c r="F311" s="335">
        <v>609</v>
      </c>
      <c r="G311" s="37"/>
      <c r="H311" s="40"/>
    </row>
    <row r="312" spans="1:8" s="2" customFormat="1" ht="16.8" customHeight="1">
      <c r="A312" s="37"/>
      <c r="B312" s="40"/>
      <c r="C312" s="334" t="s">
        <v>702</v>
      </c>
      <c r="D312" s="334" t="s">
        <v>703</v>
      </c>
      <c r="E312" s="19" t="s">
        <v>693</v>
      </c>
      <c r="F312" s="335">
        <v>349.125</v>
      </c>
      <c r="G312" s="37"/>
      <c r="H312" s="40"/>
    </row>
    <row r="313" spans="1:8" s="2" customFormat="1" ht="24">
      <c r="A313" s="37"/>
      <c r="B313" s="40"/>
      <c r="C313" s="330" t="s">
        <v>231</v>
      </c>
      <c r="D313" s="331" t="s">
        <v>229</v>
      </c>
      <c r="E313" s="332" t="s">
        <v>1</v>
      </c>
      <c r="F313" s="333">
        <v>289</v>
      </c>
      <c r="G313" s="37"/>
      <c r="H313" s="40"/>
    </row>
    <row r="314" spans="1:8" s="2" customFormat="1" ht="16.8" customHeight="1">
      <c r="A314" s="37"/>
      <c r="B314" s="40"/>
      <c r="C314" s="334" t="s">
        <v>1</v>
      </c>
      <c r="D314" s="334" t="s">
        <v>610</v>
      </c>
      <c r="E314" s="19" t="s">
        <v>1</v>
      </c>
      <c r="F314" s="335">
        <v>0</v>
      </c>
      <c r="G314" s="37"/>
      <c r="H314" s="40"/>
    </row>
    <row r="315" spans="1:8" s="2" customFormat="1" ht="16.8" customHeight="1">
      <c r="A315" s="37"/>
      <c r="B315" s="40"/>
      <c r="C315" s="334" t="s">
        <v>1</v>
      </c>
      <c r="D315" s="334" t="s">
        <v>232</v>
      </c>
      <c r="E315" s="19" t="s">
        <v>1</v>
      </c>
      <c r="F315" s="335">
        <v>289</v>
      </c>
      <c r="G315" s="37"/>
      <c r="H315" s="40"/>
    </row>
    <row r="316" spans="1:8" s="2" customFormat="1" ht="16.8" customHeight="1">
      <c r="A316" s="37"/>
      <c r="B316" s="40"/>
      <c r="C316" s="334" t="s">
        <v>231</v>
      </c>
      <c r="D316" s="334" t="s">
        <v>411</v>
      </c>
      <c r="E316" s="19" t="s">
        <v>1</v>
      </c>
      <c r="F316" s="335">
        <v>289</v>
      </c>
      <c r="G316" s="37"/>
      <c r="H316" s="40"/>
    </row>
    <row r="317" spans="1:8" s="2" customFormat="1" ht="16.8" customHeight="1">
      <c r="A317" s="37"/>
      <c r="B317" s="40"/>
      <c r="C317" s="336" t="s">
        <v>4768</v>
      </c>
      <c r="D317" s="37"/>
      <c r="E317" s="37"/>
      <c r="F317" s="37"/>
      <c r="G317" s="37"/>
      <c r="H317" s="40"/>
    </row>
    <row r="318" spans="1:8" s="2" customFormat="1" ht="20.399999999999999">
      <c r="A318" s="37"/>
      <c r="B318" s="40"/>
      <c r="C318" s="334" t="s">
        <v>697</v>
      </c>
      <c r="D318" s="334" t="s">
        <v>698</v>
      </c>
      <c r="E318" s="19" t="s">
        <v>405</v>
      </c>
      <c r="F318" s="335">
        <v>343.45</v>
      </c>
      <c r="G318" s="37"/>
      <c r="H318" s="40"/>
    </row>
    <row r="319" spans="1:8" s="2" customFormat="1" ht="20.399999999999999">
      <c r="A319" s="37"/>
      <c r="B319" s="40"/>
      <c r="C319" s="334" t="s">
        <v>830</v>
      </c>
      <c r="D319" s="334" t="s">
        <v>831</v>
      </c>
      <c r="E319" s="19" t="s">
        <v>405</v>
      </c>
      <c r="F319" s="335">
        <v>3142</v>
      </c>
      <c r="G319" s="37"/>
      <c r="H319" s="40"/>
    </row>
    <row r="320" spans="1:8" s="2" customFormat="1" ht="20.399999999999999">
      <c r="A320" s="37"/>
      <c r="B320" s="40"/>
      <c r="C320" s="334" t="s">
        <v>835</v>
      </c>
      <c r="D320" s="334" t="s">
        <v>836</v>
      </c>
      <c r="E320" s="19" t="s">
        <v>405</v>
      </c>
      <c r="F320" s="335">
        <v>3142</v>
      </c>
      <c r="G320" s="37"/>
      <c r="H320" s="40"/>
    </row>
    <row r="321" spans="1:8" s="2" customFormat="1" ht="20.399999999999999">
      <c r="A321" s="37"/>
      <c r="B321" s="40"/>
      <c r="C321" s="334" t="s">
        <v>770</v>
      </c>
      <c r="D321" s="334" t="s">
        <v>771</v>
      </c>
      <c r="E321" s="19" t="s">
        <v>396</v>
      </c>
      <c r="F321" s="335">
        <v>941</v>
      </c>
      <c r="G321" s="37"/>
      <c r="H321" s="40"/>
    </row>
    <row r="322" spans="1:8" s="2" customFormat="1" ht="16.8" customHeight="1">
      <c r="A322" s="37"/>
      <c r="B322" s="40"/>
      <c r="C322" s="334" t="s">
        <v>702</v>
      </c>
      <c r="D322" s="334" t="s">
        <v>703</v>
      </c>
      <c r="E322" s="19" t="s">
        <v>693</v>
      </c>
      <c r="F322" s="335">
        <v>858.625</v>
      </c>
      <c r="G322" s="37"/>
      <c r="H322" s="40"/>
    </row>
    <row r="323" spans="1:8" s="2" customFormat="1" ht="24">
      <c r="A323" s="37"/>
      <c r="B323" s="40"/>
      <c r="C323" s="330" t="s">
        <v>233</v>
      </c>
      <c r="D323" s="331" t="s">
        <v>229</v>
      </c>
      <c r="E323" s="332" t="s">
        <v>1</v>
      </c>
      <c r="F323" s="333">
        <v>271</v>
      </c>
      <c r="G323" s="37"/>
      <c r="H323" s="40"/>
    </row>
    <row r="324" spans="1:8" s="2" customFormat="1" ht="16.8" customHeight="1">
      <c r="A324" s="37"/>
      <c r="B324" s="40"/>
      <c r="C324" s="334" t="s">
        <v>1</v>
      </c>
      <c r="D324" s="334" t="s">
        <v>610</v>
      </c>
      <c r="E324" s="19" t="s">
        <v>1</v>
      </c>
      <c r="F324" s="335">
        <v>0</v>
      </c>
      <c r="G324" s="37"/>
      <c r="H324" s="40"/>
    </row>
    <row r="325" spans="1:8" s="2" customFormat="1" ht="16.8" customHeight="1">
      <c r="A325" s="37"/>
      <c r="B325" s="40"/>
      <c r="C325" s="334" t="s">
        <v>1</v>
      </c>
      <c r="D325" s="334" t="s">
        <v>234</v>
      </c>
      <c r="E325" s="19" t="s">
        <v>1</v>
      </c>
      <c r="F325" s="335">
        <v>271</v>
      </c>
      <c r="G325" s="37"/>
      <c r="H325" s="40"/>
    </row>
    <row r="326" spans="1:8" s="2" customFormat="1" ht="16.8" customHeight="1">
      <c r="A326" s="37"/>
      <c r="B326" s="40"/>
      <c r="C326" s="334" t="s">
        <v>233</v>
      </c>
      <c r="D326" s="334" t="s">
        <v>411</v>
      </c>
      <c r="E326" s="19" t="s">
        <v>1</v>
      </c>
      <c r="F326" s="335">
        <v>271</v>
      </c>
      <c r="G326" s="37"/>
      <c r="H326" s="40"/>
    </row>
    <row r="327" spans="1:8" s="2" customFormat="1" ht="16.8" customHeight="1">
      <c r="A327" s="37"/>
      <c r="B327" s="40"/>
      <c r="C327" s="336" t="s">
        <v>4768</v>
      </c>
      <c r="D327" s="37"/>
      <c r="E327" s="37"/>
      <c r="F327" s="37"/>
      <c r="G327" s="37"/>
      <c r="H327" s="40"/>
    </row>
    <row r="328" spans="1:8" s="2" customFormat="1" ht="20.399999999999999">
      <c r="A328" s="37"/>
      <c r="B328" s="40"/>
      <c r="C328" s="334" t="s">
        <v>697</v>
      </c>
      <c r="D328" s="334" t="s">
        <v>698</v>
      </c>
      <c r="E328" s="19" t="s">
        <v>405</v>
      </c>
      <c r="F328" s="335">
        <v>341.35</v>
      </c>
      <c r="G328" s="37"/>
      <c r="H328" s="40"/>
    </row>
    <row r="329" spans="1:8" s="2" customFormat="1" ht="20.399999999999999">
      <c r="A329" s="37"/>
      <c r="B329" s="40"/>
      <c r="C329" s="334" t="s">
        <v>830</v>
      </c>
      <c r="D329" s="334" t="s">
        <v>831</v>
      </c>
      <c r="E329" s="19" t="s">
        <v>405</v>
      </c>
      <c r="F329" s="335">
        <v>3310</v>
      </c>
      <c r="G329" s="37"/>
      <c r="H329" s="40"/>
    </row>
    <row r="330" spans="1:8" s="2" customFormat="1" ht="20.399999999999999">
      <c r="A330" s="37"/>
      <c r="B330" s="40"/>
      <c r="C330" s="334" t="s">
        <v>835</v>
      </c>
      <c r="D330" s="334" t="s">
        <v>836</v>
      </c>
      <c r="E330" s="19" t="s">
        <v>405</v>
      </c>
      <c r="F330" s="335">
        <v>3310</v>
      </c>
      <c r="G330" s="37"/>
      <c r="H330" s="40"/>
    </row>
    <row r="331" spans="1:8" s="2" customFormat="1" ht="20.399999999999999">
      <c r="A331" s="37"/>
      <c r="B331" s="40"/>
      <c r="C331" s="334" t="s">
        <v>770</v>
      </c>
      <c r="D331" s="334" t="s">
        <v>771</v>
      </c>
      <c r="E331" s="19" t="s">
        <v>396</v>
      </c>
      <c r="F331" s="335">
        <v>1011</v>
      </c>
      <c r="G331" s="37"/>
      <c r="H331" s="40"/>
    </row>
    <row r="332" spans="1:8" s="2" customFormat="1" ht="16.8" customHeight="1">
      <c r="A332" s="37"/>
      <c r="B332" s="40"/>
      <c r="C332" s="334" t="s">
        <v>702</v>
      </c>
      <c r="D332" s="334" t="s">
        <v>703</v>
      </c>
      <c r="E332" s="19" t="s">
        <v>693</v>
      </c>
      <c r="F332" s="335">
        <v>853.375</v>
      </c>
      <c r="G332" s="37"/>
      <c r="H332" s="40"/>
    </row>
    <row r="333" spans="1:8" s="2" customFormat="1" ht="24">
      <c r="A333" s="37"/>
      <c r="B333" s="40"/>
      <c r="C333" s="330" t="s">
        <v>235</v>
      </c>
      <c r="D333" s="331" t="s">
        <v>229</v>
      </c>
      <c r="E333" s="332" t="s">
        <v>1</v>
      </c>
      <c r="F333" s="333">
        <v>249</v>
      </c>
      <c r="G333" s="37"/>
      <c r="H333" s="40"/>
    </row>
    <row r="334" spans="1:8" s="2" customFormat="1" ht="16.8" customHeight="1">
      <c r="A334" s="37"/>
      <c r="B334" s="40"/>
      <c r="C334" s="334" t="s">
        <v>1</v>
      </c>
      <c r="D334" s="334" t="s">
        <v>610</v>
      </c>
      <c r="E334" s="19" t="s">
        <v>1</v>
      </c>
      <c r="F334" s="335">
        <v>0</v>
      </c>
      <c r="G334" s="37"/>
      <c r="H334" s="40"/>
    </row>
    <row r="335" spans="1:8" s="2" customFormat="1" ht="16.8" customHeight="1">
      <c r="A335" s="37"/>
      <c r="B335" s="40"/>
      <c r="C335" s="334" t="s">
        <v>1</v>
      </c>
      <c r="D335" s="334" t="s">
        <v>236</v>
      </c>
      <c r="E335" s="19" t="s">
        <v>1</v>
      </c>
      <c r="F335" s="335">
        <v>249</v>
      </c>
      <c r="G335" s="37"/>
      <c r="H335" s="40"/>
    </row>
    <row r="336" spans="1:8" s="2" customFormat="1" ht="16.8" customHeight="1">
      <c r="A336" s="37"/>
      <c r="B336" s="40"/>
      <c r="C336" s="334" t="s">
        <v>235</v>
      </c>
      <c r="D336" s="334" t="s">
        <v>411</v>
      </c>
      <c r="E336" s="19" t="s">
        <v>1</v>
      </c>
      <c r="F336" s="335">
        <v>249</v>
      </c>
      <c r="G336" s="37"/>
      <c r="H336" s="40"/>
    </row>
    <row r="337" spans="1:8" s="2" customFormat="1" ht="16.8" customHeight="1">
      <c r="A337" s="37"/>
      <c r="B337" s="40"/>
      <c r="C337" s="336" t="s">
        <v>4768</v>
      </c>
      <c r="D337" s="37"/>
      <c r="E337" s="37"/>
      <c r="F337" s="37"/>
      <c r="G337" s="37"/>
      <c r="H337" s="40"/>
    </row>
    <row r="338" spans="1:8" s="2" customFormat="1" ht="20.399999999999999">
      <c r="A338" s="37"/>
      <c r="B338" s="40"/>
      <c r="C338" s="334" t="s">
        <v>697</v>
      </c>
      <c r="D338" s="334" t="s">
        <v>698</v>
      </c>
      <c r="E338" s="19" t="s">
        <v>405</v>
      </c>
      <c r="F338" s="335">
        <v>356.7</v>
      </c>
      <c r="G338" s="37"/>
      <c r="H338" s="40"/>
    </row>
    <row r="339" spans="1:8" s="2" customFormat="1" ht="20.399999999999999">
      <c r="A339" s="37"/>
      <c r="B339" s="40"/>
      <c r="C339" s="334" t="s">
        <v>830</v>
      </c>
      <c r="D339" s="334" t="s">
        <v>831</v>
      </c>
      <c r="E339" s="19" t="s">
        <v>405</v>
      </c>
      <c r="F339" s="335">
        <v>3783</v>
      </c>
      <c r="G339" s="37"/>
      <c r="H339" s="40"/>
    </row>
    <row r="340" spans="1:8" s="2" customFormat="1" ht="20.399999999999999">
      <c r="A340" s="37"/>
      <c r="B340" s="40"/>
      <c r="C340" s="334" t="s">
        <v>835</v>
      </c>
      <c r="D340" s="334" t="s">
        <v>836</v>
      </c>
      <c r="E340" s="19" t="s">
        <v>405</v>
      </c>
      <c r="F340" s="335">
        <v>3783</v>
      </c>
      <c r="G340" s="37"/>
      <c r="H340" s="40"/>
    </row>
    <row r="341" spans="1:8" s="2" customFormat="1" ht="20.399999999999999">
      <c r="A341" s="37"/>
      <c r="B341" s="40"/>
      <c r="C341" s="334" t="s">
        <v>770</v>
      </c>
      <c r="D341" s="334" t="s">
        <v>771</v>
      </c>
      <c r="E341" s="19" t="s">
        <v>396</v>
      </c>
      <c r="F341" s="335">
        <v>1216</v>
      </c>
      <c r="G341" s="37"/>
      <c r="H341" s="40"/>
    </row>
    <row r="342" spans="1:8" s="2" customFormat="1" ht="16.8" customHeight="1">
      <c r="A342" s="37"/>
      <c r="B342" s="40"/>
      <c r="C342" s="334" t="s">
        <v>702</v>
      </c>
      <c r="D342" s="334" t="s">
        <v>703</v>
      </c>
      <c r="E342" s="19" t="s">
        <v>693</v>
      </c>
      <c r="F342" s="335">
        <v>891.75</v>
      </c>
      <c r="G342" s="37"/>
      <c r="H342" s="40"/>
    </row>
    <row r="343" spans="1:8" s="2" customFormat="1" ht="24">
      <c r="A343" s="37"/>
      <c r="B343" s="40"/>
      <c r="C343" s="330" t="s">
        <v>237</v>
      </c>
      <c r="D343" s="331" t="s">
        <v>238</v>
      </c>
      <c r="E343" s="332" t="s">
        <v>1</v>
      </c>
      <c r="F343" s="333">
        <v>471</v>
      </c>
      <c r="G343" s="37"/>
      <c r="H343" s="40"/>
    </row>
    <row r="344" spans="1:8" s="2" customFormat="1" ht="16.8" customHeight="1">
      <c r="A344" s="37"/>
      <c r="B344" s="40"/>
      <c r="C344" s="334" t="s">
        <v>1</v>
      </c>
      <c r="D344" s="334" t="s">
        <v>610</v>
      </c>
      <c r="E344" s="19" t="s">
        <v>1</v>
      </c>
      <c r="F344" s="335">
        <v>0</v>
      </c>
      <c r="G344" s="37"/>
      <c r="H344" s="40"/>
    </row>
    <row r="345" spans="1:8" s="2" customFormat="1" ht="16.8" customHeight="1">
      <c r="A345" s="37"/>
      <c r="B345" s="40"/>
      <c r="C345" s="334" t="s">
        <v>1</v>
      </c>
      <c r="D345" s="334" t="s">
        <v>239</v>
      </c>
      <c r="E345" s="19" t="s">
        <v>1</v>
      </c>
      <c r="F345" s="335">
        <v>471</v>
      </c>
      <c r="G345" s="37"/>
      <c r="H345" s="40"/>
    </row>
    <row r="346" spans="1:8" s="2" customFormat="1" ht="16.8" customHeight="1">
      <c r="A346" s="37"/>
      <c r="B346" s="40"/>
      <c r="C346" s="334" t="s">
        <v>237</v>
      </c>
      <c r="D346" s="334" t="s">
        <v>411</v>
      </c>
      <c r="E346" s="19" t="s">
        <v>1</v>
      </c>
      <c r="F346" s="335">
        <v>471</v>
      </c>
      <c r="G346" s="37"/>
      <c r="H346" s="40"/>
    </row>
    <row r="347" spans="1:8" s="2" customFormat="1" ht="16.8" customHeight="1">
      <c r="A347" s="37"/>
      <c r="B347" s="40"/>
      <c r="C347" s="336" t="s">
        <v>4768</v>
      </c>
      <c r="D347" s="37"/>
      <c r="E347" s="37"/>
      <c r="F347" s="37"/>
      <c r="G347" s="37"/>
      <c r="H347" s="40"/>
    </row>
    <row r="348" spans="1:8" s="2" customFormat="1" ht="16.8" customHeight="1">
      <c r="A348" s="37"/>
      <c r="B348" s="40"/>
      <c r="C348" s="334" t="s">
        <v>607</v>
      </c>
      <c r="D348" s="334" t="s">
        <v>608</v>
      </c>
      <c r="E348" s="19" t="s">
        <v>396</v>
      </c>
      <c r="F348" s="335">
        <v>471</v>
      </c>
      <c r="G348" s="37"/>
      <c r="H348" s="40"/>
    </row>
    <row r="349" spans="1:8" s="2" customFormat="1" ht="16.8" customHeight="1">
      <c r="A349" s="37"/>
      <c r="B349" s="40"/>
      <c r="C349" s="334" t="s">
        <v>581</v>
      </c>
      <c r="D349" s="334" t="s">
        <v>582</v>
      </c>
      <c r="E349" s="19" t="s">
        <v>396</v>
      </c>
      <c r="F349" s="335">
        <v>471</v>
      </c>
      <c r="G349" s="37"/>
      <c r="H349" s="40"/>
    </row>
    <row r="350" spans="1:8" s="2" customFormat="1" ht="20.399999999999999">
      <c r="A350" s="37"/>
      <c r="B350" s="40"/>
      <c r="C350" s="334" t="s">
        <v>697</v>
      </c>
      <c r="D350" s="334" t="s">
        <v>698</v>
      </c>
      <c r="E350" s="19" t="s">
        <v>405</v>
      </c>
      <c r="F350" s="335">
        <v>139.65</v>
      </c>
      <c r="G350" s="37"/>
      <c r="H350" s="40"/>
    </row>
    <row r="351" spans="1:8" s="2" customFormat="1" ht="16.8" customHeight="1">
      <c r="A351" s="37"/>
      <c r="B351" s="40"/>
      <c r="C351" s="334" t="s">
        <v>706</v>
      </c>
      <c r="D351" s="334" t="s">
        <v>707</v>
      </c>
      <c r="E351" s="19" t="s">
        <v>396</v>
      </c>
      <c r="F351" s="335">
        <v>471</v>
      </c>
      <c r="G351" s="37"/>
      <c r="H351" s="40"/>
    </row>
    <row r="352" spans="1:8" s="2" customFormat="1" ht="20.399999999999999">
      <c r="A352" s="37"/>
      <c r="B352" s="40"/>
      <c r="C352" s="334" t="s">
        <v>770</v>
      </c>
      <c r="D352" s="334" t="s">
        <v>771</v>
      </c>
      <c r="E352" s="19" t="s">
        <v>396</v>
      </c>
      <c r="F352" s="335">
        <v>609</v>
      </c>
      <c r="G352" s="37"/>
      <c r="H352" s="40"/>
    </row>
    <row r="353" spans="1:8" s="2" customFormat="1" ht="20.399999999999999">
      <c r="A353" s="37"/>
      <c r="B353" s="40"/>
      <c r="C353" s="334" t="s">
        <v>776</v>
      </c>
      <c r="D353" s="334" t="s">
        <v>777</v>
      </c>
      <c r="E353" s="19" t="s">
        <v>405</v>
      </c>
      <c r="F353" s="335">
        <v>1713.65</v>
      </c>
      <c r="G353" s="37"/>
      <c r="H353" s="40"/>
    </row>
    <row r="354" spans="1:8" s="2" customFormat="1" ht="16.8" customHeight="1">
      <c r="A354" s="37"/>
      <c r="B354" s="40"/>
      <c r="C354" s="334" t="s">
        <v>788</v>
      </c>
      <c r="D354" s="334" t="s">
        <v>789</v>
      </c>
      <c r="E354" s="19" t="s">
        <v>405</v>
      </c>
      <c r="F354" s="335">
        <v>1713.65</v>
      </c>
      <c r="G354" s="37"/>
      <c r="H354" s="40"/>
    </row>
    <row r="355" spans="1:8" s="2" customFormat="1" ht="16.8" customHeight="1">
      <c r="A355" s="37"/>
      <c r="B355" s="40"/>
      <c r="C355" s="334" t="s">
        <v>702</v>
      </c>
      <c r="D355" s="334" t="s">
        <v>703</v>
      </c>
      <c r="E355" s="19" t="s">
        <v>693</v>
      </c>
      <c r="F355" s="335">
        <v>349.125</v>
      </c>
      <c r="G355" s="37"/>
      <c r="H355" s="40"/>
    </row>
    <row r="356" spans="1:8" s="2" customFormat="1" ht="24">
      <c r="A356" s="37"/>
      <c r="B356" s="40"/>
      <c r="C356" s="330" t="s">
        <v>240</v>
      </c>
      <c r="D356" s="331" t="s">
        <v>238</v>
      </c>
      <c r="E356" s="332" t="s">
        <v>1</v>
      </c>
      <c r="F356" s="333">
        <v>363</v>
      </c>
      <c r="G356" s="37"/>
      <c r="H356" s="40"/>
    </row>
    <row r="357" spans="1:8" s="2" customFormat="1" ht="16.8" customHeight="1">
      <c r="A357" s="37"/>
      <c r="B357" s="40"/>
      <c r="C357" s="334" t="s">
        <v>1</v>
      </c>
      <c r="D357" s="334" t="s">
        <v>610</v>
      </c>
      <c r="E357" s="19" t="s">
        <v>1</v>
      </c>
      <c r="F357" s="335">
        <v>0</v>
      </c>
      <c r="G357" s="37"/>
      <c r="H357" s="40"/>
    </row>
    <row r="358" spans="1:8" s="2" customFormat="1" ht="16.8" customHeight="1">
      <c r="A358" s="37"/>
      <c r="B358" s="40"/>
      <c r="C358" s="334" t="s">
        <v>1</v>
      </c>
      <c r="D358" s="334" t="s">
        <v>241</v>
      </c>
      <c r="E358" s="19" t="s">
        <v>1</v>
      </c>
      <c r="F358" s="335">
        <v>363</v>
      </c>
      <c r="G358" s="37"/>
      <c r="H358" s="40"/>
    </row>
    <row r="359" spans="1:8" s="2" customFormat="1" ht="16.8" customHeight="1">
      <c r="A359" s="37"/>
      <c r="B359" s="40"/>
      <c r="C359" s="334" t="s">
        <v>240</v>
      </c>
      <c r="D359" s="334" t="s">
        <v>411</v>
      </c>
      <c r="E359" s="19" t="s">
        <v>1</v>
      </c>
      <c r="F359" s="335">
        <v>363</v>
      </c>
      <c r="G359" s="37"/>
      <c r="H359" s="40"/>
    </row>
    <row r="360" spans="1:8" s="2" customFormat="1" ht="16.8" customHeight="1">
      <c r="A360" s="37"/>
      <c r="B360" s="40"/>
      <c r="C360" s="336" t="s">
        <v>4768</v>
      </c>
      <c r="D360" s="37"/>
      <c r="E360" s="37"/>
      <c r="F360" s="37"/>
      <c r="G360" s="37"/>
      <c r="H360" s="40"/>
    </row>
    <row r="361" spans="1:8" s="2" customFormat="1" ht="16.8" customHeight="1">
      <c r="A361" s="37"/>
      <c r="B361" s="40"/>
      <c r="C361" s="334" t="s">
        <v>607</v>
      </c>
      <c r="D361" s="334" t="s">
        <v>608</v>
      </c>
      <c r="E361" s="19" t="s">
        <v>396</v>
      </c>
      <c r="F361" s="335">
        <v>363</v>
      </c>
      <c r="G361" s="37"/>
      <c r="H361" s="40"/>
    </row>
    <row r="362" spans="1:8" s="2" customFormat="1" ht="16.8" customHeight="1">
      <c r="A362" s="37"/>
      <c r="B362" s="40"/>
      <c r="C362" s="334" t="s">
        <v>581</v>
      </c>
      <c r="D362" s="334" t="s">
        <v>582</v>
      </c>
      <c r="E362" s="19" t="s">
        <v>396</v>
      </c>
      <c r="F362" s="335">
        <v>363</v>
      </c>
      <c r="G362" s="37"/>
      <c r="H362" s="40"/>
    </row>
    <row r="363" spans="1:8" s="2" customFormat="1" ht="20.399999999999999">
      <c r="A363" s="37"/>
      <c r="B363" s="40"/>
      <c r="C363" s="334" t="s">
        <v>697</v>
      </c>
      <c r="D363" s="334" t="s">
        <v>698</v>
      </c>
      <c r="E363" s="19" t="s">
        <v>405</v>
      </c>
      <c r="F363" s="335">
        <v>343.45</v>
      </c>
      <c r="G363" s="37"/>
      <c r="H363" s="40"/>
    </row>
    <row r="364" spans="1:8" s="2" customFormat="1" ht="16.8" customHeight="1">
      <c r="A364" s="37"/>
      <c r="B364" s="40"/>
      <c r="C364" s="334" t="s">
        <v>706</v>
      </c>
      <c r="D364" s="334" t="s">
        <v>707</v>
      </c>
      <c r="E364" s="19" t="s">
        <v>396</v>
      </c>
      <c r="F364" s="335">
        <v>363</v>
      </c>
      <c r="G364" s="37"/>
      <c r="H364" s="40"/>
    </row>
    <row r="365" spans="1:8" s="2" customFormat="1" ht="20.399999999999999">
      <c r="A365" s="37"/>
      <c r="B365" s="40"/>
      <c r="C365" s="334" t="s">
        <v>770</v>
      </c>
      <c r="D365" s="334" t="s">
        <v>771</v>
      </c>
      <c r="E365" s="19" t="s">
        <v>396</v>
      </c>
      <c r="F365" s="335">
        <v>941</v>
      </c>
      <c r="G365" s="37"/>
      <c r="H365" s="40"/>
    </row>
    <row r="366" spans="1:8" s="2" customFormat="1" ht="20.399999999999999">
      <c r="A366" s="37"/>
      <c r="B366" s="40"/>
      <c r="C366" s="334" t="s">
        <v>776</v>
      </c>
      <c r="D366" s="334" t="s">
        <v>777</v>
      </c>
      <c r="E366" s="19" t="s">
        <v>405</v>
      </c>
      <c r="F366" s="335">
        <v>2907.45</v>
      </c>
      <c r="G366" s="37"/>
      <c r="H366" s="40"/>
    </row>
    <row r="367" spans="1:8" s="2" customFormat="1" ht="16.8" customHeight="1">
      <c r="A367" s="37"/>
      <c r="B367" s="40"/>
      <c r="C367" s="334" t="s">
        <v>788</v>
      </c>
      <c r="D367" s="334" t="s">
        <v>789</v>
      </c>
      <c r="E367" s="19" t="s">
        <v>405</v>
      </c>
      <c r="F367" s="335">
        <v>2907.45</v>
      </c>
      <c r="G367" s="37"/>
      <c r="H367" s="40"/>
    </row>
    <row r="368" spans="1:8" s="2" customFormat="1" ht="16.8" customHeight="1">
      <c r="A368" s="37"/>
      <c r="B368" s="40"/>
      <c r="C368" s="334" t="s">
        <v>702</v>
      </c>
      <c r="D368" s="334" t="s">
        <v>703</v>
      </c>
      <c r="E368" s="19" t="s">
        <v>693</v>
      </c>
      <c r="F368" s="335">
        <v>858.625</v>
      </c>
      <c r="G368" s="37"/>
      <c r="H368" s="40"/>
    </row>
    <row r="369" spans="1:8" s="2" customFormat="1" ht="24">
      <c r="A369" s="37"/>
      <c r="B369" s="40"/>
      <c r="C369" s="330" t="s">
        <v>242</v>
      </c>
      <c r="D369" s="331" t="s">
        <v>238</v>
      </c>
      <c r="E369" s="332" t="s">
        <v>1</v>
      </c>
      <c r="F369" s="333">
        <v>469</v>
      </c>
      <c r="G369" s="37"/>
      <c r="H369" s="40"/>
    </row>
    <row r="370" spans="1:8" s="2" customFormat="1" ht="16.8" customHeight="1">
      <c r="A370" s="37"/>
      <c r="B370" s="40"/>
      <c r="C370" s="334" t="s">
        <v>1</v>
      </c>
      <c r="D370" s="334" t="s">
        <v>610</v>
      </c>
      <c r="E370" s="19" t="s">
        <v>1</v>
      </c>
      <c r="F370" s="335">
        <v>0</v>
      </c>
      <c r="G370" s="37"/>
      <c r="H370" s="40"/>
    </row>
    <row r="371" spans="1:8" s="2" customFormat="1" ht="16.8" customHeight="1">
      <c r="A371" s="37"/>
      <c r="B371" s="40"/>
      <c r="C371" s="334" t="s">
        <v>1</v>
      </c>
      <c r="D371" s="334" t="s">
        <v>243</v>
      </c>
      <c r="E371" s="19" t="s">
        <v>1</v>
      </c>
      <c r="F371" s="335">
        <v>469</v>
      </c>
      <c r="G371" s="37"/>
      <c r="H371" s="40"/>
    </row>
    <row r="372" spans="1:8" s="2" customFormat="1" ht="16.8" customHeight="1">
      <c r="A372" s="37"/>
      <c r="B372" s="40"/>
      <c r="C372" s="334" t="s">
        <v>242</v>
      </c>
      <c r="D372" s="334" t="s">
        <v>411</v>
      </c>
      <c r="E372" s="19" t="s">
        <v>1</v>
      </c>
      <c r="F372" s="335">
        <v>469</v>
      </c>
      <c r="G372" s="37"/>
      <c r="H372" s="40"/>
    </row>
    <row r="373" spans="1:8" s="2" customFormat="1" ht="16.8" customHeight="1">
      <c r="A373" s="37"/>
      <c r="B373" s="40"/>
      <c r="C373" s="336" t="s">
        <v>4768</v>
      </c>
      <c r="D373" s="37"/>
      <c r="E373" s="37"/>
      <c r="F373" s="37"/>
      <c r="G373" s="37"/>
      <c r="H373" s="40"/>
    </row>
    <row r="374" spans="1:8" s="2" customFormat="1" ht="16.8" customHeight="1">
      <c r="A374" s="37"/>
      <c r="B374" s="40"/>
      <c r="C374" s="334" t="s">
        <v>607</v>
      </c>
      <c r="D374" s="334" t="s">
        <v>608</v>
      </c>
      <c r="E374" s="19" t="s">
        <v>396</v>
      </c>
      <c r="F374" s="335">
        <v>469</v>
      </c>
      <c r="G374" s="37"/>
      <c r="H374" s="40"/>
    </row>
    <row r="375" spans="1:8" s="2" customFormat="1" ht="16.8" customHeight="1">
      <c r="A375" s="37"/>
      <c r="B375" s="40"/>
      <c r="C375" s="334" t="s">
        <v>581</v>
      </c>
      <c r="D375" s="334" t="s">
        <v>582</v>
      </c>
      <c r="E375" s="19" t="s">
        <v>396</v>
      </c>
      <c r="F375" s="335">
        <v>469</v>
      </c>
      <c r="G375" s="37"/>
      <c r="H375" s="40"/>
    </row>
    <row r="376" spans="1:8" s="2" customFormat="1" ht="20.399999999999999">
      <c r="A376" s="37"/>
      <c r="B376" s="40"/>
      <c r="C376" s="334" t="s">
        <v>697</v>
      </c>
      <c r="D376" s="334" t="s">
        <v>698</v>
      </c>
      <c r="E376" s="19" t="s">
        <v>405</v>
      </c>
      <c r="F376" s="335">
        <v>341.35</v>
      </c>
      <c r="G376" s="37"/>
      <c r="H376" s="40"/>
    </row>
    <row r="377" spans="1:8" s="2" customFormat="1" ht="16.8" customHeight="1">
      <c r="A377" s="37"/>
      <c r="B377" s="40"/>
      <c r="C377" s="334" t="s">
        <v>706</v>
      </c>
      <c r="D377" s="334" t="s">
        <v>707</v>
      </c>
      <c r="E377" s="19" t="s">
        <v>396</v>
      </c>
      <c r="F377" s="335">
        <v>469</v>
      </c>
      <c r="G377" s="37"/>
      <c r="H377" s="40"/>
    </row>
    <row r="378" spans="1:8" s="2" customFormat="1" ht="20.399999999999999">
      <c r="A378" s="37"/>
      <c r="B378" s="40"/>
      <c r="C378" s="334" t="s">
        <v>770</v>
      </c>
      <c r="D378" s="334" t="s">
        <v>771</v>
      </c>
      <c r="E378" s="19" t="s">
        <v>396</v>
      </c>
      <c r="F378" s="335">
        <v>1011</v>
      </c>
      <c r="G378" s="37"/>
      <c r="H378" s="40"/>
    </row>
    <row r="379" spans="1:8" s="2" customFormat="1" ht="20.399999999999999">
      <c r="A379" s="37"/>
      <c r="B379" s="40"/>
      <c r="C379" s="334" t="s">
        <v>776</v>
      </c>
      <c r="D379" s="334" t="s">
        <v>777</v>
      </c>
      <c r="E379" s="19" t="s">
        <v>405</v>
      </c>
      <c r="F379" s="335">
        <v>3109.35</v>
      </c>
      <c r="G379" s="37"/>
      <c r="H379" s="40"/>
    </row>
    <row r="380" spans="1:8" s="2" customFormat="1" ht="16.8" customHeight="1">
      <c r="A380" s="37"/>
      <c r="B380" s="40"/>
      <c r="C380" s="334" t="s">
        <v>788</v>
      </c>
      <c r="D380" s="334" t="s">
        <v>789</v>
      </c>
      <c r="E380" s="19" t="s">
        <v>405</v>
      </c>
      <c r="F380" s="335">
        <v>3109.35</v>
      </c>
      <c r="G380" s="37"/>
      <c r="H380" s="40"/>
    </row>
    <row r="381" spans="1:8" s="2" customFormat="1" ht="16.8" customHeight="1">
      <c r="A381" s="37"/>
      <c r="B381" s="40"/>
      <c r="C381" s="334" t="s">
        <v>702</v>
      </c>
      <c r="D381" s="334" t="s">
        <v>703</v>
      </c>
      <c r="E381" s="19" t="s">
        <v>693</v>
      </c>
      <c r="F381" s="335">
        <v>853.375</v>
      </c>
      <c r="G381" s="37"/>
      <c r="H381" s="40"/>
    </row>
    <row r="382" spans="1:8" s="2" customFormat="1" ht="24">
      <c r="A382" s="37"/>
      <c r="B382" s="40"/>
      <c r="C382" s="330" t="s">
        <v>244</v>
      </c>
      <c r="D382" s="331" t="s">
        <v>238</v>
      </c>
      <c r="E382" s="332" t="s">
        <v>1</v>
      </c>
      <c r="F382" s="333">
        <v>718</v>
      </c>
      <c r="G382" s="37"/>
      <c r="H382" s="40"/>
    </row>
    <row r="383" spans="1:8" s="2" customFormat="1" ht="16.8" customHeight="1">
      <c r="A383" s="37"/>
      <c r="B383" s="40"/>
      <c r="C383" s="334" t="s">
        <v>1</v>
      </c>
      <c r="D383" s="334" t="s">
        <v>610</v>
      </c>
      <c r="E383" s="19" t="s">
        <v>1</v>
      </c>
      <c r="F383" s="335">
        <v>0</v>
      </c>
      <c r="G383" s="37"/>
      <c r="H383" s="40"/>
    </row>
    <row r="384" spans="1:8" s="2" customFormat="1" ht="16.8" customHeight="1">
      <c r="A384" s="37"/>
      <c r="B384" s="40"/>
      <c r="C384" s="334" t="s">
        <v>1</v>
      </c>
      <c r="D384" s="334" t="s">
        <v>245</v>
      </c>
      <c r="E384" s="19" t="s">
        <v>1</v>
      </c>
      <c r="F384" s="335">
        <v>718</v>
      </c>
      <c r="G384" s="37"/>
      <c r="H384" s="40"/>
    </row>
    <row r="385" spans="1:8" s="2" customFormat="1" ht="16.8" customHeight="1">
      <c r="A385" s="37"/>
      <c r="B385" s="40"/>
      <c r="C385" s="334" t="s">
        <v>244</v>
      </c>
      <c r="D385" s="334" t="s">
        <v>411</v>
      </c>
      <c r="E385" s="19" t="s">
        <v>1</v>
      </c>
      <c r="F385" s="335">
        <v>718</v>
      </c>
      <c r="G385" s="37"/>
      <c r="H385" s="40"/>
    </row>
    <row r="386" spans="1:8" s="2" customFormat="1" ht="16.8" customHeight="1">
      <c r="A386" s="37"/>
      <c r="B386" s="40"/>
      <c r="C386" s="336" t="s">
        <v>4768</v>
      </c>
      <c r="D386" s="37"/>
      <c r="E386" s="37"/>
      <c r="F386" s="37"/>
      <c r="G386" s="37"/>
      <c r="H386" s="40"/>
    </row>
    <row r="387" spans="1:8" s="2" customFormat="1" ht="16.8" customHeight="1">
      <c r="A387" s="37"/>
      <c r="B387" s="40"/>
      <c r="C387" s="334" t="s">
        <v>607</v>
      </c>
      <c r="D387" s="334" t="s">
        <v>608</v>
      </c>
      <c r="E387" s="19" t="s">
        <v>396</v>
      </c>
      <c r="F387" s="335">
        <v>718</v>
      </c>
      <c r="G387" s="37"/>
      <c r="H387" s="40"/>
    </row>
    <row r="388" spans="1:8" s="2" customFormat="1" ht="16.8" customHeight="1">
      <c r="A388" s="37"/>
      <c r="B388" s="40"/>
      <c r="C388" s="334" t="s">
        <v>581</v>
      </c>
      <c r="D388" s="334" t="s">
        <v>582</v>
      </c>
      <c r="E388" s="19" t="s">
        <v>396</v>
      </c>
      <c r="F388" s="335">
        <v>718</v>
      </c>
      <c r="G388" s="37"/>
      <c r="H388" s="40"/>
    </row>
    <row r="389" spans="1:8" s="2" customFormat="1" ht="20.399999999999999">
      <c r="A389" s="37"/>
      <c r="B389" s="40"/>
      <c r="C389" s="334" t="s">
        <v>697</v>
      </c>
      <c r="D389" s="334" t="s">
        <v>698</v>
      </c>
      <c r="E389" s="19" t="s">
        <v>405</v>
      </c>
      <c r="F389" s="335">
        <v>356.7</v>
      </c>
      <c r="G389" s="37"/>
      <c r="H389" s="40"/>
    </row>
    <row r="390" spans="1:8" s="2" customFormat="1" ht="16.8" customHeight="1">
      <c r="A390" s="37"/>
      <c r="B390" s="40"/>
      <c r="C390" s="334" t="s">
        <v>706</v>
      </c>
      <c r="D390" s="334" t="s">
        <v>707</v>
      </c>
      <c r="E390" s="19" t="s">
        <v>396</v>
      </c>
      <c r="F390" s="335">
        <v>718</v>
      </c>
      <c r="G390" s="37"/>
      <c r="H390" s="40"/>
    </row>
    <row r="391" spans="1:8" s="2" customFormat="1" ht="20.399999999999999">
      <c r="A391" s="37"/>
      <c r="B391" s="40"/>
      <c r="C391" s="334" t="s">
        <v>770</v>
      </c>
      <c r="D391" s="334" t="s">
        <v>771</v>
      </c>
      <c r="E391" s="19" t="s">
        <v>396</v>
      </c>
      <c r="F391" s="335">
        <v>1216</v>
      </c>
      <c r="G391" s="37"/>
      <c r="H391" s="40"/>
    </row>
    <row r="392" spans="1:8" s="2" customFormat="1" ht="20.399999999999999">
      <c r="A392" s="37"/>
      <c r="B392" s="40"/>
      <c r="C392" s="334" t="s">
        <v>776</v>
      </c>
      <c r="D392" s="334" t="s">
        <v>777</v>
      </c>
      <c r="E392" s="19" t="s">
        <v>405</v>
      </c>
      <c r="F392" s="335">
        <v>3641.7</v>
      </c>
      <c r="G392" s="37"/>
      <c r="H392" s="40"/>
    </row>
    <row r="393" spans="1:8" s="2" customFormat="1" ht="16.8" customHeight="1">
      <c r="A393" s="37"/>
      <c r="B393" s="40"/>
      <c r="C393" s="334" t="s">
        <v>788</v>
      </c>
      <c r="D393" s="334" t="s">
        <v>789</v>
      </c>
      <c r="E393" s="19" t="s">
        <v>405</v>
      </c>
      <c r="F393" s="335">
        <v>3641.7</v>
      </c>
      <c r="G393" s="37"/>
      <c r="H393" s="40"/>
    </row>
    <row r="394" spans="1:8" s="2" customFormat="1" ht="16.8" customHeight="1">
      <c r="A394" s="37"/>
      <c r="B394" s="40"/>
      <c r="C394" s="334" t="s">
        <v>702</v>
      </c>
      <c r="D394" s="334" t="s">
        <v>703</v>
      </c>
      <c r="E394" s="19" t="s">
        <v>693</v>
      </c>
      <c r="F394" s="335">
        <v>891.75</v>
      </c>
      <c r="G394" s="37"/>
      <c r="H394" s="40"/>
    </row>
    <row r="395" spans="1:8" s="2" customFormat="1" ht="16.8" customHeight="1">
      <c r="A395" s="37"/>
      <c r="B395" s="40"/>
      <c r="C395" s="330" t="s">
        <v>246</v>
      </c>
      <c r="D395" s="331" t="s">
        <v>247</v>
      </c>
      <c r="E395" s="332" t="s">
        <v>1</v>
      </c>
      <c r="F395" s="333">
        <v>1.4490000000000001</v>
      </c>
      <c r="G395" s="37"/>
      <c r="H395" s="40"/>
    </row>
    <row r="396" spans="1:8" s="2" customFormat="1" ht="16.8" customHeight="1">
      <c r="A396" s="37"/>
      <c r="B396" s="40"/>
      <c r="C396" s="334" t="s">
        <v>1</v>
      </c>
      <c r="D396" s="334" t="s">
        <v>1589</v>
      </c>
      <c r="E396" s="19" t="s">
        <v>1</v>
      </c>
      <c r="F396" s="335">
        <v>0.94399999999999995</v>
      </c>
      <c r="G396" s="37"/>
      <c r="H396" s="40"/>
    </row>
    <row r="397" spans="1:8" s="2" customFormat="1" ht="16.8" customHeight="1">
      <c r="A397" s="37"/>
      <c r="B397" s="40"/>
      <c r="C397" s="334" t="s">
        <v>1</v>
      </c>
      <c r="D397" s="334" t="s">
        <v>1590</v>
      </c>
      <c r="E397" s="19" t="s">
        <v>1</v>
      </c>
      <c r="F397" s="335">
        <v>0.436</v>
      </c>
      <c r="G397" s="37"/>
      <c r="H397" s="40"/>
    </row>
    <row r="398" spans="1:8" s="2" customFormat="1" ht="16.8" customHeight="1">
      <c r="A398" s="37"/>
      <c r="B398" s="40"/>
      <c r="C398" s="334" t="s">
        <v>1</v>
      </c>
      <c r="D398" s="334" t="s">
        <v>1591</v>
      </c>
      <c r="E398" s="19" t="s">
        <v>1</v>
      </c>
      <c r="F398" s="335">
        <v>6.9000000000000006E-2</v>
      </c>
      <c r="G398" s="37"/>
      <c r="H398" s="40"/>
    </row>
    <row r="399" spans="1:8" s="2" customFormat="1" ht="16.8" customHeight="1">
      <c r="A399" s="37"/>
      <c r="B399" s="40"/>
      <c r="C399" s="334" t="s">
        <v>246</v>
      </c>
      <c r="D399" s="334" t="s">
        <v>412</v>
      </c>
      <c r="E399" s="19" t="s">
        <v>1</v>
      </c>
      <c r="F399" s="335">
        <v>1.4490000000000001</v>
      </c>
      <c r="G399" s="37"/>
      <c r="H399" s="40"/>
    </row>
    <row r="400" spans="1:8" s="2" customFormat="1" ht="16.8" customHeight="1">
      <c r="A400" s="37"/>
      <c r="B400" s="40"/>
      <c r="C400" s="336" t="s">
        <v>4768</v>
      </c>
      <c r="D400" s="37"/>
      <c r="E400" s="37"/>
      <c r="F400" s="37"/>
      <c r="G400" s="37"/>
      <c r="H400" s="40"/>
    </row>
    <row r="401" spans="1:8" s="2" customFormat="1" ht="16.8" customHeight="1">
      <c r="A401" s="37"/>
      <c r="B401" s="40"/>
      <c r="C401" s="334" t="s">
        <v>1586</v>
      </c>
      <c r="D401" s="334" t="s">
        <v>1587</v>
      </c>
      <c r="E401" s="19" t="s">
        <v>405</v>
      </c>
      <c r="F401" s="335">
        <v>1.4490000000000001</v>
      </c>
      <c r="G401" s="37"/>
      <c r="H401" s="40"/>
    </row>
    <row r="402" spans="1:8" s="2" customFormat="1" ht="16.8" customHeight="1">
      <c r="A402" s="37"/>
      <c r="B402" s="40"/>
      <c r="C402" s="334" t="s">
        <v>1593</v>
      </c>
      <c r="D402" s="334" t="s">
        <v>1594</v>
      </c>
      <c r="E402" s="19" t="s">
        <v>405</v>
      </c>
      <c r="F402" s="335">
        <v>1.4490000000000001</v>
      </c>
      <c r="G402" s="37"/>
      <c r="H402" s="40"/>
    </row>
    <row r="403" spans="1:8" s="2" customFormat="1" ht="16.8" customHeight="1">
      <c r="A403" s="37"/>
      <c r="B403" s="40"/>
      <c r="C403" s="330" t="s">
        <v>249</v>
      </c>
      <c r="D403" s="331" t="s">
        <v>250</v>
      </c>
      <c r="E403" s="332" t="s">
        <v>1</v>
      </c>
      <c r="F403" s="333">
        <v>93.873999999999995</v>
      </c>
      <c r="G403" s="37"/>
      <c r="H403" s="40"/>
    </row>
    <row r="404" spans="1:8" s="2" customFormat="1" ht="16.8" customHeight="1">
      <c r="A404" s="37"/>
      <c r="B404" s="40"/>
      <c r="C404" s="334" t="s">
        <v>1</v>
      </c>
      <c r="D404" s="334" t="s">
        <v>512</v>
      </c>
      <c r="E404" s="19" t="s">
        <v>1</v>
      </c>
      <c r="F404" s="335">
        <v>41.207999999999998</v>
      </c>
      <c r="G404" s="37"/>
      <c r="H404" s="40"/>
    </row>
    <row r="405" spans="1:8" s="2" customFormat="1" ht="16.8" customHeight="1">
      <c r="A405" s="37"/>
      <c r="B405" s="40"/>
      <c r="C405" s="334" t="s">
        <v>1</v>
      </c>
      <c r="D405" s="334" t="s">
        <v>513</v>
      </c>
      <c r="E405" s="19" t="s">
        <v>1</v>
      </c>
      <c r="F405" s="335">
        <v>52.665999999999997</v>
      </c>
      <c r="G405" s="37"/>
      <c r="H405" s="40"/>
    </row>
    <row r="406" spans="1:8" s="2" customFormat="1" ht="16.8" customHeight="1">
      <c r="A406" s="37"/>
      <c r="B406" s="40"/>
      <c r="C406" s="334" t="s">
        <v>249</v>
      </c>
      <c r="D406" s="334" t="s">
        <v>411</v>
      </c>
      <c r="E406" s="19" t="s">
        <v>1</v>
      </c>
      <c r="F406" s="335">
        <v>93.873999999999995</v>
      </c>
      <c r="G406" s="37"/>
      <c r="H406" s="40"/>
    </row>
    <row r="407" spans="1:8" s="2" customFormat="1" ht="16.8" customHeight="1">
      <c r="A407" s="37"/>
      <c r="B407" s="40"/>
      <c r="C407" s="336" t="s">
        <v>4768</v>
      </c>
      <c r="D407" s="37"/>
      <c r="E407" s="37"/>
      <c r="F407" s="37"/>
      <c r="G407" s="37"/>
      <c r="H407" s="40"/>
    </row>
    <row r="408" spans="1:8" s="2" customFormat="1" ht="20.399999999999999">
      <c r="A408" s="37"/>
      <c r="B408" s="40"/>
      <c r="C408" s="334" t="s">
        <v>571</v>
      </c>
      <c r="D408" s="334" t="s">
        <v>572</v>
      </c>
      <c r="E408" s="19" t="s">
        <v>405</v>
      </c>
      <c r="F408" s="335">
        <v>98.567999999999998</v>
      </c>
      <c r="G408" s="37"/>
      <c r="H408" s="40"/>
    </row>
    <row r="409" spans="1:8" s="2" customFormat="1" ht="16.8" customHeight="1">
      <c r="A409" s="37"/>
      <c r="B409" s="40"/>
      <c r="C409" s="334" t="s">
        <v>576</v>
      </c>
      <c r="D409" s="334" t="s">
        <v>577</v>
      </c>
      <c r="E409" s="19" t="s">
        <v>405</v>
      </c>
      <c r="F409" s="335">
        <v>98.567999999999998</v>
      </c>
      <c r="G409" s="37"/>
      <c r="H409" s="40"/>
    </row>
    <row r="410" spans="1:8" s="2" customFormat="1" ht="16.8" customHeight="1">
      <c r="A410" s="37"/>
      <c r="B410" s="40"/>
      <c r="C410" s="334" t="s">
        <v>598</v>
      </c>
      <c r="D410" s="334" t="s">
        <v>599</v>
      </c>
      <c r="E410" s="19" t="s">
        <v>405</v>
      </c>
      <c r="F410" s="335">
        <v>98.567999999999998</v>
      </c>
      <c r="G410" s="37"/>
      <c r="H410" s="40"/>
    </row>
    <row r="411" spans="1:8" s="2" customFormat="1" ht="16.8" customHeight="1">
      <c r="A411" s="37"/>
      <c r="B411" s="40"/>
      <c r="C411" s="334" t="s">
        <v>806</v>
      </c>
      <c r="D411" s="334" t="s">
        <v>807</v>
      </c>
      <c r="E411" s="19" t="s">
        <v>405</v>
      </c>
      <c r="F411" s="335">
        <v>1286.2909999999999</v>
      </c>
      <c r="G411" s="37"/>
      <c r="H411" s="40"/>
    </row>
    <row r="412" spans="1:8" s="2" customFormat="1" ht="16.8" customHeight="1">
      <c r="A412" s="37"/>
      <c r="B412" s="40"/>
      <c r="C412" s="330" t="s">
        <v>252</v>
      </c>
      <c r="D412" s="331" t="s">
        <v>253</v>
      </c>
      <c r="E412" s="332" t="s">
        <v>1</v>
      </c>
      <c r="F412" s="333">
        <v>22.361000000000001</v>
      </c>
      <c r="G412" s="37"/>
      <c r="H412" s="40"/>
    </row>
    <row r="413" spans="1:8" s="2" customFormat="1" ht="16.8" customHeight="1">
      <c r="A413" s="37"/>
      <c r="B413" s="40"/>
      <c r="C413" s="334" t="s">
        <v>1</v>
      </c>
      <c r="D413" s="334" t="s">
        <v>1047</v>
      </c>
      <c r="E413" s="19" t="s">
        <v>1</v>
      </c>
      <c r="F413" s="335">
        <v>22.361000000000001</v>
      </c>
      <c r="G413" s="37"/>
      <c r="H413" s="40"/>
    </row>
    <row r="414" spans="1:8" s="2" customFormat="1" ht="16.8" customHeight="1">
      <c r="A414" s="37"/>
      <c r="B414" s="40"/>
      <c r="C414" s="334" t="s">
        <v>252</v>
      </c>
      <c r="D414" s="334" t="s">
        <v>411</v>
      </c>
      <c r="E414" s="19" t="s">
        <v>1</v>
      </c>
      <c r="F414" s="335">
        <v>22.361000000000001</v>
      </c>
      <c r="G414" s="37"/>
      <c r="H414" s="40"/>
    </row>
    <row r="415" spans="1:8" s="2" customFormat="1" ht="16.8" customHeight="1">
      <c r="A415" s="37"/>
      <c r="B415" s="40"/>
      <c r="C415" s="336" t="s">
        <v>4768</v>
      </c>
      <c r="D415" s="37"/>
      <c r="E415" s="37"/>
      <c r="F415" s="37"/>
      <c r="G415" s="37"/>
      <c r="H415" s="40"/>
    </row>
    <row r="416" spans="1:8" s="2" customFormat="1" ht="16.8" customHeight="1">
      <c r="A416" s="37"/>
      <c r="B416" s="40"/>
      <c r="C416" s="334" t="s">
        <v>598</v>
      </c>
      <c r="D416" s="334" t="s">
        <v>599</v>
      </c>
      <c r="E416" s="19" t="s">
        <v>405</v>
      </c>
      <c r="F416" s="335">
        <v>23.478999999999999</v>
      </c>
      <c r="G416" s="37"/>
      <c r="H416" s="40"/>
    </row>
    <row r="417" spans="1:8" s="2" customFormat="1" ht="20.399999999999999">
      <c r="A417" s="37"/>
      <c r="B417" s="40"/>
      <c r="C417" s="334" t="s">
        <v>571</v>
      </c>
      <c r="D417" s="334" t="s">
        <v>572</v>
      </c>
      <c r="E417" s="19" t="s">
        <v>405</v>
      </c>
      <c r="F417" s="335">
        <v>23.478999999999999</v>
      </c>
      <c r="G417" s="37"/>
      <c r="H417" s="40"/>
    </row>
    <row r="418" spans="1:8" s="2" customFormat="1" ht="16.8" customHeight="1">
      <c r="A418" s="37"/>
      <c r="B418" s="40"/>
      <c r="C418" s="334" t="s">
        <v>576</v>
      </c>
      <c r="D418" s="334" t="s">
        <v>577</v>
      </c>
      <c r="E418" s="19" t="s">
        <v>405</v>
      </c>
      <c r="F418" s="335">
        <v>75.222999999999999</v>
      </c>
      <c r="G418" s="37"/>
      <c r="H418" s="40"/>
    </row>
    <row r="419" spans="1:8" s="2" customFormat="1" ht="16.8" customHeight="1">
      <c r="A419" s="37"/>
      <c r="B419" s="40"/>
      <c r="C419" s="334" t="s">
        <v>806</v>
      </c>
      <c r="D419" s="334" t="s">
        <v>807</v>
      </c>
      <c r="E419" s="19" t="s">
        <v>405</v>
      </c>
      <c r="F419" s="335">
        <v>1211.202</v>
      </c>
      <c r="G419" s="37"/>
      <c r="H419" s="40"/>
    </row>
    <row r="420" spans="1:8" s="2" customFormat="1" ht="16.8" customHeight="1">
      <c r="A420" s="37"/>
      <c r="B420" s="40"/>
      <c r="C420" s="330" t="s">
        <v>255</v>
      </c>
      <c r="D420" s="331" t="s">
        <v>1</v>
      </c>
      <c r="E420" s="332" t="s">
        <v>1</v>
      </c>
      <c r="F420" s="333">
        <v>811</v>
      </c>
      <c r="G420" s="37"/>
      <c r="H420" s="40"/>
    </row>
    <row r="421" spans="1:8" s="2" customFormat="1" ht="16.8" customHeight="1">
      <c r="A421" s="37"/>
      <c r="B421" s="40"/>
      <c r="C421" s="334" t="s">
        <v>1</v>
      </c>
      <c r="D421" s="334" t="s">
        <v>588</v>
      </c>
      <c r="E421" s="19" t="s">
        <v>1</v>
      </c>
      <c r="F421" s="335">
        <v>486.6</v>
      </c>
      <c r="G421" s="37"/>
      <c r="H421" s="40"/>
    </row>
    <row r="422" spans="1:8" s="2" customFormat="1" ht="16.8" customHeight="1">
      <c r="A422" s="37"/>
      <c r="B422" s="40"/>
      <c r="C422" s="334" t="s">
        <v>263</v>
      </c>
      <c r="D422" s="334" t="s">
        <v>589</v>
      </c>
      <c r="E422" s="19" t="s">
        <v>1</v>
      </c>
      <c r="F422" s="335">
        <v>324.39999999999998</v>
      </c>
      <c r="G422" s="37"/>
      <c r="H422" s="40"/>
    </row>
    <row r="423" spans="1:8" s="2" customFormat="1" ht="16.8" customHeight="1">
      <c r="A423" s="37"/>
      <c r="B423" s="40"/>
      <c r="C423" s="334" t="s">
        <v>255</v>
      </c>
      <c r="D423" s="334" t="s">
        <v>411</v>
      </c>
      <c r="E423" s="19" t="s">
        <v>1</v>
      </c>
      <c r="F423" s="335">
        <v>811</v>
      </c>
      <c r="G423" s="37"/>
      <c r="H423" s="40"/>
    </row>
    <row r="424" spans="1:8" s="2" customFormat="1" ht="16.8" customHeight="1">
      <c r="A424" s="37"/>
      <c r="B424" s="40"/>
      <c r="C424" s="336" t="s">
        <v>4768</v>
      </c>
      <c r="D424" s="37"/>
      <c r="E424" s="37"/>
      <c r="F424" s="37"/>
      <c r="G424" s="37"/>
      <c r="H424" s="40"/>
    </row>
    <row r="425" spans="1:8" s="2" customFormat="1" ht="30.6">
      <c r="A425" s="37"/>
      <c r="B425" s="40"/>
      <c r="C425" s="334" t="s">
        <v>585</v>
      </c>
      <c r="D425" s="334" t="s">
        <v>586</v>
      </c>
      <c r="E425" s="19" t="s">
        <v>396</v>
      </c>
      <c r="F425" s="335">
        <v>851.55</v>
      </c>
      <c r="G425" s="37"/>
      <c r="H425" s="40"/>
    </row>
    <row r="426" spans="1:8" s="2" customFormat="1" ht="16.8" customHeight="1">
      <c r="A426" s="37"/>
      <c r="B426" s="40"/>
      <c r="C426" s="330" t="s">
        <v>257</v>
      </c>
      <c r="D426" s="331" t="s">
        <v>1</v>
      </c>
      <c r="E426" s="332" t="s">
        <v>1</v>
      </c>
      <c r="F426" s="333">
        <v>1425</v>
      </c>
      <c r="G426" s="37"/>
      <c r="H426" s="40"/>
    </row>
    <row r="427" spans="1:8" s="2" customFormat="1" ht="16.8" customHeight="1">
      <c r="A427" s="37"/>
      <c r="B427" s="40"/>
      <c r="C427" s="334" t="s">
        <v>1</v>
      </c>
      <c r="D427" s="334" t="s">
        <v>1029</v>
      </c>
      <c r="E427" s="19" t="s">
        <v>1</v>
      </c>
      <c r="F427" s="335">
        <v>855</v>
      </c>
      <c r="G427" s="37"/>
      <c r="H427" s="40"/>
    </row>
    <row r="428" spans="1:8" s="2" customFormat="1" ht="16.8" customHeight="1">
      <c r="A428" s="37"/>
      <c r="B428" s="40"/>
      <c r="C428" s="334" t="s">
        <v>265</v>
      </c>
      <c r="D428" s="334" t="s">
        <v>1030</v>
      </c>
      <c r="E428" s="19" t="s">
        <v>1</v>
      </c>
      <c r="F428" s="335">
        <v>570</v>
      </c>
      <c r="G428" s="37"/>
      <c r="H428" s="40"/>
    </row>
    <row r="429" spans="1:8" s="2" customFormat="1" ht="16.8" customHeight="1">
      <c r="A429" s="37"/>
      <c r="B429" s="40"/>
      <c r="C429" s="334" t="s">
        <v>257</v>
      </c>
      <c r="D429" s="334" t="s">
        <v>411</v>
      </c>
      <c r="E429" s="19" t="s">
        <v>1</v>
      </c>
      <c r="F429" s="335">
        <v>1425</v>
      </c>
      <c r="G429" s="37"/>
      <c r="H429" s="40"/>
    </row>
    <row r="430" spans="1:8" s="2" customFormat="1" ht="16.8" customHeight="1">
      <c r="A430" s="37"/>
      <c r="B430" s="40"/>
      <c r="C430" s="336" t="s">
        <v>4768</v>
      </c>
      <c r="D430" s="37"/>
      <c r="E430" s="37"/>
      <c r="F430" s="37"/>
      <c r="G430" s="37"/>
      <c r="H430" s="40"/>
    </row>
    <row r="431" spans="1:8" s="2" customFormat="1" ht="30.6">
      <c r="A431" s="37"/>
      <c r="B431" s="40"/>
      <c r="C431" s="334" t="s">
        <v>585</v>
      </c>
      <c r="D431" s="334" t="s">
        <v>586</v>
      </c>
      <c r="E431" s="19" t="s">
        <v>396</v>
      </c>
      <c r="F431" s="335">
        <v>1496.25</v>
      </c>
      <c r="G431" s="37"/>
      <c r="H431" s="40"/>
    </row>
    <row r="432" spans="1:8" s="2" customFormat="1" ht="16.8" customHeight="1">
      <c r="A432" s="37"/>
      <c r="B432" s="40"/>
      <c r="C432" s="330" t="s">
        <v>259</v>
      </c>
      <c r="D432" s="331" t="s">
        <v>1</v>
      </c>
      <c r="E432" s="332" t="s">
        <v>1</v>
      </c>
      <c r="F432" s="333">
        <v>1585</v>
      </c>
      <c r="G432" s="37"/>
      <c r="H432" s="40"/>
    </row>
    <row r="433" spans="1:8" s="2" customFormat="1" ht="16.8" customHeight="1">
      <c r="A433" s="37"/>
      <c r="B433" s="40"/>
      <c r="C433" s="334" t="s">
        <v>1</v>
      </c>
      <c r="D433" s="334" t="s">
        <v>1309</v>
      </c>
      <c r="E433" s="19" t="s">
        <v>1</v>
      </c>
      <c r="F433" s="335">
        <v>951</v>
      </c>
      <c r="G433" s="37"/>
      <c r="H433" s="40"/>
    </row>
    <row r="434" spans="1:8" s="2" customFormat="1" ht="16.8" customHeight="1">
      <c r="A434" s="37"/>
      <c r="B434" s="40"/>
      <c r="C434" s="334" t="s">
        <v>267</v>
      </c>
      <c r="D434" s="334" t="s">
        <v>1310</v>
      </c>
      <c r="E434" s="19" t="s">
        <v>1</v>
      </c>
      <c r="F434" s="335">
        <v>634</v>
      </c>
      <c r="G434" s="37"/>
      <c r="H434" s="40"/>
    </row>
    <row r="435" spans="1:8" s="2" customFormat="1" ht="16.8" customHeight="1">
      <c r="A435" s="37"/>
      <c r="B435" s="40"/>
      <c r="C435" s="334" t="s">
        <v>259</v>
      </c>
      <c r="D435" s="334" t="s">
        <v>411</v>
      </c>
      <c r="E435" s="19" t="s">
        <v>1</v>
      </c>
      <c r="F435" s="335">
        <v>1585</v>
      </c>
      <c r="G435" s="37"/>
      <c r="H435" s="40"/>
    </row>
    <row r="436" spans="1:8" s="2" customFormat="1" ht="16.8" customHeight="1">
      <c r="A436" s="37"/>
      <c r="B436" s="40"/>
      <c r="C436" s="336" t="s">
        <v>4768</v>
      </c>
      <c r="D436" s="37"/>
      <c r="E436" s="37"/>
      <c r="F436" s="37"/>
      <c r="G436" s="37"/>
      <c r="H436" s="40"/>
    </row>
    <row r="437" spans="1:8" s="2" customFormat="1" ht="30.6">
      <c r="A437" s="37"/>
      <c r="B437" s="40"/>
      <c r="C437" s="334" t="s">
        <v>585</v>
      </c>
      <c r="D437" s="334" t="s">
        <v>586</v>
      </c>
      <c r="E437" s="19" t="s">
        <v>396</v>
      </c>
      <c r="F437" s="335">
        <v>1664.25</v>
      </c>
      <c r="G437" s="37"/>
      <c r="H437" s="40"/>
    </row>
    <row r="438" spans="1:8" s="2" customFormat="1" ht="16.8" customHeight="1">
      <c r="A438" s="37"/>
      <c r="B438" s="40"/>
      <c r="C438" s="330" t="s">
        <v>261</v>
      </c>
      <c r="D438" s="331" t="s">
        <v>1</v>
      </c>
      <c r="E438" s="332" t="s">
        <v>1</v>
      </c>
      <c r="F438" s="333">
        <v>2139</v>
      </c>
      <c r="G438" s="37"/>
      <c r="H438" s="40"/>
    </row>
    <row r="439" spans="1:8" s="2" customFormat="1" ht="16.8" customHeight="1">
      <c r="A439" s="37"/>
      <c r="B439" s="40"/>
      <c r="C439" s="334" t="s">
        <v>1</v>
      </c>
      <c r="D439" s="334" t="s">
        <v>1645</v>
      </c>
      <c r="E439" s="19" t="s">
        <v>1</v>
      </c>
      <c r="F439" s="335">
        <v>1283.4000000000001</v>
      </c>
      <c r="G439" s="37"/>
      <c r="H439" s="40"/>
    </row>
    <row r="440" spans="1:8" s="2" customFormat="1" ht="16.8" customHeight="1">
      <c r="A440" s="37"/>
      <c r="B440" s="40"/>
      <c r="C440" s="334" t="s">
        <v>269</v>
      </c>
      <c r="D440" s="334" t="s">
        <v>1646</v>
      </c>
      <c r="E440" s="19" t="s">
        <v>1</v>
      </c>
      <c r="F440" s="335">
        <v>855.6</v>
      </c>
      <c r="G440" s="37"/>
      <c r="H440" s="40"/>
    </row>
    <row r="441" spans="1:8" s="2" customFormat="1" ht="16.8" customHeight="1">
      <c r="A441" s="37"/>
      <c r="B441" s="40"/>
      <c r="C441" s="334" t="s">
        <v>261</v>
      </c>
      <c r="D441" s="334" t="s">
        <v>411</v>
      </c>
      <c r="E441" s="19" t="s">
        <v>1</v>
      </c>
      <c r="F441" s="335">
        <v>2139</v>
      </c>
      <c r="G441" s="37"/>
      <c r="H441" s="40"/>
    </row>
    <row r="442" spans="1:8" s="2" customFormat="1" ht="16.8" customHeight="1">
      <c r="A442" s="37"/>
      <c r="B442" s="40"/>
      <c r="C442" s="336" t="s">
        <v>4768</v>
      </c>
      <c r="D442" s="37"/>
      <c r="E442" s="37"/>
      <c r="F442" s="37"/>
      <c r="G442" s="37"/>
      <c r="H442" s="40"/>
    </row>
    <row r="443" spans="1:8" s="2" customFormat="1" ht="30.6">
      <c r="A443" s="37"/>
      <c r="B443" s="40"/>
      <c r="C443" s="334" t="s">
        <v>585</v>
      </c>
      <c r="D443" s="334" t="s">
        <v>586</v>
      </c>
      <c r="E443" s="19" t="s">
        <v>396</v>
      </c>
      <c r="F443" s="335">
        <v>2245.9499999999998</v>
      </c>
      <c r="G443" s="37"/>
      <c r="H443" s="40"/>
    </row>
    <row r="444" spans="1:8" s="2" customFormat="1" ht="16.8" customHeight="1">
      <c r="A444" s="37"/>
      <c r="B444" s="40"/>
      <c r="C444" s="330" t="s">
        <v>263</v>
      </c>
      <c r="D444" s="331" t="s">
        <v>1</v>
      </c>
      <c r="E444" s="332" t="s">
        <v>1</v>
      </c>
      <c r="F444" s="333">
        <v>324.39999999999998</v>
      </c>
      <c r="G444" s="37"/>
      <c r="H444" s="40"/>
    </row>
    <row r="445" spans="1:8" s="2" customFormat="1" ht="16.8" customHeight="1">
      <c r="A445" s="37"/>
      <c r="B445" s="40"/>
      <c r="C445" s="334" t="s">
        <v>263</v>
      </c>
      <c r="D445" s="334" t="s">
        <v>589</v>
      </c>
      <c r="E445" s="19" t="s">
        <v>1</v>
      </c>
      <c r="F445" s="335">
        <v>324.39999999999998</v>
      </c>
      <c r="G445" s="37"/>
      <c r="H445" s="40"/>
    </row>
    <row r="446" spans="1:8" s="2" customFormat="1" ht="16.8" customHeight="1">
      <c r="A446" s="37"/>
      <c r="B446" s="40"/>
      <c r="C446" s="336" t="s">
        <v>4768</v>
      </c>
      <c r="D446" s="37"/>
      <c r="E446" s="37"/>
      <c r="F446" s="37"/>
      <c r="G446" s="37"/>
      <c r="H446" s="40"/>
    </row>
    <row r="447" spans="1:8" s="2" customFormat="1" ht="30.6">
      <c r="A447" s="37"/>
      <c r="B447" s="40"/>
      <c r="C447" s="334" t="s">
        <v>585</v>
      </c>
      <c r="D447" s="334" t="s">
        <v>586</v>
      </c>
      <c r="E447" s="19" t="s">
        <v>396</v>
      </c>
      <c r="F447" s="335">
        <v>851.55</v>
      </c>
      <c r="G447" s="37"/>
      <c r="H447" s="40"/>
    </row>
    <row r="448" spans="1:8" s="2" customFormat="1" ht="16.8" customHeight="1">
      <c r="A448" s="37"/>
      <c r="B448" s="40"/>
      <c r="C448" s="334" t="s">
        <v>593</v>
      </c>
      <c r="D448" s="334" t="s">
        <v>594</v>
      </c>
      <c r="E448" s="19" t="s">
        <v>180</v>
      </c>
      <c r="F448" s="335">
        <v>1.502</v>
      </c>
      <c r="G448" s="37"/>
      <c r="H448" s="40"/>
    </row>
    <row r="449" spans="1:8" s="2" customFormat="1" ht="16.8" customHeight="1">
      <c r="A449" s="37"/>
      <c r="B449" s="40"/>
      <c r="C449" s="330" t="s">
        <v>265</v>
      </c>
      <c r="D449" s="331" t="s">
        <v>1</v>
      </c>
      <c r="E449" s="332" t="s">
        <v>1</v>
      </c>
      <c r="F449" s="333">
        <v>570</v>
      </c>
      <c r="G449" s="37"/>
      <c r="H449" s="40"/>
    </row>
    <row r="450" spans="1:8" s="2" customFormat="1" ht="16.8" customHeight="1">
      <c r="A450" s="37"/>
      <c r="B450" s="40"/>
      <c r="C450" s="334" t="s">
        <v>265</v>
      </c>
      <c r="D450" s="334" t="s">
        <v>1030</v>
      </c>
      <c r="E450" s="19" t="s">
        <v>1</v>
      </c>
      <c r="F450" s="335">
        <v>570</v>
      </c>
      <c r="G450" s="37"/>
      <c r="H450" s="40"/>
    </row>
    <row r="451" spans="1:8" s="2" customFormat="1" ht="16.8" customHeight="1">
      <c r="A451" s="37"/>
      <c r="B451" s="40"/>
      <c r="C451" s="336" t="s">
        <v>4768</v>
      </c>
      <c r="D451" s="37"/>
      <c r="E451" s="37"/>
      <c r="F451" s="37"/>
      <c r="G451" s="37"/>
      <c r="H451" s="40"/>
    </row>
    <row r="452" spans="1:8" s="2" customFormat="1" ht="30.6">
      <c r="A452" s="37"/>
      <c r="B452" s="40"/>
      <c r="C452" s="334" t="s">
        <v>585</v>
      </c>
      <c r="D452" s="334" t="s">
        <v>586</v>
      </c>
      <c r="E452" s="19" t="s">
        <v>396</v>
      </c>
      <c r="F452" s="335">
        <v>1496.25</v>
      </c>
      <c r="G452" s="37"/>
      <c r="H452" s="40"/>
    </row>
    <row r="453" spans="1:8" s="2" customFormat="1" ht="16.8" customHeight="1">
      <c r="A453" s="37"/>
      <c r="B453" s="40"/>
      <c r="C453" s="334" t="s">
        <v>593</v>
      </c>
      <c r="D453" s="334" t="s">
        <v>594</v>
      </c>
      <c r="E453" s="19" t="s">
        <v>180</v>
      </c>
      <c r="F453" s="335">
        <v>2.6389999999999998</v>
      </c>
      <c r="G453" s="37"/>
      <c r="H453" s="40"/>
    </row>
    <row r="454" spans="1:8" s="2" customFormat="1" ht="16.8" customHeight="1">
      <c r="A454" s="37"/>
      <c r="B454" s="40"/>
      <c r="C454" s="330" t="s">
        <v>267</v>
      </c>
      <c r="D454" s="331" t="s">
        <v>1</v>
      </c>
      <c r="E454" s="332" t="s">
        <v>1</v>
      </c>
      <c r="F454" s="333">
        <v>634</v>
      </c>
      <c r="G454" s="37"/>
      <c r="H454" s="40"/>
    </row>
    <row r="455" spans="1:8" s="2" customFormat="1" ht="16.8" customHeight="1">
      <c r="A455" s="37"/>
      <c r="B455" s="40"/>
      <c r="C455" s="334" t="s">
        <v>267</v>
      </c>
      <c r="D455" s="334" t="s">
        <v>1310</v>
      </c>
      <c r="E455" s="19" t="s">
        <v>1</v>
      </c>
      <c r="F455" s="335">
        <v>634</v>
      </c>
      <c r="G455" s="37"/>
      <c r="H455" s="40"/>
    </row>
    <row r="456" spans="1:8" s="2" customFormat="1" ht="16.8" customHeight="1">
      <c r="A456" s="37"/>
      <c r="B456" s="40"/>
      <c r="C456" s="336" t="s">
        <v>4768</v>
      </c>
      <c r="D456" s="37"/>
      <c r="E456" s="37"/>
      <c r="F456" s="37"/>
      <c r="G456" s="37"/>
      <c r="H456" s="40"/>
    </row>
    <row r="457" spans="1:8" s="2" customFormat="1" ht="30.6">
      <c r="A457" s="37"/>
      <c r="B457" s="40"/>
      <c r="C457" s="334" t="s">
        <v>585</v>
      </c>
      <c r="D457" s="334" t="s">
        <v>586</v>
      </c>
      <c r="E457" s="19" t="s">
        <v>396</v>
      </c>
      <c r="F457" s="335">
        <v>1664.25</v>
      </c>
      <c r="G457" s="37"/>
      <c r="H457" s="40"/>
    </row>
    <row r="458" spans="1:8" s="2" customFormat="1" ht="16.8" customHeight="1">
      <c r="A458" s="37"/>
      <c r="B458" s="40"/>
      <c r="C458" s="334" t="s">
        <v>593</v>
      </c>
      <c r="D458" s="334" t="s">
        <v>594</v>
      </c>
      <c r="E458" s="19" t="s">
        <v>180</v>
      </c>
      <c r="F458" s="335">
        <v>2.9359999999999999</v>
      </c>
      <c r="G458" s="37"/>
      <c r="H458" s="40"/>
    </row>
    <row r="459" spans="1:8" s="2" customFormat="1" ht="16.8" customHeight="1">
      <c r="A459" s="37"/>
      <c r="B459" s="40"/>
      <c r="C459" s="330" t="s">
        <v>269</v>
      </c>
      <c r="D459" s="331" t="s">
        <v>1</v>
      </c>
      <c r="E459" s="332" t="s">
        <v>1</v>
      </c>
      <c r="F459" s="333">
        <v>855.6</v>
      </c>
      <c r="G459" s="37"/>
      <c r="H459" s="40"/>
    </row>
    <row r="460" spans="1:8" s="2" customFormat="1" ht="16.8" customHeight="1">
      <c r="A460" s="37"/>
      <c r="B460" s="40"/>
      <c r="C460" s="334" t="s">
        <v>269</v>
      </c>
      <c r="D460" s="334" t="s">
        <v>1646</v>
      </c>
      <c r="E460" s="19" t="s">
        <v>1</v>
      </c>
      <c r="F460" s="335">
        <v>855.6</v>
      </c>
      <c r="G460" s="37"/>
      <c r="H460" s="40"/>
    </row>
    <row r="461" spans="1:8" s="2" customFormat="1" ht="16.8" customHeight="1">
      <c r="A461" s="37"/>
      <c r="B461" s="40"/>
      <c r="C461" s="336" t="s">
        <v>4768</v>
      </c>
      <c r="D461" s="37"/>
      <c r="E461" s="37"/>
      <c r="F461" s="37"/>
      <c r="G461" s="37"/>
      <c r="H461" s="40"/>
    </row>
    <row r="462" spans="1:8" s="2" customFormat="1" ht="30.6">
      <c r="A462" s="37"/>
      <c r="B462" s="40"/>
      <c r="C462" s="334" t="s">
        <v>585</v>
      </c>
      <c r="D462" s="334" t="s">
        <v>586</v>
      </c>
      <c r="E462" s="19" t="s">
        <v>396</v>
      </c>
      <c r="F462" s="335">
        <v>2245.9499999999998</v>
      </c>
      <c r="G462" s="37"/>
      <c r="H462" s="40"/>
    </row>
    <row r="463" spans="1:8" s="2" customFormat="1" ht="16.8" customHeight="1">
      <c r="A463" s="37"/>
      <c r="B463" s="40"/>
      <c r="C463" s="334" t="s">
        <v>593</v>
      </c>
      <c r="D463" s="334" t="s">
        <v>594</v>
      </c>
      <c r="E463" s="19" t="s">
        <v>180</v>
      </c>
      <c r="F463" s="335">
        <v>3.9620000000000002</v>
      </c>
      <c r="G463" s="37"/>
      <c r="H463" s="40"/>
    </row>
    <row r="464" spans="1:8" s="2" customFormat="1" ht="16.8" customHeight="1">
      <c r="A464" s="37"/>
      <c r="B464" s="40"/>
      <c r="C464" s="330" t="s">
        <v>271</v>
      </c>
      <c r="D464" s="331" t="s">
        <v>272</v>
      </c>
      <c r="E464" s="332" t="s">
        <v>1</v>
      </c>
      <c r="F464" s="333">
        <v>49.28</v>
      </c>
      <c r="G464" s="37"/>
      <c r="H464" s="40"/>
    </row>
    <row r="465" spans="1:8" s="2" customFormat="1" ht="16.8" customHeight="1">
      <c r="A465" s="37"/>
      <c r="B465" s="40"/>
      <c r="C465" s="334" t="s">
        <v>1</v>
      </c>
      <c r="D465" s="334" t="s">
        <v>802</v>
      </c>
      <c r="E465" s="19" t="s">
        <v>1</v>
      </c>
      <c r="F465" s="335">
        <v>0</v>
      </c>
      <c r="G465" s="37"/>
      <c r="H465" s="40"/>
    </row>
    <row r="466" spans="1:8" s="2" customFormat="1" ht="16.8" customHeight="1">
      <c r="A466" s="37"/>
      <c r="B466" s="40"/>
      <c r="C466" s="334" t="s">
        <v>1</v>
      </c>
      <c r="D466" s="334" t="s">
        <v>273</v>
      </c>
      <c r="E466" s="19" t="s">
        <v>1</v>
      </c>
      <c r="F466" s="335">
        <v>49.28</v>
      </c>
      <c r="G466" s="37"/>
      <c r="H466" s="40"/>
    </row>
    <row r="467" spans="1:8" s="2" customFormat="1" ht="16.8" customHeight="1">
      <c r="A467" s="37"/>
      <c r="B467" s="40"/>
      <c r="C467" s="334" t="s">
        <v>271</v>
      </c>
      <c r="D467" s="334" t="s">
        <v>411</v>
      </c>
      <c r="E467" s="19" t="s">
        <v>1</v>
      </c>
      <c r="F467" s="335">
        <v>49.28</v>
      </c>
      <c r="G467" s="37"/>
      <c r="H467" s="40"/>
    </row>
    <row r="468" spans="1:8" s="2" customFormat="1" ht="16.8" customHeight="1">
      <c r="A468" s="37"/>
      <c r="B468" s="40"/>
      <c r="C468" s="336" t="s">
        <v>4768</v>
      </c>
      <c r="D468" s="37"/>
      <c r="E468" s="37"/>
      <c r="F468" s="37"/>
      <c r="G468" s="37"/>
      <c r="H468" s="40"/>
    </row>
    <row r="469" spans="1:8" s="2" customFormat="1" ht="16.8" customHeight="1">
      <c r="A469" s="37"/>
      <c r="B469" s="40"/>
      <c r="C469" s="334" t="s">
        <v>997</v>
      </c>
      <c r="D469" s="334" t="s">
        <v>998</v>
      </c>
      <c r="E469" s="19" t="s">
        <v>405</v>
      </c>
      <c r="F469" s="335">
        <v>51.744</v>
      </c>
      <c r="G469" s="37"/>
      <c r="H469" s="40"/>
    </row>
    <row r="470" spans="1:8" s="2" customFormat="1" ht="16.8" customHeight="1">
      <c r="A470" s="37"/>
      <c r="B470" s="40"/>
      <c r="C470" s="334" t="s">
        <v>1002</v>
      </c>
      <c r="D470" s="334" t="s">
        <v>1003</v>
      </c>
      <c r="E470" s="19" t="s">
        <v>405</v>
      </c>
      <c r="F470" s="335">
        <v>51.744</v>
      </c>
      <c r="G470" s="37"/>
      <c r="H470" s="40"/>
    </row>
    <row r="471" spans="1:8" s="2" customFormat="1" ht="16.8" customHeight="1">
      <c r="A471" s="37"/>
      <c r="B471" s="40"/>
      <c r="C471" s="334" t="s">
        <v>576</v>
      </c>
      <c r="D471" s="334" t="s">
        <v>577</v>
      </c>
      <c r="E471" s="19" t="s">
        <v>405</v>
      </c>
      <c r="F471" s="335">
        <v>75.222999999999999</v>
      </c>
      <c r="G471" s="37"/>
      <c r="H471" s="40"/>
    </row>
    <row r="472" spans="1:8" s="2" customFormat="1" ht="16.8" customHeight="1">
      <c r="A472" s="37"/>
      <c r="B472" s="40"/>
      <c r="C472" s="330" t="s">
        <v>274</v>
      </c>
      <c r="D472" s="331" t="s">
        <v>272</v>
      </c>
      <c r="E472" s="332" t="s">
        <v>1</v>
      </c>
      <c r="F472" s="333">
        <v>39.6</v>
      </c>
      <c r="G472" s="37"/>
      <c r="H472" s="40"/>
    </row>
    <row r="473" spans="1:8" s="2" customFormat="1" ht="16.8" customHeight="1">
      <c r="A473" s="37"/>
      <c r="B473" s="40"/>
      <c r="C473" s="334" t="s">
        <v>1</v>
      </c>
      <c r="D473" s="334" t="s">
        <v>802</v>
      </c>
      <c r="E473" s="19" t="s">
        <v>1</v>
      </c>
      <c r="F473" s="335">
        <v>0</v>
      </c>
      <c r="G473" s="37"/>
      <c r="H473" s="40"/>
    </row>
    <row r="474" spans="1:8" s="2" customFormat="1" ht="16.8" customHeight="1">
      <c r="A474" s="37"/>
      <c r="B474" s="40"/>
      <c r="C474" s="334" t="s">
        <v>1</v>
      </c>
      <c r="D474" s="334" t="s">
        <v>275</v>
      </c>
      <c r="E474" s="19" t="s">
        <v>1</v>
      </c>
      <c r="F474" s="335">
        <v>39.6</v>
      </c>
      <c r="G474" s="37"/>
      <c r="H474" s="40"/>
    </row>
    <row r="475" spans="1:8" s="2" customFormat="1" ht="16.8" customHeight="1">
      <c r="A475" s="37"/>
      <c r="B475" s="40"/>
      <c r="C475" s="334" t="s">
        <v>274</v>
      </c>
      <c r="D475" s="334" t="s">
        <v>411</v>
      </c>
      <c r="E475" s="19" t="s">
        <v>1</v>
      </c>
      <c r="F475" s="335">
        <v>39.6</v>
      </c>
      <c r="G475" s="37"/>
      <c r="H475" s="40"/>
    </row>
    <row r="476" spans="1:8" s="2" customFormat="1" ht="16.8" customHeight="1">
      <c r="A476" s="37"/>
      <c r="B476" s="40"/>
      <c r="C476" s="336" t="s">
        <v>4768</v>
      </c>
      <c r="D476" s="37"/>
      <c r="E476" s="37"/>
      <c r="F476" s="37"/>
      <c r="G476" s="37"/>
      <c r="H476" s="40"/>
    </row>
    <row r="477" spans="1:8" s="2" customFormat="1" ht="16.8" customHeight="1">
      <c r="A477" s="37"/>
      <c r="B477" s="40"/>
      <c r="C477" s="334" t="s">
        <v>997</v>
      </c>
      <c r="D477" s="334" t="s">
        <v>998</v>
      </c>
      <c r="E477" s="19" t="s">
        <v>405</v>
      </c>
      <c r="F477" s="335">
        <v>41.58</v>
      </c>
      <c r="G477" s="37"/>
      <c r="H477" s="40"/>
    </row>
    <row r="478" spans="1:8" s="2" customFormat="1" ht="16.8" customHeight="1">
      <c r="A478" s="37"/>
      <c r="B478" s="40"/>
      <c r="C478" s="334" t="s">
        <v>1002</v>
      </c>
      <c r="D478" s="334" t="s">
        <v>1003</v>
      </c>
      <c r="E478" s="19" t="s">
        <v>405</v>
      </c>
      <c r="F478" s="335">
        <v>41.58</v>
      </c>
      <c r="G478" s="37"/>
      <c r="H478" s="40"/>
    </row>
    <row r="479" spans="1:8" s="2" customFormat="1" ht="16.8" customHeight="1">
      <c r="A479" s="37"/>
      <c r="B479" s="40"/>
      <c r="C479" s="334" t="s">
        <v>576</v>
      </c>
      <c r="D479" s="334" t="s">
        <v>577</v>
      </c>
      <c r="E479" s="19" t="s">
        <v>405</v>
      </c>
      <c r="F479" s="335">
        <v>41.58</v>
      </c>
      <c r="G479" s="37"/>
      <c r="H479" s="40"/>
    </row>
    <row r="480" spans="1:8" s="2" customFormat="1" ht="16.8" customHeight="1">
      <c r="A480" s="37"/>
      <c r="B480" s="40"/>
      <c r="C480" s="330" t="s">
        <v>276</v>
      </c>
      <c r="D480" s="331" t="s">
        <v>272</v>
      </c>
      <c r="E480" s="332" t="s">
        <v>1</v>
      </c>
      <c r="F480" s="333">
        <v>97.2</v>
      </c>
      <c r="G480" s="37"/>
      <c r="H480" s="40"/>
    </row>
    <row r="481" spans="1:8" s="2" customFormat="1" ht="16.8" customHeight="1">
      <c r="A481" s="37"/>
      <c r="B481" s="40"/>
      <c r="C481" s="334" t="s">
        <v>1</v>
      </c>
      <c r="D481" s="334" t="s">
        <v>802</v>
      </c>
      <c r="E481" s="19" t="s">
        <v>1</v>
      </c>
      <c r="F481" s="335">
        <v>0</v>
      </c>
      <c r="G481" s="37"/>
      <c r="H481" s="40"/>
    </row>
    <row r="482" spans="1:8" s="2" customFormat="1" ht="16.8" customHeight="1">
      <c r="A482" s="37"/>
      <c r="B482" s="40"/>
      <c r="C482" s="334" t="s">
        <v>1</v>
      </c>
      <c r="D482" s="334" t="s">
        <v>277</v>
      </c>
      <c r="E482" s="19" t="s">
        <v>1</v>
      </c>
      <c r="F482" s="335">
        <v>97.2</v>
      </c>
      <c r="G482" s="37"/>
      <c r="H482" s="40"/>
    </row>
    <row r="483" spans="1:8" s="2" customFormat="1" ht="16.8" customHeight="1">
      <c r="A483" s="37"/>
      <c r="B483" s="40"/>
      <c r="C483" s="334" t="s">
        <v>276</v>
      </c>
      <c r="D483" s="334" t="s">
        <v>411</v>
      </c>
      <c r="E483" s="19" t="s">
        <v>1</v>
      </c>
      <c r="F483" s="335">
        <v>97.2</v>
      </c>
      <c r="G483" s="37"/>
      <c r="H483" s="40"/>
    </row>
    <row r="484" spans="1:8" s="2" customFormat="1" ht="16.8" customHeight="1">
      <c r="A484" s="37"/>
      <c r="B484" s="40"/>
      <c r="C484" s="336" t="s">
        <v>4768</v>
      </c>
      <c r="D484" s="37"/>
      <c r="E484" s="37"/>
      <c r="F484" s="37"/>
      <c r="G484" s="37"/>
      <c r="H484" s="40"/>
    </row>
    <row r="485" spans="1:8" s="2" customFormat="1" ht="16.8" customHeight="1">
      <c r="A485" s="37"/>
      <c r="B485" s="40"/>
      <c r="C485" s="334" t="s">
        <v>997</v>
      </c>
      <c r="D485" s="334" t="s">
        <v>998</v>
      </c>
      <c r="E485" s="19" t="s">
        <v>405</v>
      </c>
      <c r="F485" s="335">
        <v>102.06</v>
      </c>
      <c r="G485" s="37"/>
      <c r="H485" s="40"/>
    </row>
    <row r="486" spans="1:8" s="2" customFormat="1" ht="16.8" customHeight="1">
      <c r="A486" s="37"/>
      <c r="B486" s="40"/>
      <c r="C486" s="334" t="s">
        <v>1002</v>
      </c>
      <c r="D486" s="334" t="s">
        <v>1003</v>
      </c>
      <c r="E486" s="19" t="s">
        <v>405</v>
      </c>
      <c r="F486" s="335">
        <v>102.06</v>
      </c>
      <c r="G486" s="37"/>
      <c r="H486" s="40"/>
    </row>
    <row r="487" spans="1:8" s="2" customFormat="1" ht="16.8" customHeight="1">
      <c r="A487" s="37"/>
      <c r="B487" s="40"/>
      <c r="C487" s="334" t="s">
        <v>576</v>
      </c>
      <c r="D487" s="334" t="s">
        <v>577</v>
      </c>
      <c r="E487" s="19" t="s">
        <v>405</v>
      </c>
      <c r="F487" s="335">
        <v>102.06</v>
      </c>
      <c r="G487" s="37"/>
      <c r="H487" s="40"/>
    </row>
    <row r="488" spans="1:8" s="2" customFormat="1" ht="16.8" customHeight="1">
      <c r="A488" s="37"/>
      <c r="B488" s="40"/>
      <c r="C488" s="330" t="s">
        <v>278</v>
      </c>
      <c r="D488" s="331" t="s">
        <v>279</v>
      </c>
      <c r="E488" s="332" t="s">
        <v>1</v>
      </c>
      <c r="F488" s="333">
        <v>142.05000000000001</v>
      </c>
      <c r="G488" s="37"/>
      <c r="H488" s="40"/>
    </row>
    <row r="489" spans="1:8" s="2" customFormat="1" ht="16.8" customHeight="1">
      <c r="A489" s="37"/>
      <c r="B489" s="40"/>
      <c r="C489" s="334" t="s">
        <v>1</v>
      </c>
      <c r="D489" s="334" t="s">
        <v>980</v>
      </c>
      <c r="E489" s="19" t="s">
        <v>1</v>
      </c>
      <c r="F489" s="335">
        <v>0</v>
      </c>
      <c r="G489" s="37"/>
      <c r="H489" s="40"/>
    </row>
    <row r="490" spans="1:8" s="2" customFormat="1" ht="16.8" customHeight="1">
      <c r="A490" s="37"/>
      <c r="B490" s="40"/>
      <c r="C490" s="334" t="s">
        <v>1</v>
      </c>
      <c r="D490" s="334" t="s">
        <v>981</v>
      </c>
      <c r="E490" s="19" t="s">
        <v>1</v>
      </c>
      <c r="F490" s="335">
        <v>0</v>
      </c>
      <c r="G490" s="37"/>
      <c r="H490" s="40"/>
    </row>
    <row r="491" spans="1:8" s="2" customFormat="1" ht="16.8" customHeight="1">
      <c r="A491" s="37"/>
      <c r="B491" s="40"/>
      <c r="C491" s="334" t="s">
        <v>1</v>
      </c>
      <c r="D491" s="334" t="s">
        <v>159</v>
      </c>
      <c r="E491" s="19" t="s">
        <v>1</v>
      </c>
      <c r="F491" s="335">
        <v>142.05000000000001</v>
      </c>
      <c r="G491" s="37"/>
      <c r="H491" s="40"/>
    </row>
    <row r="492" spans="1:8" s="2" customFormat="1" ht="16.8" customHeight="1">
      <c r="A492" s="37"/>
      <c r="B492" s="40"/>
      <c r="C492" s="334" t="s">
        <v>278</v>
      </c>
      <c r="D492" s="334" t="s">
        <v>411</v>
      </c>
      <c r="E492" s="19" t="s">
        <v>1</v>
      </c>
      <c r="F492" s="335">
        <v>142.05000000000001</v>
      </c>
      <c r="G492" s="37"/>
      <c r="H492" s="40"/>
    </row>
    <row r="493" spans="1:8" s="2" customFormat="1" ht="16.8" customHeight="1">
      <c r="A493" s="37"/>
      <c r="B493" s="40"/>
      <c r="C493" s="336" t="s">
        <v>4768</v>
      </c>
      <c r="D493" s="37"/>
      <c r="E493" s="37"/>
      <c r="F493" s="37"/>
      <c r="G493" s="37"/>
      <c r="H493" s="40"/>
    </row>
    <row r="494" spans="1:8" s="2" customFormat="1" ht="16.8" customHeight="1">
      <c r="A494" s="37"/>
      <c r="B494" s="40"/>
      <c r="C494" s="334" t="s">
        <v>977</v>
      </c>
      <c r="D494" s="334" t="s">
        <v>978</v>
      </c>
      <c r="E494" s="19" t="s">
        <v>405</v>
      </c>
      <c r="F494" s="335">
        <v>149.15299999999999</v>
      </c>
      <c r="G494" s="37"/>
      <c r="H494" s="40"/>
    </row>
    <row r="495" spans="1:8" s="2" customFormat="1" ht="20.399999999999999">
      <c r="A495" s="37"/>
      <c r="B495" s="40"/>
      <c r="C495" s="334" t="s">
        <v>969</v>
      </c>
      <c r="D495" s="334" t="s">
        <v>970</v>
      </c>
      <c r="E495" s="19" t="s">
        <v>405</v>
      </c>
      <c r="F495" s="335">
        <v>149.15299999999999</v>
      </c>
      <c r="G495" s="37"/>
      <c r="H495" s="40"/>
    </row>
    <row r="496" spans="1:8" s="2" customFormat="1" ht="16.8" customHeight="1">
      <c r="A496" s="37"/>
      <c r="B496" s="40"/>
      <c r="C496" s="334" t="s">
        <v>984</v>
      </c>
      <c r="D496" s="334" t="s">
        <v>985</v>
      </c>
      <c r="E496" s="19" t="s">
        <v>405</v>
      </c>
      <c r="F496" s="335">
        <v>149.15299999999999</v>
      </c>
      <c r="G496" s="37"/>
      <c r="H496" s="40"/>
    </row>
    <row r="497" spans="1:8" s="2" customFormat="1" ht="16.8" customHeight="1">
      <c r="A497" s="37"/>
      <c r="B497" s="40"/>
      <c r="C497" s="334" t="s">
        <v>988</v>
      </c>
      <c r="D497" s="334" t="s">
        <v>989</v>
      </c>
      <c r="E497" s="19" t="s">
        <v>405</v>
      </c>
      <c r="F497" s="335">
        <v>149.15299999999999</v>
      </c>
      <c r="G497" s="37"/>
      <c r="H497" s="40"/>
    </row>
    <row r="498" spans="1:8" s="2" customFormat="1" ht="16.8" customHeight="1">
      <c r="A498" s="37"/>
      <c r="B498" s="40"/>
      <c r="C498" s="334" t="s">
        <v>992</v>
      </c>
      <c r="D498" s="334" t="s">
        <v>993</v>
      </c>
      <c r="E498" s="19" t="s">
        <v>405</v>
      </c>
      <c r="F498" s="335">
        <v>149.15299999999999</v>
      </c>
      <c r="G498" s="37"/>
      <c r="H498" s="40"/>
    </row>
    <row r="499" spans="1:8" s="2" customFormat="1" ht="16.8" customHeight="1">
      <c r="A499" s="37"/>
      <c r="B499" s="40"/>
      <c r="C499" s="334" t="s">
        <v>1042</v>
      </c>
      <c r="D499" s="334" t="s">
        <v>1043</v>
      </c>
      <c r="E499" s="19" t="s">
        <v>405</v>
      </c>
      <c r="F499" s="335">
        <v>149.15299999999999</v>
      </c>
      <c r="G499" s="37"/>
      <c r="H499" s="40"/>
    </row>
    <row r="500" spans="1:8" s="2" customFormat="1" ht="16.8" customHeight="1">
      <c r="A500" s="37"/>
      <c r="B500" s="40"/>
      <c r="C500" s="330" t="s">
        <v>280</v>
      </c>
      <c r="D500" s="331" t="s">
        <v>279</v>
      </c>
      <c r="E500" s="332" t="s">
        <v>1</v>
      </c>
      <c r="F500" s="333">
        <v>278.2</v>
      </c>
      <c r="G500" s="37"/>
      <c r="H500" s="40"/>
    </row>
    <row r="501" spans="1:8" s="2" customFormat="1" ht="16.8" customHeight="1">
      <c r="A501" s="37"/>
      <c r="B501" s="40"/>
      <c r="C501" s="334" t="s">
        <v>1</v>
      </c>
      <c r="D501" s="334" t="s">
        <v>980</v>
      </c>
      <c r="E501" s="19" t="s">
        <v>1</v>
      </c>
      <c r="F501" s="335">
        <v>0</v>
      </c>
      <c r="G501" s="37"/>
      <c r="H501" s="40"/>
    </row>
    <row r="502" spans="1:8" s="2" customFormat="1" ht="16.8" customHeight="1">
      <c r="A502" s="37"/>
      <c r="B502" s="40"/>
      <c r="C502" s="334" t="s">
        <v>1</v>
      </c>
      <c r="D502" s="334" t="s">
        <v>981</v>
      </c>
      <c r="E502" s="19" t="s">
        <v>1</v>
      </c>
      <c r="F502" s="335">
        <v>0</v>
      </c>
      <c r="G502" s="37"/>
      <c r="H502" s="40"/>
    </row>
    <row r="503" spans="1:8" s="2" customFormat="1" ht="16.8" customHeight="1">
      <c r="A503" s="37"/>
      <c r="B503" s="40"/>
      <c r="C503" s="334" t="s">
        <v>1</v>
      </c>
      <c r="D503" s="334" t="s">
        <v>281</v>
      </c>
      <c r="E503" s="19" t="s">
        <v>1</v>
      </c>
      <c r="F503" s="335">
        <v>278.2</v>
      </c>
      <c r="G503" s="37"/>
      <c r="H503" s="40"/>
    </row>
    <row r="504" spans="1:8" s="2" customFormat="1" ht="16.8" customHeight="1">
      <c r="A504" s="37"/>
      <c r="B504" s="40"/>
      <c r="C504" s="334" t="s">
        <v>280</v>
      </c>
      <c r="D504" s="334" t="s">
        <v>411</v>
      </c>
      <c r="E504" s="19" t="s">
        <v>1</v>
      </c>
      <c r="F504" s="335">
        <v>278.2</v>
      </c>
      <c r="G504" s="37"/>
      <c r="H504" s="40"/>
    </row>
    <row r="505" spans="1:8" s="2" customFormat="1" ht="16.8" customHeight="1">
      <c r="A505" s="37"/>
      <c r="B505" s="40"/>
      <c r="C505" s="336" t="s">
        <v>4768</v>
      </c>
      <c r="D505" s="37"/>
      <c r="E505" s="37"/>
      <c r="F505" s="37"/>
      <c r="G505" s="37"/>
      <c r="H505" s="40"/>
    </row>
    <row r="506" spans="1:8" s="2" customFormat="1" ht="16.8" customHeight="1">
      <c r="A506" s="37"/>
      <c r="B506" s="40"/>
      <c r="C506" s="334" t="s">
        <v>977</v>
      </c>
      <c r="D506" s="334" t="s">
        <v>978</v>
      </c>
      <c r="E506" s="19" t="s">
        <v>405</v>
      </c>
      <c r="F506" s="335">
        <v>292.11</v>
      </c>
      <c r="G506" s="37"/>
      <c r="H506" s="40"/>
    </row>
    <row r="507" spans="1:8" s="2" customFormat="1" ht="20.399999999999999">
      <c r="A507" s="37"/>
      <c r="B507" s="40"/>
      <c r="C507" s="334" t="s">
        <v>969</v>
      </c>
      <c r="D507" s="334" t="s">
        <v>970</v>
      </c>
      <c r="E507" s="19" t="s">
        <v>405</v>
      </c>
      <c r="F507" s="335">
        <v>292.11</v>
      </c>
      <c r="G507" s="37"/>
      <c r="H507" s="40"/>
    </row>
    <row r="508" spans="1:8" s="2" customFormat="1" ht="16.8" customHeight="1">
      <c r="A508" s="37"/>
      <c r="B508" s="40"/>
      <c r="C508" s="334" t="s">
        <v>984</v>
      </c>
      <c r="D508" s="334" t="s">
        <v>985</v>
      </c>
      <c r="E508" s="19" t="s">
        <v>405</v>
      </c>
      <c r="F508" s="335">
        <v>292.11</v>
      </c>
      <c r="G508" s="37"/>
      <c r="H508" s="40"/>
    </row>
    <row r="509" spans="1:8" s="2" customFormat="1" ht="16.8" customHeight="1">
      <c r="A509" s="37"/>
      <c r="B509" s="40"/>
      <c r="C509" s="334" t="s">
        <v>988</v>
      </c>
      <c r="D509" s="334" t="s">
        <v>989</v>
      </c>
      <c r="E509" s="19" t="s">
        <v>405</v>
      </c>
      <c r="F509" s="335">
        <v>292.11</v>
      </c>
      <c r="G509" s="37"/>
      <c r="H509" s="40"/>
    </row>
    <row r="510" spans="1:8" s="2" customFormat="1" ht="16.8" customHeight="1">
      <c r="A510" s="37"/>
      <c r="B510" s="40"/>
      <c r="C510" s="334" t="s">
        <v>992</v>
      </c>
      <c r="D510" s="334" t="s">
        <v>993</v>
      </c>
      <c r="E510" s="19" t="s">
        <v>405</v>
      </c>
      <c r="F510" s="335">
        <v>292.11</v>
      </c>
      <c r="G510" s="37"/>
      <c r="H510" s="40"/>
    </row>
    <row r="511" spans="1:8" s="2" customFormat="1" ht="16.8" customHeight="1">
      <c r="A511" s="37"/>
      <c r="B511" s="40"/>
      <c r="C511" s="334" t="s">
        <v>1042</v>
      </c>
      <c r="D511" s="334" t="s">
        <v>1043</v>
      </c>
      <c r="E511" s="19" t="s">
        <v>405</v>
      </c>
      <c r="F511" s="335">
        <v>292.11</v>
      </c>
      <c r="G511" s="37"/>
      <c r="H511" s="40"/>
    </row>
    <row r="512" spans="1:8" s="2" customFormat="1" ht="16.8" customHeight="1">
      <c r="A512" s="37"/>
      <c r="B512" s="40"/>
      <c r="C512" s="330" t="s">
        <v>282</v>
      </c>
      <c r="D512" s="331" t="s">
        <v>279</v>
      </c>
      <c r="E512" s="332" t="s">
        <v>1</v>
      </c>
      <c r="F512" s="333">
        <v>336.03</v>
      </c>
      <c r="G512" s="37"/>
      <c r="H512" s="40"/>
    </row>
    <row r="513" spans="1:8" s="2" customFormat="1" ht="16.8" customHeight="1">
      <c r="A513" s="37"/>
      <c r="B513" s="40"/>
      <c r="C513" s="334" t="s">
        <v>1</v>
      </c>
      <c r="D513" s="334" t="s">
        <v>980</v>
      </c>
      <c r="E513" s="19" t="s">
        <v>1</v>
      </c>
      <c r="F513" s="335">
        <v>0</v>
      </c>
      <c r="G513" s="37"/>
      <c r="H513" s="40"/>
    </row>
    <row r="514" spans="1:8" s="2" customFormat="1" ht="16.8" customHeight="1">
      <c r="A514" s="37"/>
      <c r="B514" s="40"/>
      <c r="C514" s="334" t="s">
        <v>1</v>
      </c>
      <c r="D514" s="334" t="s">
        <v>981</v>
      </c>
      <c r="E514" s="19" t="s">
        <v>1</v>
      </c>
      <c r="F514" s="335">
        <v>0</v>
      </c>
      <c r="G514" s="37"/>
      <c r="H514" s="40"/>
    </row>
    <row r="515" spans="1:8" s="2" customFormat="1" ht="16.8" customHeight="1">
      <c r="A515" s="37"/>
      <c r="B515" s="40"/>
      <c r="C515" s="334" t="s">
        <v>1</v>
      </c>
      <c r="D515" s="334" t="s">
        <v>165</v>
      </c>
      <c r="E515" s="19" t="s">
        <v>1</v>
      </c>
      <c r="F515" s="335">
        <v>336.03</v>
      </c>
      <c r="G515" s="37"/>
      <c r="H515" s="40"/>
    </row>
    <row r="516" spans="1:8" s="2" customFormat="1" ht="16.8" customHeight="1">
      <c r="A516" s="37"/>
      <c r="B516" s="40"/>
      <c r="C516" s="334" t="s">
        <v>282</v>
      </c>
      <c r="D516" s="334" t="s">
        <v>411</v>
      </c>
      <c r="E516" s="19" t="s">
        <v>1</v>
      </c>
      <c r="F516" s="335">
        <v>336.03</v>
      </c>
      <c r="G516" s="37"/>
      <c r="H516" s="40"/>
    </row>
    <row r="517" spans="1:8" s="2" customFormat="1" ht="16.8" customHeight="1">
      <c r="A517" s="37"/>
      <c r="B517" s="40"/>
      <c r="C517" s="336" t="s">
        <v>4768</v>
      </c>
      <c r="D517" s="37"/>
      <c r="E517" s="37"/>
      <c r="F517" s="37"/>
      <c r="G517" s="37"/>
      <c r="H517" s="40"/>
    </row>
    <row r="518" spans="1:8" s="2" customFormat="1" ht="16.8" customHeight="1">
      <c r="A518" s="37"/>
      <c r="B518" s="40"/>
      <c r="C518" s="334" t="s">
        <v>977</v>
      </c>
      <c r="D518" s="334" t="s">
        <v>978</v>
      </c>
      <c r="E518" s="19" t="s">
        <v>405</v>
      </c>
      <c r="F518" s="335">
        <v>352.83199999999999</v>
      </c>
      <c r="G518" s="37"/>
      <c r="H518" s="40"/>
    </row>
    <row r="519" spans="1:8" s="2" customFormat="1" ht="20.399999999999999">
      <c r="A519" s="37"/>
      <c r="B519" s="40"/>
      <c r="C519" s="334" t="s">
        <v>969</v>
      </c>
      <c r="D519" s="334" t="s">
        <v>970</v>
      </c>
      <c r="E519" s="19" t="s">
        <v>405</v>
      </c>
      <c r="F519" s="335">
        <v>352.83199999999999</v>
      </c>
      <c r="G519" s="37"/>
      <c r="H519" s="40"/>
    </row>
    <row r="520" spans="1:8" s="2" customFormat="1" ht="16.8" customHeight="1">
      <c r="A520" s="37"/>
      <c r="B520" s="40"/>
      <c r="C520" s="334" t="s">
        <v>984</v>
      </c>
      <c r="D520" s="334" t="s">
        <v>985</v>
      </c>
      <c r="E520" s="19" t="s">
        <v>405</v>
      </c>
      <c r="F520" s="335">
        <v>352.83199999999999</v>
      </c>
      <c r="G520" s="37"/>
      <c r="H520" s="40"/>
    </row>
    <row r="521" spans="1:8" s="2" customFormat="1" ht="16.8" customHeight="1">
      <c r="A521" s="37"/>
      <c r="B521" s="40"/>
      <c r="C521" s="334" t="s">
        <v>988</v>
      </c>
      <c r="D521" s="334" t="s">
        <v>989</v>
      </c>
      <c r="E521" s="19" t="s">
        <v>405</v>
      </c>
      <c r="F521" s="335">
        <v>352.83199999999999</v>
      </c>
      <c r="G521" s="37"/>
      <c r="H521" s="40"/>
    </row>
    <row r="522" spans="1:8" s="2" customFormat="1" ht="16.8" customHeight="1">
      <c r="A522" s="37"/>
      <c r="B522" s="40"/>
      <c r="C522" s="334" t="s">
        <v>992</v>
      </c>
      <c r="D522" s="334" t="s">
        <v>993</v>
      </c>
      <c r="E522" s="19" t="s">
        <v>405</v>
      </c>
      <c r="F522" s="335">
        <v>352.83199999999999</v>
      </c>
      <c r="G522" s="37"/>
      <c r="H522" s="40"/>
    </row>
    <row r="523" spans="1:8" s="2" customFormat="1" ht="16.8" customHeight="1">
      <c r="A523" s="37"/>
      <c r="B523" s="40"/>
      <c r="C523" s="334" t="s">
        <v>1042</v>
      </c>
      <c r="D523" s="334" t="s">
        <v>1043</v>
      </c>
      <c r="E523" s="19" t="s">
        <v>405</v>
      </c>
      <c r="F523" s="335">
        <v>352.83199999999999</v>
      </c>
      <c r="G523" s="37"/>
      <c r="H523" s="40"/>
    </row>
    <row r="524" spans="1:8" s="2" customFormat="1" ht="16.8" customHeight="1">
      <c r="A524" s="37"/>
      <c r="B524" s="40"/>
      <c r="C524" s="330" t="s">
        <v>283</v>
      </c>
      <c r="D524" s="331" t="s">
        <v>284</v>
      </c>
      <c r="E524" s="332" t="s">
        <v>1</v>
      </c>
      <c r="F524" s="333">
        <v>33.6</v>
      </c>
      <c r="G524" s="37"/>
      <c r="H524" s="40"/>
    </row>
    <row r="525" spans="1:8" s="2" customFormat="1" ht="16.8" customHeight="1">
      <c r="A525" s="37"/>
      <c r="B525" s="40"/>
      <c r="C525" s="334" t="s">
        <v>1</v>
      </c>
      <c r="D525" s="334" t="s">
        <v>802</v>
      </c>
      <c r="E525" s="19" t="s">
        <v>1</v>
      </c>
      <c r="F525" s="335">
        <v>0</v>
      </c>
      <c r="G525" s="37"/>
      <c r="H525" s="40"/>
    </row>
    <row r="526" spans="1:8" s="2" customFormat="1" ht="16.8" customHeight="1">
      <c r="A526" s="37"/>
      <c r="B526" s="40"/>
      <c r="C526" s="334" t="s">
        <v>1</v>
      </c>
      <c r="D526" s="334" t="s">
        <v>285</v>
      </c>
      <c r="E526" s="19" t="s">
        <v>1</v>
      </c>
      <c r="F526" s="335">
        <v>33.6</v>
      </c>
      <c r="G526" s="37"/>
      <c r="H526" s="40"/>
    </row>
    <row r="527" spans="1:8" s="2" customFormat="1" ht="16.8" customHeight="1">
      <c r="A527" s="37"/>
      <c r="B527" s="40"/>
      <c r="C527" s="334" t="s">
        <v>283</v>
      </c>
      <c r="D527" s="334" t="s">
        <v>411</v>
      </c>
      <c r="E527" s="19" t="s">
        <v>1</v>
      </c>
      <c r="F527" s="335">
        <v>33.6</v>
      </c>
      <c r="G527" s="37"/>
      <c r="H527" s="40"/>
    </row>
    <row r="528" spans="1:8" s="2" customFormat="1" ht="16.8" customHeight="1">
      <c r="A528" s="37"/>
      <c r="B528" s="40"/>
      <c r="C528" s="336" t="s">
        <v>4768</v>
      </c>
      <c r="D528" s="37"/>
      <c r="E528" s="37"/>
      <c r="F528" s="37"/>
      <c r="G528" s="37"/>
      <c r="H528" s="40"/>
    </row>
    <row r="529" spans="1:8" s="2" customFormat="1" ht="16.8" customHeight="1">
      <c r="A529" s="37"/>
      <c r="B529" s="40"/>
      <c r="C529" s="334" t="s">
        <v>1018</v>
      </c>
      <c r="D529" s="334" t="s">
        <v>1019</v>
      </c>
      <c r="E529" s="19" t="s">
        <v>396</v>
      </c>
      <c r="F529" s="335">
        <v>35.28</v>
      </c>
      <c r="G529" s="37"/>
      <c r="H529" s="40"/>
    </row>
    <row r="530" spans="1:8" s="2" customFormat="1" ht="16.8" customHeight="1">
      <c r="A530" s="37"/>
      <c r="B530" s="40"/>
      <c r="C530" s="330" t="s">
        <v>286</v>
      </c>
      <c r="D530" s="331" t="s">
        <v>284</v>
      </c>
      <c r="E530" s="332" t="s">
        <v>1</v>
      </c>
      <c r="F530" s="333">
        <v>42</v>
      </c>
      <c r="G530" s="37"/>
      <c r="H530" s="40"/>
    </row>
    <row r="531" spans="1:8" s="2" customFormat="1" ht="16.8" customHeight="1">
      <c r="A531" s="37"/>
      <c r="B531" s="40"/>
      <c r="C531" s="334" t="s">
        <v>1</v>
      </c>
      <c r="D531" s="334" t="s">
        <v>802</v>
      </c>
      <c r="E531" s="19" t="s">
        <v>1</v>
      </c>
      <c r="F531" s="335">
        <v>0</v>
      </c>
      <c r="G531" s="37"/>
      <c r="H531" s="40"/>
    </row>
    <row r="532" spans="1:8" s="2" customFormat="1" ht="16.8" customHeight="1">
      <c r="A532" s="37"/>
      <c r="B532" s="40"/>
      <c r="C532" s="334" t="s">
        <v>1</v>
      </c>
      <c r="D532" s="334" t="s">
        <v>287</v>
      </c>
      <c r="E532" s="19" t="s">
        <v>1</v>
      </c>
      <c r="F532" s="335">
        <v>42</v>
      </c>
      <c r="G532" s="37"/>
      <c r="H532" s="40"/>
    </row>
    <row r="533" spans="1:8" s="2" customFormat="1" ht="16.8" customHeight="1">
      <c r="A533" s="37"/>
      <c r="B533" s="40"/>
      <c r="C533" s="334" t="s">
        <v>286</v>
      </c>
      <c r="D533" s="334" t="s">
        <v>411</v>
      </c>
      <c r="E533" s="19" t="s">
        <v>1</v>
      </c>
      <c r="F533" s="335">
        <v>42</v>
      </c>
      <c r="G533" s="37"/>
      <c r="H533" s="40"/>
    </row>
    <row r="534" spans="1:8" s="2" customFormat="1" ht="16.8" customHeight="1">
      <c r="A534" s="37"/>
      <c r="B534" s="40"/>
      <c r="C534" s="336" t="s">
        <v>4768</v>
      </c>
      <c r="D534" s="37"/>
      <c r="E534" s="37"/>
      <c r="F534" s="37"/>
      <c r="G534" s="37"/>
      <c r="H534" s="40"/>
    </row>
    <row r="535" spans="1:8" s="2" customFormat="1" ht="16.8" customHeight="1">
      <c r="A535" s="37"/>
      <c r="B535" s="40"/>
      <c r="C535" s="334" t="s">
        <v>1018</v>
      </c>
      <c r="D535" s="334" t="s">
        <v>1019</v>
      </c>
      <c r="E535" s="19" t="s">
        <v>396</v>
      </c>
      <c r="F535" s="335">
        <v>44.1</v>
      </c>
      <c r="G535" s="37"/>
      <c r="H535" s="40"/>
    </row>
    <row r="536" spans="1:8" s="2" customFormat="1" ht="16.8" customHeight="1">
      <c r="A536" s="37"/>
      <c r="B536" s="40"/>
      <c r="C536" s="330" t="s">
        <v>288</v>
      </c>
      <c r="D536" s="331" t="s">
        <v>284</v>
      </c>
      <c r="E536" s="332" t="s">
        <v>1</v>
      </c>
      <c r="F536" s="333">
        <v>93</v>
      </c>
      <c r="G536" s="37"/>
      <c r="H536" s="40"/>
    </row>
    <row r="537" spans="1:8" s="2" customFormat="1" ht="16.8" customHeight="1">
      <c r="A537" s="37"/>
      <c r="B537" s="40"/>
      <c r="C537" s="334" t="s">
        <v>1</v>
      </c>
      <c r="D537" s="334" t="s">
        <v>802</v>
      </c>
      <c r="E537" s="19" t="s">
        <v>1</v>
      </c>
      <c r="F537" s="335">
        <v>0</v>
      </c>
      <c r="G537" s="37"/>
      <c r="H537" s="40"/>
    </row>
    <row r="538" spans="1:8" s="2" customFormat="1" ht="16.8" customHeight="1">
      <c r="A538" s="37"/>
      <c r="B538" s="40"/>
      <c r="C538" s="334" t="s">
        <v>1</v>
      </c>
      <c r="D538" s="334" t="s">
        <v>289</v>
      </c>
      <c r="E538" s="19" t="s">
        <v>1</v>
      </c>
      <c r="F538" s="335">
        <v>93</v>
      </c>
      <c r="G538" s="37"/>
      <c r="H538" s="40"/>
    </row>
    <row r="539" spans="1:8" s="2" customFormat="1" ht="16.8" customHeight="1">
      <c r="A539" s="37"/>
      <c r="B539" s="40"/>
      <c r="C539" s="334" t="s">
        <v>288</v>
      </c>
      <c r="D539" s="334" t="s">
        <v>411</v>
      </c>
      <c r="E539" s="19" t="s">
        <v>1</v>
      </c>
      <c r="F539" s="335">
        <v>93</v>
      </c>
      <c r="G539" s="37"/>
      <c r="H539" s="40"/>
    </row>
    <row r="540" spans="1:8" s="2" customFormat="1" ht="16.8" customHeight="1">
      <c r="A540" s="37"/>
      <c r="B540" s="40"/>
      <c r="C540" s="336" t="s">
        <v>4768</v>
      </c>
      <c r="D540" s="37"/>
      <c r="E540" s="37"/>
      <c r="F540" s="37"/>
      <c r="G540" s="37"/>
      <c r="H540" s="40"/>
    </row>
    <row r="541" spans="1:8" s="2" customFormat="1" ht="16.8" customHeight="1">
      <c r="A541" s="37"/>
      <c r="B541" s="40"/>
      <c r="C541" s="334" t="s">
        <v>1018</v>
      </c>
      <c r="D541" s="334" t="s">
        <v>1019</v>
      </c>
      <c r="E541" s="19" t="s">
        <v>396</v>
      </c>
      <c r="F541" s="335">
        <v>97.65</v>
      </c>
      <c r="G541" s="37"/>
      <c r="H541" s="40"/>
    </row>
    <row r="542" spans="1:8" s="2" customFormat="1" ht="16.8" customHeight="1">
      <c r="A542" s="37"/>
      <c r="B542" s="40"/>
      <c r="C542" s="330" t="s">
        <v>290</v>
      </c>
      <c r="D542" s="331" t="s">
        <v>291</v>
      </c>
      <c r="E542" s="332" t="s">
        <v>1</v>
      </c>
      <c r="F542" s="333">
        <v>36</v>
      </c>
      <c r="G542" s="37"/>
      <c r="H542" s="40"/>
    </row>
    <row r="543" spans="1:8" s="2" customFormat="1" ht="16.8" customHeight="1">
      <c r="A543" s="37"/>
      <c r="B543" s="40"/>
      <c r="C543" s="334" t="s">
        <v>1</v>
      </c>
      <c r="D543" s="334" t="s">
        <v>802</v>
      </c>
      <c r="E543" s="19" t="s">
        <v>1</v>
      </c>
      <c r="F543" s="335">
        <v>0</v>
      </c>
      <c r="G543" s="37"/>
      <c r="H543" s="40"/>
    </row>
    <row r="544" spans="1:8" s="2" customFormat="1" ht="16.8" customHeight="1">
      <c r="A544" s="37"/>
      <c r="B544" s="40"/>
      <c r="C544" s="334" t="s">
        <v>1</v>
      </c>
      <c r="D544" s="334" t="s">
        <v>292</v>
      </c>
      <c r="E544" s="19" t="s">
        <v>1</v>
      </c>
      <c r="F544" s="335">
        <v>36</v>
      </c>
      <c r="G544" s="37"/>
      <c r="H544" s="40"/>
    </row>
    <row r="545" spans="1:8" s="2" customFormat="1" ht="16.8" customHeight="1">
      <c r="A545" s="37"/>
      <c r="B545" s="40"/>
      <c r="C545" s="334" t="s">
        <v>290</v>
      </c>
      <c r="D545" s="334" t="s">
        <v>411</v>
      </c>
      <c r="E545" s="19" t="s">
        <v>1</v>
      </c>
      <c r="F545" s="335">
        <v>36</v>
      </c>
      <c r="G545" s="37"/>
      <c r="H545" s="40"/>
    </row>
    <row r="546" spans="1:8" s="2" customFormat="1" ht="16.8" customHeight="1">
      <c r="A546" s="37"/>
      <c r="B546" s="40"/>
      <c r="C546" s="336" t="s">
        <v>4768</v>
      </c>
      <c r="D546" s="37"/>
      <c r="E546" s="37"/>
      <c r="F546" s="37"/>
      <c r="G546" s="37"/>
      <c r="H546" s="40"/>
    </row>
    <row r="547" spans="1:8" s="2" customFormat="1" ht="30.6">
      <c r="A547" s="37"/>
      <c r="B547" s="40"/>
      <c r="C547" s="334" t="s">
        <v>1023</v>
      </c>
      <c r="D547" s="334" t="s">
        <v>1024</v>
      </c>
      <c r="E547" s="19" t="s">
        <v>396</v>
      </c>
      <c r="F547" s="335">
        <v>37.799999999999997</v>
      </c>
      <c r="G547" s="37"/>
      <c r="H547" s="40"/>
    </row>
    <row r="548" spans="1:8" s="2" customFormat="1" ht="16.8" customHeight="1">
      <c r="A548" s="37"/>
      <c r="B548" s="40"/>
      <c r="C548" s="330" t="s">
        <v>293</v>
      </c>
      <c r="D548" s="331" t="s">
        <v>291</v>
      </c>
      <c r="E548" s="332" t="s">
        <v>1</v>
      </c>
      <c r="F548" s="333">
        <v>52.8</v>
      </c>
      <c r="G548" s="37"/>
      <c r="H548" s="40"/>
    </row>
    <row r="549" spans="1:8" s="2" customFormat="1" ht="16.8" customHeight="1">
      <c r="A549" s="37"/>
      <c r="B549" s="40"/>
      <c r="C549" s="334" t="s">
        <v>1</v>
      </c>
      <c r="D549" s="334" t="s">
        <v>802</v>
      </c>
      <c r="E549" s="19" t="s">
        <v>1</v>
      </c>
      <c r="F549" s="335">
        <v>0</v>
      </c>
      <c r="G549" s="37"/>
      <c r="H549" s="40"/>
    </row>
    <row r="550" spans="1:8" s="2" customFormat="1" ht="16.8" customHeight="1">
      <c r="A550" s="37"/>
      <c r="B550" s="40"/>
      <c r="C550" s="334" t="s">
        <v>1</v>
      </c>
      <c r="D550" s="334" t="s">
        <v>294</v>
      </c>
      <c r="E550" s="19" t="s">
        <v>1</v>
      </c>
      <c r="F550" s="335">
        <v>52.8</v>
      </c>
      <c r="G550" s="37"/>
      <c r="H550" s="40"/>
    </row>
    <row r="551" spans="1:8" s="2" customFormat="1" ht="16.8" customHeight="1">
      <c r="A551" s="37"/>
      <c r="B551" s="40"/>
      <c r="C551" s="334" t="s">
        <v>293</v>
      </c>
      <c r="D551" s="334" t="s">
        <v>411</v>
      </c>
      <c r="E551" s="19" t="s">
        <v>1</v>
      </c>
      <c r="F551" s="335">
        <v>52.8</v>
      </c>
      <c r="G551" s="37"/>
      <c r="H551" s="40"/>
    </row>
    <row r="552" spans="1:8" s="2" customFormat="1" ht="16.8" customHeight="1">
      <c r="A552" s="37"/>
      <c r="B552" s="40"/>
      <c r="C552" s="336" t="s">
        <v>4768</v>
      </c>
      <c r="D552" s="37"/>
      <c r="E552" s="37"/>
      <c r="F552" s="37"/>
      <c r="G552" s="37"/>
      <c r="H552" s="40"/>
    </row>
    <row r="553" spans="1:8" s="2" customFormat="1" ht="30.6">
      <c r="A553" s="37"/>
      <c r="B553" s="40"/>
      <c r="C553" s="334" t="s">
        <v>1023</v>
      </c>
      <c r="D553" s="334" t="s">
        <v>1024</v>
      </c>
      <c r="E553" s="19" t="s">
        <v>396</v>
      </c>
      <c r="F553" s="335">
        <v>55.44</v>
      </c>
      <c r="G553" s="37"/>
      <c r="H553" s="40"/>
    </row>
    <row r="554" spans="1:8" s="2" customFormat="1" ht="16.8" customHeight="1">
      <c r="A554" s="37"/>
      <c r="B554" s="40"/>
      <c r="C554" s="330" t="s">
        <v>295</v>
      </c>
      <c r="D554" s="331" t="s">
        <v>291</v>
      </c>
      <c r="E554" s="332" t="s">
        <v>1</v>
      </c>
      <c r="F554" s="333">
        <v>24</v>
      </c>
      <c r="G554" s="37"/>
      <c r="H554" s="40"/>
    </row>
    <row r="555" spans="1:8" s="2" customFormat="1" ht="16.8" customHeight="1">
      <c r="A555" s="37"/>
      <c r="B555" s="40"/>
      <c r="C555" s="334" t="s">
        <v>1</v>
      </c>
      <c r="D555" s="334" t="s">
        <v>802</v>
      </c>
      <c r="E555" s="19" t="s">
        <v>1</v>
      </c>
      <c r="F555" s="335">
        <v>0</v>
      </c>
      <c r="G555" s="37"/>
      <c r="H555" s="40"/>
    </row>
    <row r="556" spans="1:8" s="2" customFormat="1" ht="16.8" customHeight="1">
      <c r="A556" s="37"/>
      <c r="B556" s="40"/>
      <c r="C556" s="334" t="s">
        <v>1</v>
      </c>
      <c r="D556" s="334" t="s">
        <v>296</v>
      </c>
      <c r="E556" s="19" t="s">
        <v>1</v>
      </c>
      <c r="F556" s="335">
        <v>24</v>
      </c>
      <c r="G556" s="37"/>
      <c r="H556" s="40"/>
    </row>
    <row r="557" spans="1:8" s="2" customFormat="1" ht="16.8" customHeight="1">
      <c r="A557" s="37"/>
      <c r="B557" s="40"/>
      <c r="C557" s="334" t="s">
        <v>295</v>
      </c>
      <c r="D557" s="334" t="s">
        <v>411</v>
      </c>
      <c r="E557" s="19" t="s">
        <v>1</v>
      </c>
      <c r="F557" s="335">
        <v>24</v>
      </c>
      <c r="G557" s="37"/>
      <c r="H557" s="40"/>
    </row>
    <row r="558" spans="1:8" s="2" customFormat="1" ht="16.8" customHeight="1">
      <c r="A558" s="37"/>
      <c r="B558" s="40"/>
      <c r="C558" s="336" t="s">
        <v>4768</v>
      </c>
      <c r="D558" s="37"/>
      <c r="E558" s="37"/>
      <c r="F558" s="37"/>
      <c r="G558" s="37"/>
      <c r="H558" s="40"/>
    </row>
    <row r="559" spans="1:8" s="2" customFormat="1" ht="30.6">
      <c r="A559" s="37"/>
      <c r="B559" s="40"/>
      <c r="C559" s="334" t="s">
        <v>1023</v>
      </c>
      <c r="D559" s="334" t="s">
        <v>1024</v>
      </c>
      <c r="E559" s="19" t="s">
        <v>396</v>
      </c>
      <c r="F559" s="335">
        <v>25.2</v>
      </c>
      <c r="G559" s="37"/>
      <c r="H559" s="40"/>
    </row>
    <row r="560" spans="1:8" s="2" customFormat="1" ht="16.8" customHeight="1">
      <c r="A560" s="37"/>
      <c r="B560" s="40"/>
      <c r="C560" s="330" t="s">
        <v>297</v>
      </c>
      <c r="D560" s="331" t="s">
        <v>298</v>
      </c>
      <c r="E560" s="332" t="s">
        <v>1</v>
      </c>
      <c r="F560" s="333">
        <v>1225.039</v>
      </c>
      <c r="G560" s="37"/>
      <c r="H560" s="40"/>
    </row>
    <row r="561" spans="1:8" s="2" customFormat="1" ht="16.8" customHeight="1">
      <c r="A561" s="37"/>
      <c r="B561" s="40"/>
      <c r="C561" s="334" t="s">
        <v>1</v>
      </c>
      <c r="D561" s="334" t="s">
        <v>802</v>
      </c>
      <c r="E561" s="19" t="s">
        <v>1</v>
      </c>
      <c r="F561" s="335">
        <v>0</v>
      </c>
      <c r="G561" s="37"/>
      <c r="H561" s="40"/>
    </row>
    <row r="562" spans="1:8" s="2" customFormat="1" ht="16.8" customHeight="1">
      <c r="A562" s="37"/>
      <c r="B562" s="40"/>
      <c r="C562" s="334" t="s">
        <v>1</v>
      </c>
      <c r="D562" s="334" t="s">
        <v>809</v>
      </c>
      <c r="E562" s="19" t="s">
        <v>1</v>
      </c>
      <c r="F562" s="335">
        <v>0</v>
      </c>
      <c r="G562" s="37"/>
      <c r="H562" s="40"/>
    </row>
    <row r="563" spans="1:8" s="2" customFormat="1" ht="16.8" customHeight="1">
      <c r="A563" s="37"/>
      <c r="B563" s="40"/>
      <c r="C563" s="334" t="s">
        <v>1</v>
      </c>
      <c r="D563" s="334" t="s">
        <v>810</v>
      </c>
      <c r="E563" s="19" t="s">
        <v>1</v>
      </c>
      <c r="F563" s="335">
        <v>1131.165</v>
      </c>
      <c r="G563" s="37"/>
      <c r="H563" s="40"/>
    </row>
    <row r="564" spans="1:8" s="2" customFormat="1" ht="16.8" customHeight="1">
      <c r="A564" s="37"/>
      <c r="B564" s="40"/>
      <c r="C564" s="334" t="s">
        <v>1</v>
      </c>
      <c r="D564" s="334" t="s">
        <v>249</v>
      </c>
      <c r="E564" s="19" t="s">
        <v>1</v>
      </c>
      <c r="F564" s="335">
        <v>93.873999999999995</v>
      </c>
      <c r="G564" s="37"/>
      <c r="H564" s="40"/>
    </row>
    <row r="565" spans="1:8" s="2" customFormat="1" ht="16.8" customHeight="1">
      <c r="A565" s="37"/>
      <c r="B565" s="40"/>
      <c r="C565" s="334" t="s">
        <v>297</v>
      </c>
      <c r="D565" s="334" t="s">
        <v>411</v>
      </c>
      <c r="E565" s="19" t="s">
        <v>1</v>
      </c>
      <c r="F565" s="335">
        <v>1225.039</v>
      </c>
      <c r="G565" s="37"/>
      <c r="H565" s="40"/>
    </row>
    <row r="566" spans="1:8" s="2" customFormat="1" ht="16.8" customHeight="1">
      <c r="A566" s="37"/>
      <c r="B566" s="40"/>
      <c r="C566" s="336" t="s">
        <v>4768</v>
      </c>
      <c r="D566" s="37"/>
      <c r="E566" s="37"/>
      <c r="F566" s="37"/>
      <c r="G566" s="37"/>
      <c r="H566" s="40"/>
    </row>
    <row r="567" spans="1:8" s="2" customFormat="1" ht="16.8" customHeight="1">
      <c r="A567" s="37"/>
      <c r="B567" s="40"/>
      <c r="C567" s="334" t="s">
        <v>806</v>
      </c>
      <c r="D567" s="334" t="s">
        <v>807</v>
      </c>
      <c r="E567" s="19" t="s">
        <v>405</v>
      </c>
      <c r="F567" s="335">
        <v>1286.2909999999999</v>
      </c>
      <c r="G567" s="37"/>
      <c r="H567" s="40"/>
    </row>
    <row r="568" spans="1:8" s="2" customFormat="1" ht="20.399999999999999">
      <c r="A568" s="37"/>
      <c r="B568" s="40"/>
      <c r="C568" s="334" t="s">
        <v>817</v>
      </c>
      <c r="D568" s="334" t="s">
        <v>818</v>
      </c>
      <c r="E568" s="19" t="s">
        <v>405</v>
      </c>
      <c r="F568" s="335">
        <v>3011.4409999999998</v>
      </c>
      <c r="G568" s="37"/>
      <c r="H568" s="40"/>
    </row>
    <row r="569" spans="1:8" s="2" customFormat="1" ht="16.8" customHeight="1">
      <c r="A569" s="37"/>
      <c r="B569" s="40"/>
      <c r="C569" s="330" t="s">
        <v>300</v>
      </c>
      <c r="D569" s="331" t="s">
        <v>298</v>
      </c>
      <c r="E569" s="332" t="s">
        <v>1</v>
      </c>
      <c r="F569" s="333">
        <v>1153.5260000000001</v>
      </c>
      <c r="G569" s="37"/>
      <c r="H569" s="40"/>
    </row>
    <row r="570" spans="1:8" s="2" customFormat="1" ht="16.8" customHeight="1">
      <c r="A570" s="37"/>
      <c r="B570" s="40"/>
      <c r="C570" s="334" t="s">
        <v>1</v>
      </c>
      <c r="D570" s="334" t="s">
        <v>802</v>
      </c>
      <c r="E570" s="19" t="s">
        <v>1</v>
      </c>
      <c r="F570" s="335">
        <v>0</v>
      </c>
      <c r="G570" s="37"/>
      <c r="H570" s="40"/>
    </row>
    <row r="571" spans="1:8" s="2" customFormat="1" ht="16.8" customHeight="1">
      <c r="A571" s="37"/>
      <c r="B571" s="40"/>
      <c r="C571" s="334" t="s">
        <v>1</v>
      </c>
      <c r="D571" s="334" t="s">
        <v>809</v>
      </c>
      <c r="E571" s="19" t="s">
        <v>1</v>
      </c>
      <c r="F571" s="335">
        <v>0</v>
      </c>
      <c r="G571" s="37"/>
      <c r="H571" s="40"/>
    </row>
    <row r="572" spans="1:8" s="2" customFormat="1" ht="16.8" customHeight="1">
      <c r="A572" s="37"/>
      <c r="B572" s="40"/>
      <c r="C572" s="334" t="s">
        <v>1</v>
      </c>
      <c r="D572" s="334" t="s">
        <v>810</v>
      </c>
      <c r="E572" s="19" t="s">
        <v>1</v>
      </c>
      <c r="F572" s="335">
        <v>1131.165</v>
      </c>
      <c r="G572" s="37"/>
      <c r="H572" s="40"/>
    </row>
    <row r="573" spans="1:8" s="2" customFormat="1" ht="16.8" customHeight="1">
      <c r="A573" s="37"/>
      <c r="B573" s="40"/>
      <c r="C573" s="334" t="s">
        <v>1</v>
      </c>
      <c r="D573" s="334" t="s">
        <v>252</v>
      </c>
      <c r="E573" s="19" t="s">
        <v>1</v>
      </c>
      <c r="F573" s="335">
        <v>22.361000000000001</v>
      </c>
      <c r="G573" s="37"/>
      <c r="H573" s="40"/>
    </row>
    <row r="574" spans="1:8" s="2" customFormat="1" ht="16.8" customHeight="1">
      <c r="A574" s="37"/>
      <c r="B574" s="40"/>
      <c r="C574" s="334" t="s">
        <v>300</v>
      </c>
      <c r="D574" s="334" t="s">
        <v>411</v>
      </c>
      <c r="E574" s="19" t="s">
        <v>1</v>
      </c>
      <c r="F574" s="335">
        <v>1153.5260000000001</v>
      </c>
      <c r="G574" s="37"/>
      <c r="H574" s="40"/>
    </row>
    <row r="575" spans="1:8" s="2" customFormat="1" ht="16.8" customHeight="1">
      <c r="A575" s="37"/>
      <c r="B575" s="40"/>
      <c r="C575" s="336" t="s">
        <v>4768</v>
      </c>
      <c r="D575" s="37"/>
      <c r="E575" s="37"/>
      <c r="F575" s="37"/>
      <c r="G575" s="37"/>
      <c r="H575" s="40"/>
    </row>
    <row r="576" spans="1:8" s="2" customFormat="1" ht="16.8" customHeight="1">
      <c r="A576" s="37"/>
      <c r="B576" s="40"/>
      <c r="C576" s="334" t="s">
        <v>806</v>
      </c>
      <c r="D576" s="334" t="s">
        <v>807</v>
      </c>
      <c r="E576" s="19" t="s">
        <v>405</v>
      </c>
      <c r="F576" s="335">
        <v>1211.202</v>
      </c>
      <c r="G576" s="37"/>
      <c r="H576" s="40"/>
    </row>
    <row r="577" spans="1:8" s="2" customFormat="1" ht="20.399999999999999">
      <c r="A577" s="37"/>
      <c r="B577" s="40"/>
      <c r="C577" s="334" t="s">
        <v>817</v>
      </c>
      <c r="D577" s="334" t="s">
        <v>818</v>
      </c>
      <c r="E577" s="19" t="s">
        <v>405</v>
      </c>
      <c r="F577" s="335">
        <v>4206.8519999999999</v>
      </c>
      <c r="G577" s="37"/>
      <c r="H577" s="40"/>
    </row>
    <row r="578" spans="1:8" s="2" customFormat="1" ht="16.8" customHeight="1">
      <c r="A578" s="37"/>
      <c r="B578" s="40"/>
      <c r="C578" s="330" t="s">
        <v>302</v>
      </c>
      <c r="D578" s="331" t="s">
        <v>298</v>
      </c>
      <c r="E578" s="332" t="s">
        <v>1</v>
      </c>
      <c r="F578" s="333">
        <v>1400</v>
      </c>
      <c r="G578" s="37"/>
      <c r="H578" s="40"/>
    </row>
    <row r="579" spans="1:8" s="2" customFormat="1" ht="16.8" customHeight="1">
      <c r="A579" s="37"/>
      <c r="B579" s="40"/>
      <c r="C579" s="334" t="s">
        <v>1</v>
      </c>
      <c r="D579" s="334" t="s">
        <v>802</v>
      </c>
      <c r="E579" s="19" t="s">
        <v>1</v>
      </c>
      <c r="F579" s="335">
        <v>0</v>
      </c>
      <c r="G579" s="37"/>
      <c r="H579" s="40"/>
    </row>
    <row r="580" spans="1:8" s="2" customFormat="1" ht="16.8" customHeight="1">
      <c r="A580" s="37"/>
      <c r="B580" s="40"/>
      <c r="C580" s="334" t="s">
        <v>1</v>
      </c>
      <c r="D580" s="334" t="s">
        <v>809</v>
      </c>
      <c r="E580" s="19" t="s">
        <v>1</v>
      </c>
      <c r="F580" s="335">
        <v>0</v>
      </c>
      <c r="G580" s="37"/>
      <c r="H580" s="40"/>
    </row>
    <row r="581" spans="1:8" s="2" customFormat="1" ht="16.8" customHeight="1">
      <c r="A581" s="37"/>
      <c r="B581" s="40"/>
      <c r="C581" s="334" t="s">
        <v>1</v>
      </c>
      <c r="D581" s="334" t="s">
        <v>1411</v>
      </c>
      <c r="E581" s="19" t="s">
        <v>1</v>
      </c>
      <c r="F581" s="335">
        <v>1400</v>
      </c>
      <c r="G581" s="37"/>
      <c r="H581" s="40"/>
    </row>
    <row r="582" spans="1:8" s="2" customFormat="1" ht="16.8" customHeight="1">
      <c r="A582" s="37"/>
      <c r="B582" s="40"/>
      <c r="C582" s="334" t="s">
        <v>302</v>
      </c>
      <c r="D582" s="334" t="s">
        <v>411</v>
      </c>
      <c r="E582" s="19" t="s">
        <v>1</v>
      </c>
      <c r="F582" s="335">
        <v>1400</v>
      </c>
      <c r="G582" s="37"/>
      <c r="H582" s="40"/>
    </row>
    <row r="583" spans="1:8" s="2" customFormat="1" ht="16.8" customHeight="1">
      <c r="A583" s="37"/>
      <c r="B583" s="40"/>
      <c r="C583" s="336" t="s">
        <v>4768</v>
      </c>
      <c r="D583" s="37"/>
      <c r="E583" s="37"/>
      <c r="F583" s="37"/>
      <c r="G583" s="37"/>
      <c r="H583" s="40"/>
    </row>
    <row r="584" spans="1:8" s="2" customFormat="1" ht="16.8" customHeight="1">
      <c r="A584" s="37"/>
      <c r="B584" s="40"/>
      <c r="C584" s="334" t="s">
        <v>806</v>
      </c>
      <c r="D584" s="334" t="s">
        <v>807</v>
      </c>
      <c r="E584" s="19" t="s">
        <v>405</v>
      </c>
      <c r="F584" s="335">
        <v>1470</v>
      </c>
      <c r="G584" s="37"/>
      <c r="H584" s="40"/>
    </row>
    <row r="585" spans="1:8" s="2" customFormat="1" ht="20.399999999999999">
      <c r="A585" s="37"/>
      <c r="B585" s="40"/>
      <c r="C585" s="334" t="s">
        <v>817</v>
      </c>
      <c r="D585" s="334" t="s">
        <v>818</v>
      </c>
      <c r="E585" s="19" t="s">
        <v>405</v>
      </c>
      <c r="F585" s="335">
        <v>4660.95</v>
      </c>
      <c r="G585" s="37"/>
      <c r="H585" s="40"/>
    </row>
    <row r="586" spans="1:8" s="2" customFormat="1" ht="16.8" customHeight="1">
      <c r="A586" s="37"/>
      <c r="B586" s="40"/>
      <c r="C586" s="330" t="s">
        <v>304</v>
      </c>
      <c r="D586" s="331" t="s">
        <v>298</v>
      </c>
      <c r="E586" s="332" t="s">
        <v>1</v>
      </c>
      <c r="F586" s="333">
        <v>1827</v>
      </c>
      <c r="G586" s="37"/>
      <c r="H586" s="40"/>
    </row>
    <row r="587" spans="1:8" s="2" customFormat="1" ht="16.8" customHeight="1">
      <c r="A587" s="37"/>
      <c r="B587" s="40"/>
      <c r="C587" s="334" t="s">
        <v>1</v>
      </c>
      <c r="D587" s="334" t="s">
        <v>802</v>
      </c>
      <c r="E587" s="19" t="s">
        <v>1</v>
      </c>
      <c r="F587" s="335">
        <v>0</v>
      </c>
      <c r="G587" s="37"/>
      <c r="H587" s="40"/>
    </row>
    <row r="588" spans="1:8" s="2" customFormat="1" ht="16.8" customHeight="1">
      <c r="A588" s="37"/>
      <c r="B588" s="40"/>
      <c r="C588" s="334" t="s">
        <v>1</v>
      </c>
      <c r="D588" s="334" t="s">
        <v>809</v>
      </c>
      <c r="E588" s="19" t="s">
        <v>1</v>
      </c>
      <c r="F588" s="335">
        <v>0</v>
      </c>
      <c r="G588" s="37"/>
      <c r="H588" s="40"/>
    </row>
    <row r="589" spans="1:8" s="2" customFormat="1" ht="16.8" customHeight="1">
      <c r="A589" s="37"/>
      <c r="B589" s="40"/>
      <c r="C589" s="334" t="s">
        <v>1</v>
      </c>
      <c r="D589" s="334" t="s">
        <v>1742</v>
      </c>
      <c r="E589" s="19" t="s">
        <v>1</v>
      </c>
      <c r="F589" s="335">
        <v>1827</v>
      </c>
      <c r="G589" s="37"/>
      <c r="H589" s="40"/>
    </row>
    <row r="590" spans="1:8" s="2" customFormat="1" ht="16.8" customHeight="1">
      <c r="A590" s="37"/>
      <c r="B590" s="40"/>
      <c r="C590" s="334" t="s">
        <v>304</v>
      </c>
      <c r="D590" s="334" t="s">
        <v>411</v>
      </c>
      <c r="E590" s="19" t="s">
        <v>1</v>
      </c>
      <c r="F590" s="335">
        <v>1827</v>
      </c>
      <c r="G590" s="37"/>
      <c r="H590" s="40"/>
    </row>
    <row r="591" spans="1:8" s="2" customFormat="1" ht="16.8" customHeight="1">
      <c r="A591" s="37"/>
      <c r="B591" s="40"/>
      <c r="C591" s="336" t="s">
        <v>4768</v>
      </c>
      <c r="D591" s="37"/>
      <c r="E591" s="37"/>
      <c r="F591" s="37"/>
      <c r="G591" s="37"/>
      <c r="H591" s="40"/>
    </row>
    <row r="592" spans="1:8" s="2" customFormat="1" ht="16.8" customHeight="1">
      <c r="A592" s="37"/>
      <c r="B592" s="40"/>
      <c r="C592" s="334" t="s">
        <v>806</v>
      </c>
      <c r="D592" s="334" t="s">
        <v>807</v>
      </c>
      <c r="E592" s="19" t="s">
        <v>405</v>
      </c>
      <c r="F592" s="335">
        <v>1918.35</v>
      </c>
      <c r="G592" s="37"/>
      <c r="H592" s="40"/>
    </row>
    <row r="593" spans="1:8" s="2" customFormat="1" ht="20.399999999999999">
      <c r="A593" s="37"/>
      <c r="B593" s="40"/>
      <c r="C593" s="334" t="s">
        <v>817</v>
      </c>
      <c r="D593" s="334" t="s">
        <v>818</v>
      </c>
      <c r="E593" s="19" t="s">
        <v>405</v>
      </c>
      <c r="F593" s="335">
        <v>5629.05</v>
      </c>
      <c r="G593" s="37"/>
      <c r="H593" s="40"/>
    </row>
    <row r="594" spans="1:8" s="2" customFormat="1" ht="16.8" customHeight="1">
      <c r="A594" s="37"/>
      <c r="B594" s="40"/>
      <c r="C594" s="330" t="s">
        <v>306</v>
      </c>
      <c r="D594" s="331" t="s">
        <v>307</v>
      </c>
      <c r="E594" s="332" t="s">
        <v>1</v>
      </c>
      <c r="F594" s="333">
        <v>156</v>
      </c>
      <c r="G594" s="37"/>
      <c r="H594" s="40"/>
    </row>
    <row r="595" spans="1:8" s="2" customFormat="1" ht="16.8" customHeight="1">
      <c r="A595" s="37"/>
      <c r="B595" s="40"/>
      <c r="C595" s="334" t="s">
        <v>1</v>
      </c>
      <c r="D595" s="334" t="s">
        <v>519</v>
      </c>
      <c r="E595" s="19" t="s">
        <v>1</v>
      </c>
      <c r="F595" s="335">
        <v>0</v>
      </c>
      <c r="G595" s="37"/>
      <c r="H595" s="40"/>
    </row>
    <row r="596" spans="1:8" s="2" customFormat="1" ht="16.8" customHeight="1">
      <c r="A596" s="37"/>
      <c r="B596" s="40"/>
      <c r="C596" s="334" t="s">
        <v>1</v>
      </c>
      <c r="D596" s="334" t="s">
        <v>1441</v>
      </c>
      <c r="E596" s="19" t="s">
        <v>1</v>
      </c>
      <c r="F596" s="335">
        <v>58.8</v>
      </c>
      <c r="G596" s="37"/>
      <c r="H596" s="40"/>
    </row>
    <row r="597" spans="1:8" s="2" customFormat="1" ht="16.8" customHeight="1">
      <c r="A597" s="37"/>
      <c r="B597" s="40"/>
      <c r="C597" s="334" t="s">
        <v>1</v>
      </c>
      <c r="D597" s="334" t="s">
        <v>1442</v>
      </c>
      <c r="E597" s="19" t="s">
        <v>1</v>
      </c>
      <c r="F597" s="335">
        <v>97.2</v>
      </c>
      <c r="G597" s="37"/>
      <c r="H597" s="40"/>
    </row>
    <row r="598" spans="1:8" s="2" customFormat="1" ht="16.8" customHeight="1">
      <c r="A598" s="37"/>
      <c r="B598" s="40"/>
      <c r="C598" s="334" t="s">
        <v>306</v>
      </c>
      <c r="D598" s="334" t="s">
        <v>411</v>
      </c>
      <c r="E598" s="19" t="s">
        <v>1</v>
      </c>
      <c r="F598" s="335">
        <v>156</v>
      </c>
      <c r="G598" s="37"/>
      <c r="H598" s="40"/>
    </row>
    <row r="599" spans="1:8" s="2" customFormat="1" ht="16.8" customHeight="1">
      <c r="A599" s="37"/>
      <c r="B599" s="40"/>
      <c r="C599" s="336" t="s">
        <v>4768</v>
      </c>
      <c r="D599" s="37"/>
      <c r="E599" s="37"/>
      <c r="F599" s="37"/>
      <c r="G599" s="37"/>
      <c r="H599" s="40"/>
    </row>
    <row r="600" spans="1:8" s="2" customFormat="1" ht="16.8" customHeight="1">
      <c r="A600" s="37"/>
      <c r="B600" s="40"/>
      <c r="C600" s="334" t="s">
        <v>413</v>
      </c>
      <c r="D600" s="334" t="s">
        <v>414</v>
      </c>
      <c r="E600" s="19" t="s">
        <v>405</v>
      </c>
      <c r="F600" s="335">
        <v>163.80000000000001</v>
      </c>
      <c r="G600" s="37"/>
      <c r="H600" s="40"/>
    </row>
    <row r="601" spans="1:8" s="2" customFormat="1" ht="16.8" customHeight="1">
      <c r="A601" s="37"/>
      <c r="B601" s="40"/>
      <c r="C601" s="330" t="s">
        <v>309</v>
      </c>
      <c r="D601" s="331" t="s">
        <v>309</v>
      </c>
      <c r="E601" s="332" t="s">
        <v>1</v>
      </c>
      <c r="F601" s="333">
        <v>20.8</v>
      </c>
      <c r="G601" s="37"/>
      <c r="H601" s="40"/>
    </row>
    <row r="602" spans="1:8" s="2" customFormat="1" ht="16.8" customHeight="1">
      <c r="A602" s="37"/>
      <c r="B602" s="40"/>
      <c r="C602" s="334" t="s">
        <v>1</v>
      </c>
      <c r="D602" s="334" t="s">
        <v>416</v>
      </c>
      <c r="E602" s="19" t="s">
        <v>1</v>
      </c>
      <c r="F602" s="335">
        <v>0</v>
      </c>
      <c r="G602" s="37"/>
      <c r="H602" s="40"/>
    </row>
    <row r="603" spans="1:8" s="2" customFormat="1" ht="16.8" customHeight="1">
      <c r="A603" s="37"/>
      <c r="B603" s="40"/>
      <c r="C603" s="334" t="s">
        <v>1</v>
      </c>
      <c r="D603" s="334" t="s">
        <v>417</v>
      </c>
      <c r="E603" s="19" t="s">
        <v>1</v>
      </c>
      <c r="F603" s="335">
        <v>20.8</v>
      </c>
      <c r="G603" s="37"/>
      <c r="H603" s="40"/>
    </row>
    <row r="604" spans="1:8" s="2" customFormat="1" ht="16.8" customHeight="1">
      <c r="A604" s="37"/>
      <c r="B604" s="40"/>
      <c r="C604" s="334" t="s">
        <v>1</v>
      </c>
      <c r="D604" s="334" t="s">
        <v>418</v>
      </c>
      <c r="E604" s="19" t="s">
        <v>1</v>
      </c>
      <c r="F604" s="335">
        <v>0</v>
      </c>
      <c r="G604" s="37"/>
      <c r="H604" s="40"/>
    </row>
    <row r="605" spans="1:8" s="2" customFormat="1" ht="16.8" customHeight="1">
      <c r="A605" s="37"/>
      <c r="B605" s="40"/>
      <c r="C605" s="334" t="s">
        <v>309</v>
      </c>
      <c r="D605" s="334" t="s">
        <v>411</v>
      </c>
      <c r="E605" s="19" t="s">
        <v>1</v>
      </c>
      <c r="F605" s="335">
        <v>20.8</v>
      </c>
      <c r="G605" s="37"/>
      <c r="H605" s="40"/>
    </row>
    <row r="606" spans="1:8" s="2" customFormat="1" ht="16.8" customHeight="1">
      <c r="A606" s="37"/>
      <c r="B606" s="40"/>
      <c r="C606" s="336" t="s">
        <v>4768</v>
      </c>
      <c r="D606" s="37"/>
      <c r="E606" s="37"/>
      <c r="F606" s="37"/>
      <c r="G606" s="37"/>
      <c r="H606" s="40"/>
    </row>
    <row r="607" spans="1:8" s="2" customFormat="1" ht="16.8" customHeight="1">
      <c r="A607" s="37"/>
      <c r="B607" s="40"/>
      <c r="C607" s="334" t="s">
        <v>413</v>
      </c>
      <c r="D607" s="334" t="s">
        <v>414</v>
      </c>
      <c r="E607" s="19" t="s">
        <v>405</v>
      </c>
      <c r="F607" s="335">
        <v>21.84</v>
      </c>
      <c r="G607" s="37"/>
      <c r="H607" s="40"/>
    </row>
    <row r="608" spans="1:8" s="2" customFormat="1" ht="16.8" customHeight="1">
      <c r="A608" s="37"/>
      <c r="B608" s="40"/>
      <c r="C608" s="330" t="s">
        <v>311</v>
      </c>
      <c r="D608" s="331" t="s">
        <v>312</v>
      </c>
      <c r="E608" s="332" t="s">
        <v>1</v>
      </c>
      <c r="F608" s="333">
        <v>84.08</v>
      </c>
      <c r="G608" s="37"/>
      <c r="H608" s="40"/>
    </row>
    <row r="609" spans="1:8" s="2" customFormat="1" ht="16.8" customHeight="1">
      <c r="A609" s="37"/>
      <c r="B609" s="40"/>
      <c r="C609" s="334" t="s">
        <v>1</v>
      </c>
      <c r="D609" s="334" t="s">
        <v>416</v>
      </c>
      <c r="E609" s="19" t="s">
        <v>1</v>
      </c>
      <c r="F609" s="335">
        <v>0</v>
      </c>
      <c r="G609" s="37"/>
      <c r="H609" s="40"/>
    </row>
    <row r="610" spans="1:8" s="2" customFormat="1" ht="16.8" customHeight="1">
      <c r="A610" s="37"/>
      <c r="B610" s="40"/>
      <c r="C610" s="334" t="s">
        <v>1</v>
      </c>
      <c r="D610" s="334" t="s">
        <v>849</v>
      </c>
      <c r="E610" s="19" t="s">
        <v>1</v>
      </c>
      <c r="F610" s="335">
        <v>34.799999999999997</v>
      </c>
      <c r="G610" s="37"/>
      <c r="H610" s="40"/>
    </row>
    <row r="611" spans="1:8" s="2" customFormat="1" ht="16.8" customHeight="1">
      <c r="A611" s="37"/>
      <c r="B611" s="40"/>
      <c r="C611" s="334" t="s">
        <v>1</v>
      </c>
      <c r="D611" s="334" t="s">
        <v>850</v>
      </c>
      <c r="E611" s="19" t="s">
        <v>1</v>
      </c>
      <c r="F611" s="335">
        <v>49.28</v>
      </c>
      <c r="G611" s="37"/>
      <c r="H611" s="40"/>
    </row>
    <row r="612" spans="1:8" s="2" customFormat="1" ht="16.8" customHeight="1">
      <c r="A612" s="37"/>
      <c r="B612" s="40"/>
      <c r="C612" s="334" t="s">
        <v>311</v>
      </c>
      <c r="D612" s="334" t="s">
        <v>411</v>
      </c>
      <c r="E612" s="19" t="s">
        <v>1</v>
      </c>
      <c r="F612" s="335">
        <v>84.08</v>
      </c>
      <c r="G612" s="37"/>
      <c r="H612" s="40"/>
    </row>
    <row r="613" spans="1:8" s="2" customFormat="1" ht="16.8" customHeight="1">
      <c r="A613" s="37"/>
      <c r="B613" s="40"/>
      <c r="C613" s="336" t="s">
        <v>4768</v>
      </c>
      <c r="D613" s="37"/>
      <c r="E613" s="37"/>
      <c r="F613" s="37"/>
      <c r="G613" s="37"/>
      <c r="H613" s="40"/>
    </row>
    <row r="614" spans="1:8" s="2" customFormat="1" ht="16.8" customHeight="1">
      <c r="A614" s="37"/>
      <c r="B614" s="40"/>
      <c r="C614" s="334" t="s">
        <v>413</v>
      </c>
      <c r="D614" s="334" t="s">
        <v>414</v>
      </c>
      <c r="E614" s="19" t="s">
        <v>405</v>
      </c>
      <c r="F614" s="335">
        <v>88.284000000000006</v>
      </c>
      <c r="G614" s="37"/>
      <c r="H614" s="40"/>
    </row>
    <row r="615" spans="1:8" s="2" customFormat="1" ht="16.8" customHeight="1">
      <c r="A615" s="37"/>
      <c r="B615" s="40"/>
      <c r="C615" s="330" t="s">
        <v>314</v>
      </c>
      <c r="D615" s="331" t="s">
        <v>307</v>
      </c>
      <c r="E615" s="332" t="s">
        <v>1</v>
      </c>
      <c r="F615" s="333">
        <v>87</v>
      </c>
      <c r="G615" s="37"/>
      <c r="H615" s="40"/>
    </row>
    <row r="616" spans="1:8" s="2" customFormat="1" ht="16.8" customHeight="1">
      <c r="A616" s="37"/>
      <c r="B616" s="40"/>
      <c r="C616" s="334" t="s">
        <v>1</v>
      </c>
      <c r="D616" s="334" t="s">
        <v>416</v>
      </c>
      <c r="E616" s="19" t="s">
        <v>1</v>
      </c>
      <c r="F616" s="335">
        <v>0</v>
      </c>
      <c r="G616" s="37"/>
      <c r="H616" s="40"/>
    </row>
    <row r="617" spans="1:8" s="2" customFormat="1" ht="16.8" customHeight="1">
      <c r="A617" s="37"/>
      <c r="B617" s="40"/>
      <c r="C617" s="334" t="s">
        <v>1</v>
      </c>
      <c r="D617" s="334" t="s">
        <v>1182</v>
      </c>
      <c r="E617" s="19" t="s">
        <v>1</v>
      </c>
      <c r="F617" s="335">
        <v>47.4</v>
      </c>
      <c r="G617" s="37"/>
      <c r="H617" s="40"/>
    </row>
    <row r="618" spans="1:8" s="2" customFormat="1" ht="16.8" customHeight="1">
      <c r="A618" s="37"/>
      <c r="B618" s="40"/>
      <c r="C618" s="334" t="s">
        <v>1</v>
      </c>
      <c r="D618" s="334" t="s">
        <v>1183</v>
      </c>
      <c r="E618" s="19" t="s">
        <v>1</v>
      </c>
      <c r="F618" s="335">
        <v>39.6</v>
      </c>
      <c r="G618" s="37"/>
      <c r="H618" s="40"/>
    </row>
    <row r="619" spans="1:8" s="2" customFormat="1" ht="16.8" customHeight="1">
      <c r="A619" s="37"/>
      <c r="B619" s="40"/>
      <c r="C619" s="334" t="s">
        <v>314</v>
      </c>
      <c r="D619" s="334" t="s">
        <v>411</v>
      </c>
      <c r="E619" s="19" t="s">
        <v>1</v>
      </c>
      <c r="F619" s="335">
        <v>87</v>
      </c>
      <c r="G619" s="37"/>
      <c r="H619" s="40"/>
    </row>
    <row r="620" spans="1:8" s="2" customFormat="1" ht="16.8" customHeight="1">
      <c r="A620" s="37"/>
      <c r="B620" s="40"/>
      <c r="C620" s="336" t="s">
        <v>4768</v>
      </c>
      <c r="D620" s="37"/>
      <c r="E620" s="37"/>
      <c r="F620" s="37"/>
      <c r="G620" s="37"/>
      <c r="H620" s="40"/>
    </row>
    <row r="621" spans="1:8" s="2" customFormat="1" ht="16.8" customHeight="1">
      <c r="A621" s="37"/>
      <c r="B621" s="40"/>
      <c r="C621" s="334" t="s">
        <v>413</v>
      </c>
      <c r="D621" s="334" t="s">
        <v>414</v>
      </c>
      <c r="E621" s="19" t="s">
        <v>405</v>
      </c>
      <c r="F621" s="335">
        <v>91.35</v>
      </c>
      <c r="G621" s="37"/>
      <c r="H621" s="40"/>
    </row>
    <row r="622" spans="1:8" s="2" customFormat="1" ht="16.8" customHeight="1">
      <c r="A622" s="37"/>
      <c r="B622" s="40"/>
      <c r="C622" s="330" t="s">
        <v>316</v>
      </c>
      <c r="D622" s="331" t="s">
        <v>316</v>
      </c>
      <c r="E622" s="332" t="s">
        <v>1</v>
      </c>
      <c r="F622" s="333">
        <v>36</v>
      </c>
      <c r="G622" s="37"/>
      <c r="H622" s="40"/>
    </row>
    <row r="623" spans="1:8" s="2" customFormat="1" ht="16.8" customHeight="1">
      <c r="A623" s="37"/>
      <c r="B623" s="40"/>
      <c r="C623" s="334" t="s">
        <v>1</v>
      </c>
      <c r="D623" s="334" t="s">
        <v>416</v>
      </c>
      <c r="E623" s="19" t="s">
        <v>1</v>
      </c>
      <c r="F623" s="335">
        <v>0</v>
      </c>
      <c r="G623" s="37"/>
      <c r="H623" s="40"/>
    </row>
    <row r="624" spans="1:8" s="2" customFormat="1" ht="16.8" customHeight="1">
      <c r="A624" s="37"/>
      <c r="B624" s="40"/>
      <c r="C624" s="334" t="s">
        <v>1</v>
      </c>
      <c r="D624" s="334" t="s">
        <v>873</v>
      </c>
      <c r="E624" s="19" t="s">
        <v>1</v>
      </c>
      <c r="F624" s="335">
        <v>36</v>
      </c>
      <c r="G624" s="37"/>
      <c r="H624" s="40"/>
    </row>
    <row r="625" spans="1:8" s="2" customFormat="1" ht="16.8" customHeight="1">
      <c r="A625" s="37"/>
      <c r="B625" s="40"/>
      <c r="C625" s="334" t="s">
        <v>316</v>
      </c>
      <c r="D625" s="334" t="s">
        <v>411</v>
      </c>
      <c r="E625" s="19" t="s">
        <v>1</v>
      </c>
      <c r="F625" s="335">
        <v>36</v>
      </c>
      <c r="G625" s="37"/>
      <c r="H625" s="40"/>
    </row>
    <row r="626" spans="1:8" s="2" customFormat="1" ht="16.8" customHeight="1">
      <c r="A626" s="37"/>
      <c r="B626" s="40"/>
      <c r="C626" s="336" t="s">
        <v>4768</v>
      </c>
      <c r="D626" s="37"/>
      <c r="E626" s="37"/>
      <c r="F626" s="37"/>
      <c r="G626" s="37"/>
      <c r="H626" s="40"/>
    </row>
    <row r="627" spans="1:8" s="2" customFormat="1" ht="16.8" customHeight="1">
      <c r="A627" s="37"/>
      <c r="B627" s="40"/>
      <c r="C627" s="334" t="s">
        <v>454</v>
      </c>
      <c r="D627" s="334" t="s">
        <v>455</v>
      </c>
      <c r="E627" s="19" t="s">
        <v>396</v>
      </c>
      <c r="F627" s="335">
        <v>37.799999999999997</v>
      </c>
      <c r="G627" s="37"/>
      <c r="H627" s="40"/>
    </row>
    <row r="628" spans="1:8" s="2" customFormat="1" ht="16.8" customHeight="1">
      <c r="A628" s="37"/>
      <c r="B628" s="40"/>
      <c r="C628" s="330" t="s">
        <v>317</v>
      </c>
      <c r="D628" s="331" t="s">
        <v>144</v>
      </c>
      <c r="E628" s="332" t="s">
        <v>1</v>
      </c>
      <c r="F628" s="333">
        <v>52.8</v>
      </c>
      <c r="G628" s="37"/>
      <c r="H628" s="40"/>
    </row>
    <row r="629" spans="1:8" s="2" customFormat="1" ht="16.8" customHeight="1">
      <c r="A629" s="37"/>
      <c r="B629" s="40"/>
      <c r="C629" s="334" t="s">
        <v>1</v>
      </c>
      <c r="D629" s="334" t="s">
        <v>416</v>
      </c>
      <c r="E629" s="19" t="s">
        <v>1</v>
      </c>
      <c r="F629" s="335">
        <v>0</v>
      </c>
      <c r="G629" s="37"/>
      <c r="H629" s="40"/>
    </row>
    <row r="630" spans="1:8" s="2" customFormat="1" ht="16.8" customHeight="1">
      <c r="A630" s="37"/>
      <c r="B630" s="40"/>
      <c r="C630" s="334" t="s">
        <v>1</v>
      </c>
      <c r="D630" s="334" t="s">
        <v>1205</v>
      </c>
      <c r="E630" s="19" t="s">
        <v>1</v>
      </c>
      <c r="F630" s="335">
        <v>52.8</v>
      </c>
      <c r="G630" s="37"/>
      <c r="H630" s="40"/>
    </row>
    <row r="631" spans="1:8" s="2" customFormat="1" ht="16.8" customHeight="1">
      <c r="A631" s="37"/>
      <c r="B631" s="40"/>
      <c r="C631" s="334" t="s">
        <v>317</v>
      </c>
      <c r="D631" s="334" t="s">
        <v>411</v>
      </c>
      <c r="E631" s="19" t="s">
        <v>1</v>
      </c>
      <c r="F631" s="335">
        <v>52.8</v>
      </c>
      <c r="G631" s="37"/>
      <c r="H631" s="40"/>
    </row>
    <row r="632" spans="1:8" s="2" customFormat="1" ht="16.8" customHeight="1">
      <c r="A632" s="37"/>
      <c r="B632" s="40"/>
      <c r="C632" s="336" t="s">
        <v>4768</v>
      </c>
      <c r="D632" s="37"/>
      <c r="E632" s="37"/>
      <c r="F632" s="37"/>
      <c r="G632" s="37"/>
      <c r="H632" s="40"/>
    </row>
    <row r="633" spans="1:8" s="2" customFormat="1" ht="16.8" customHeight="1">
      <c r="A633" s="37"/>
      <c r="B633" s="40"/>
      <c r="C633" s="334" t="s">
        <v>454</v>
      </c>
      <c r="D633" s="334" t="s">
        <v>455</v>
      </c>
      <c r="E633" s="19" t="s">
        <v>396</v>
      </c>
      <c r="F633" s="335">
        <v>55.44</v>
      </c>
      <c r="G633" s="37"/>
      <c r="H633" s="40"/>
    </row>
    <row r="634" spans="1:8" s="2" customFormat="1" ht="16.8" customHeight="1">
      <c r="A634" s="37"/>
      <c r="B634" s="40"/>
      <c r="C634" s="330" t="s">
        <v>318</v>
      </c>
      <c r="D634" s="331" t="s">
        <v>318</v>
      </c>
      <c r="E634" s="332" t="s">
        <v>1</v>
      </c>
      <c r="F634" s="333">
        <v>55</v>
      </c>
      <c r="G634" s="37"/>
      <c r="H634" s="40"/>
    </row>
    <row r="635" spans="1:8" s="2" customFormat="1" ht="16.8" customHeight="1">
      <c r="A635" s="37"/>
      <c r="B635" s="40"/>
      <c r="C635" s="334" t="s">
        <v>1</v>
      </c>
      <c r="D635" s="334" t="s">
        <v>416</v>
      </c>
      <c r="E635" s="19" t="s">
        <v>1</v>
      </c>
      <c r="F635" s="335">
        <v>0</v>
      </c>
      <c r="G635" s="37"/>
      <c r="H635" s="40"/>
    </row>
    <row r="636" spans="1:8" s="2" customFormat="1" ht="16.8" customHeight="1">
      <c r="A636" s="37"/>
      <c r="B636" s="40"/>
      <c r="C636" s="334" t="s">
        <v>1</v>
      </c>
      <c r="D636" s="334" t="s">
        <v>879</v>
      </c>
      <c r="E636" s="19" t="s">
        <v>1</v>
      </c>
      <c r="F636" s="335">
        <v>55</v>
      </c>
      <c r="G636" s="37"/>
      <c r="H636" s="40"/>
    </row>
    <row r="637" spans="1:8" s="2" customFormat="1" ht="16.8" customHeight="1">
      <c r="A637" s="37"/>
      <c r="B637" s="40"/>
      <c r="C637" s="334" t="s">
        <v>318</v>
      </c>
      <c r="D637" s="334" t="s">
        <v>411</v>
      </c>
      <c r="E637" s="19" t="s">
        <v>1</v>
      </c>
      <c r="F637" s="335">
        <v>55</v>
      </c>
      <c r="G637" s="37"/>
      <c r="H637" s="40"/>
    </row>
    <row r="638" spans="1:8" s="2" customFormat="1" ht="16.8" customHeight="1">
      <c r="A638" s="37"/>
      <c r="B638" s="40"/>
      <c r="C638" s="336" t="s">
        <v>4768</v>
      </c>
      <c r="D638" s="37"/>
      <c r="E638" s="37"/>
      <c r="F638" s="37"/>
      <c r="G638" s="37"/>
      <c r="H638" s="40"/>
    </row>
    <row r="639" spans="1:8" s="2" customFormat="1" ht="16.8" customHeight="1">
      <c r="A639" s="37"/>
      <c r="B639" s="40"/>
      <c r="C639" s="334" t="s">
        <v>876</v>
      </c>
      <c r="D639" s="334" t="s">
        <v>877</v>
      </c>
      <c r="E639" s="19" t="s">
        <v>396</v>
      </c>
      <c r="F639" s="335">
        <v>57.75</v>
      </c>
      <c r="G639" s="37"/>
      <c r="H639" s="40"/>
    </row>
    <row r="640" spans="1:8" s="2" customFormat="1" ht="16.8" customHeight="1">
      <c r="A640" s="37"/>
      <c r="B640" s="40"/>
      <c r="C640" s="330" t="s">
        <v>320</v>
      </c>
      <c r="D640" s="331" t="s">
        <v>321</v>
      </c>
      <c r="E640" s="332" t="s">
        <v>1</v>
      </c>
      <c r="F640" s="333">
        <v>80</v>
      </c>
      <c r="G640" s="37"/>
      <c r="H640" s="40"/>
    </row>
    <row r="641" spans="1:8" s="2" customFormat="1" ht="16.8" customHeight="1">
      <c r="A641" s="37"/>
      <c r="B641" s="40"/>
      <c r="C641" s="334" t="s">
        <v>1</v>
      </c>
      <c r="D641" s="334" t="s">
        <v>416</v>
      </c>
      <c r="E641" s="19" t="s">
        <v>1</v>
      </c>
      <c r="F641" s="335">
        <v>0</v>
      </c>
      <c r="G641" s="37"/>
      <c r="H641" s="40"/>
    </row>
    <row r="642" spans="1:8" s="2" customFormat="1" ht="16.8" customHeight="1">
      <c r="A642" s="37"/>
      <c r="B642" s="40"/>
      <c r="C642" s="334" t="s">
        <v>1</v>
      </c>
      <c r="D642" s="334" t="s">
        <v>1209</v>
      </c>
      <c r="E642" s="19" t="s">
        <v>1</v>
      </c>
      <c r="F642" s="335">
        <v>80</v>
      </c>
      <c r="G642" s="37"/>
      <c r="H642" s="40"/>
    </row>
    <row r="643" spans="1:8" s="2" customFormat="1" ht="16.8" customHeight="1">
      <c r="A643" s="37"/>
      <c r="B643" s="40"/>
      <c r="C643" s="334" t="s">
        <v>320</v>
      </c>
      <c r="D643" s="334" t="s">
        <v>411</v>
      </c>
      <c r="E643" s="19" t="s">
        <v>1</v>
      </c>
      <c r="F643" s="335">
        <v>80</v>
      </c>
      <c r="G643" s="37"/>
      <c r="H643" s="40"/>
    </row>
    <row r="644" spans="1:8" s="2" customFormat="1" ht="16.8" customHeight="1">
      <c r="A644" s="37"/>
      <c r="B644" s="40"/>
      <c r="C644" s="336" t="s">
        <v>4768</v>
      </c>
      <c r="D644" s="37"/>
      <c r="E644" s="37"/>
      <c r="F644" s="37"/>
      <c r="G644" s="37"/>
      <c r="H644" s="40"/>
    </row>
    <row r="645" spans="1:8" s="2" customFormat="1" ht="16.8" customHeight="1">
      <c r="A645" s="37"/>
      <c r="B645" s="40"/>
      <c r="C645" s="334" t="s">
        <v>876</v>
      </c>
      <c r="D645" s="334" t="s">
        <v>877</v>
      </c>
      <c r="E645" s="19" t="s">
        <v>396</v>
      </c>
      <c r="F645" s="335">
        <v>84</v>
      </c>
      <c r="G645" s="37"/>
      <c r="H645" s="40"/>
    </row>
    <row r="646" spans="1:8" s="2" customFormat="1" ht="16.8" customHeight="1">
      <c r="A646" s="37"/>
      <c r="B646" s="40"/>
      <c r="C646" s="330" t="s">
        <v>323</v>
      </c>
      <c r="D646" s="331" t="s">
        <v>324</v>
      </c>
      <c r="E646" s="332" t="s">
        <v>1</v>
      </c>
      <c r="F646" s="333">
        <v>357</v>
      </c>
      <c r="G646" s="37"/>
      <c r="H646" s="40"/>
    </row>
    <row r="647" spans="1:8" s="2" customFormat="1" ht="16.8" customHeight="1">
      <c r="A647" s="37"/>
      <c r="B647" s="40"/>
      <c r="C647" s="334" t="s">
        <v>1</v>
      </c>
      <c r="D647" s="334" t="s">
        <v>416</v>
      </c>
      <c r="E647" s="19" t="s">
        <v>1</v>
      </c>
      <c r="F647" s="335">
        <v>0</v>
      </c>
      <c r="G647" s="37"/>
      <c r="H647" s="40"/>
    </row>
    <row r="648" spans="1:8" s="2" customFormat="1" ht="16.8" customHeight="1">
      <c r="A648" s="37"/>
      <c r="B648" s="40"/>
      <c r="C648" s="334" t="s">
        <v>1</v>
      </c>
      <c r="D648" s="334" t="s">
        <v>1467</v>
      </c>
      <c r="E648" s="19" t="s">
        <v>1</v>
      </c>
      <c r="F648" s="335">
        <v>357</v>
      </c>
      <c r="G648" s="37"/>
      <c r="H648" s="40"/>
    </row>
    <row r="649" spans="1:8" s="2" customFormat="1" ht="16.8" customHeight="1">
      <c r="A649" s="37"/>
      <c r="B649" s="40"/>
      <c r="C649" s="334" t="s">
        <v>323</v>
      </c>
      <c r="D649" s="334" t="s">
        <v>411</v>
      </c>
      <c r="E649" s="19" t="s">
        <v>1</v>
      </c>
      <c r="F649" s="335">
        <v>357</v>
      </c>
      <c r="G649" s="37"/>
      <c r="H649" s="40"/>
    </row>
    <row r="650" spans="1:8" s="2" customFormat="1" ht="16.8" customHeight="1">
      <c r="A650" s="37"/>
      <c r="B650" s="40"/>
      <c r="C650" s="336" t="s">
        <v>4768</v>
      </c>
      <c r="D650" s="37"/>
      <c r="E650" s="37"/>
      <c r="F650" s="37"/>
      <c r="G650" s="37"/>
      <c r="H650" s="40"/>
    </row>
    <row r="651" spans="1:8" s="2" customFormat="1" ht="16.8" customHeight="1">
      <c r="A651" s="37"/>
      <c r="B651" s="40"/>
      <c r="C651" s="334" t="s">
        <v>876</v>
      </c>
      <c r="D651" s="334" t="s">
        <v>877</v>
      </c>
      <c r="E651" s="19" t="s">
        <v>396</v>
      </c>
      <c r="F651" s="335">
        <v>374.85</v>
      </c>
      <c r="G651" s="37"/>
      <c r="H651" s="40"/>
    </row>
    <row r="652" spans="1:8" s="2" customFormat="1" ht="16.8" customHeight="1">
      <c r="A652" s="37"/>
      <c r="B652" s="40"/>
      <c r="C652" s="330" t="s">
        <v>326</v>
      </c>
      <c r="D652" s="331" t="s">
        <v>327</v>
      </c>
      <c r="E652" s="332" t="s">
        <v>1</v>
      </c>
      <c r="F652" s="333">
        <v>93.6</v>
      </c>
      <c r="G652" s="37"/>
      <c r="H652" s="40"/>
    </row>
    <row r="653" spans="1:8" s="2" customFormat="1" ht="16.8" customHeight="1">
      <c r="A653" s="37"/>
      <c r="B653" s="40"/>
      <c r="C653" s="334" t="s">
        <v>1</v>
      </c>
      <c r="D653" s="334" t="s">
        <v>416</v>
      </c>
      <c r="E653" s="19" t="s">
        <v>1</v>
      </c>
      <c r="F653" s="335">
        <v>0</v>
      </c>
      <c r="G653" s="37"/>
      <c r="H653" s="40"/>
    </row>
    <row r="654" spans="1:8" s="2" customFormat="1" ht="16.8" customHeight="1">
      <c r="A654" s="37"/>
      <c r="B654" s="40"/>
      <c r="C654" s="334" t="s">
        <v>1</v>
      </c>
      <c r="D654" s="334" t="s">
        <v>1463</v>
      </c>
      <c r="E654" s="19" t="s">
        <v>1</v>
      </c>
      <c r="F654" s="335">
        <v>93.6</v>
      </c>
      <c r="G654" s="37"/>
      <c r="H654" s="40"/>
    </row>
    <row r="655" spans="1:8" s="2" customFormat="1" ht="16.8" customHeight="1">
      <c r="A655" s="37"/>
      <c r="B655" s="40"/>
      <c r="C655" s="334" t="s">
        <v>326</v>
      </c>
      <c r="D655" s="334" t="s">
        <v>411</v>
      </c>
      <c r="E655" s="19" t="s">
        <v>1</v>
      </c>
      <c r="F655" s="335">
        <v>93.6</v>
      </c>
      <c r="G655" s="37"/>
      <c r="H655" s="40"/>
    </row>
    <row r="656" spans="1:8" s="2" customFormat="1" ht="16.8" customHeight="1">
      <c r="A656" s="37"/>
      <c r="B656" s="40"/>
      <c r="C656" s="336" t="s">
        <v>4768</v>
      </c>
      <c r="D656" s="37"/>
      <c r="E656" s="37"/>
      <c r="F656" s="37"/>
      <c r="G656" s="37"/>
      <c r="H656" s="40"/>
    </row>
    <row r="657" spans="1:8" s="2" customFormat="1" ht="16.8" customHeight="1">
      <c r="A657" s="37"/>
      <c r="B657" s="40"/>
      <c r="C657" s="334" t="s">
        <v>454</v>
      </c>
      <c r="D657" s="334" t="s">
        <v>455</v>
      </c>
      <c r="E657" s="19" t="s">
        <v>396</v>
      </c>
      <c r="F657" s="335">
        <v>98.28</v>
      </c>
      <c r="G657" s="37"/>
      <c r="H657" s="40"/>
    </row>
    <row r="658" spans="1:8" s="2" customFormat="1" ht="16.8" customHeight="1">
      <c r="A658" s="37"/>
      <c r="B658" s="40"/>
      <c r="C658" s="330" t="s">
        <v>329</v>
      </c>
      <c r="D658" s="331" t="s">
        <v>330</v>
      </c>
      <c r="E658" s="332" t="s">
        <v>1</v>
      </c>
      <c r="F658" s="333">
        <v>55</v>
      </c>
      <c r="G658" s="37"/>
      <c r="H658" s="40"/>
    </row>
    <row r="659" spans="1:8" s="2" customFormat="1" ht="16.8" customHeight="1">
      <c r="A659" s="37"/>
      <c r="B659" s="40"/>
      <c r="C659" s="334" t="s">
        <v>1</v>
      </c>
      <c r="D659" s="334" t="s">
        <v>802</v>
      </c>
      <c r="E659" s="19" t="s">
        <v>1</v>
      </c>
      <c r="F659" s="335">
        <v>0</v>
      </c>
      <c r="G659" s="37"/>
      <c r="H659" s="40"/>
    </row>
    <row r="660" spans="1:8" s="2" customFormat="1" ht="16.8" customHeight="1">
      <c r="A660" s="37"/>
      <c r="B660" s="40"/>
      <c r="C660" s="334" t="s">
        <v>1</v>
      </c>
      <c r="D660" s="334" t="s">
        <v>319</v>
      </c>
      <c r="E660" s="19" t="s">
        <v>1</v>
      </c>
      <c r="F660" s="335">
        <v>55</v>
      </c>
      <c r="G660" s="37"/>
      <c r="H660" s="40"/>
    </row>
    <row r="661" spans="1:8" s="2" customFormat="1" ht="16.8" customHeight="1">
      <c r="A661" s="37"/>
      <c r="B661" s="40"/>
      <c r="C661" s="334" t="s">
        <v>329</v>
      </c>
      <c r="D661" s="334" t="s">
        <v>411</v>
      </c>
      <c r="E661" s="19" t="s">
        <v>1</v>
      </c>
      <c r="F661" s="335">
        <v>55</v>
      </c>
      <c r="G661" s="37"/>
      <c r="H661" s="40"/>
    </row>
    <row r="662" spans="1:8" s="2" customFormat="1" ht="16.8" customHeight="1">
      <c r="A662" s="37"/>
      <c r="B662" s="40"/>
      <c r="C662" s="336" t="s">
        <v>4768</v>
      </c>
      <c r="D662" s="37"/>
      <c r="E662" s="37"/>
      <c r="F662" s="37"/>
      <c r="G662" s="37"/>
      <c r="H662" s="40"/>
    </row>
    <row r="663" spans="1:8" s="2" customFormat="1" ht="16.8" customHeight="1">
      <c r="A663" s="37"/>
      <c r="B663" s="40"/>
      <c r="C663" s="334" t="s">
        <v>1013</v>
      </c>
      <c r="D663" s="334" t="s">
        <v>1014</v>
      </c>
      <c r="E663" s="19" t="s">
        <v>396</v>
      </c>
      <c r="F663" s="335">
        <v>57.75</v>
      </c>
      <c r="G663" s="37"/>
      <c r="H663" s="40"/>
    </row>
    <row r="664" spans="1:8" s="2" customFormat="1" ht="16.8" customHeight="1">
      <c r="A664" s="37"/>
      <c r="B664" s="40"/>
      <c r="C664" s="330" t="s">
        <v>331</v>
      </c>
      <c r="D664" s="331" t="s">
        <v>330</v>
      </c>
      <c r="E664" s="332" t="s">
        <v>1</v>
      </c>
      <c r="F664" s="333">
        <v>80</v>
      </c>
      <c r="G664" s="37"/>
      <c r="H664" s="40"/>
    </row>
    <row r="665" spans="1:8" s="2" customFormat="1" ht="16.8" customHeight="1">
      <c r="A665" s="37"/>
      <c r="B665" s="40"/>
      <c r="C665" s="334" t="s">
        <v>1</v>
      </c>
      <c r="D665" s="334" t="s">
        <v>802</v>
      </c>
      <c r="E665" s="19" t="s">
        <v>1</v>
      </c>
      <c r="F665" s="335">
        <v>0</v>
      </c>
      <c r="G665" s="37"/>
      <c r="H665" s="40"/>
    </row>
    <row r="666" spans="1:8" s="2" customFormat="1" ht="16.8" customHeight="1">
      <c r="A666" s="37"/>
      <c r="B666" s="40"/>
      <c r="C666" s="334" t="s">
        <v>1</v>
      </c>
      <c r="D666" s="334" t="s">
        <v>322</v>
      </c>
      <c r="E666" s="19" t="s">
        <v>1</v>
      </c>
      <c r="F666" s="335">
        <v>80</v>
      </c>
      <c r="G666" s="37"/>
      <c r="H666" s="40"/>
    </row>
    <row r="667" spans="1:8" s="2" customFormat="1" ht="16.8" customHeight="1">
      <c r="A667" s="37"/>
      <c r="B667" s="40"/>
      <c r="C667" s="334" t="s">
        <v>331</v>
      </c>
      <c r="D667" s="334" t="s">
        <v>411</v>
      </c>
      <c r="E667" s="19" t="s">
        <v>1</v>
      </c>
      <c r="F667" s="335">
        <v>80</v>
      </c>
      <c r="G667" s="37"/>
      <c r="H667" s="40"/>
    </row>
    <row r="668" spans="1:8" s="2" customFormat="1" ht="16.8" customHeight="1">
      <c r="A668" s="37"/>
      <c r="B668" s="40"/>
      <c r="C668" s="336" t="s">
        <v>4768</v>
      </c>
      <c r="D668" s="37"/>
      <c r="E668" s="37"/>
      <c r="F668" s="37"/>
      <c r="G668" s="37"/>
      <c r="H668" s="40"/>
    </row>
    <row r="669" spans="1:8" s="2" customFormat="1" ht="16.8" customHeight="1">
      <c r="A669" s="37"/>
      <c r="B669" s="40"/>
      <c r="C669" s="334" t="s">
        <v>1013</v>
      </c>
      <c r="D669" s="334" t="s">
        <v>1014</v>
      </c>
      <c r="E669" s="19" t="s">
        <v>396</v>
      </c>
      <c r="F669" s="335">
        <v>84</v>
      </c>
      <c r="G669" s="37"/>
      <c r="H669" s="40"/>
    </row>
    <row r="670" spans="1:8" s="2" customFormat="1" ht="16.8" customHeight="1">
      <c r="A670" s="37"/>
      <c r="B670" s="40"/>
      <c r="C670" s="330" t="s">
        <v>332</v>
      </c>
      <c r="D670" s="331" t="s">
        <v>330</v>
      </c>
      <c r="E670" s="332" t="s">
        <v>1</v>
      </c>
      <c r="F670" s="333">
        <v>357</v>
      </c>
      <c r="G670" s="37"/>
      <c r="H670" s="40"/>
    </row>
    <row r="671" spans="1:8" s="2" customFormat="1" ht="16.8" customHeight="1">
      <c r="A671" s="37"/>
      <c r="B671" s="40"/>
      <c r="C671" s="334" t="s">
        <v>1</v>
      </c>
      <c r="D671" s="334" t="s">
        <v>802</v>
      </c>
      <c r="E671" s="19" t="s">
        <v>1</v>
      </c>
      <c r="F671" s="335">
        <v>0</v>
      </c>
      <c r="G671" s="37"/>
      <c r="H671" s="40"/>
    </row>
    <row r="672" spans="1:8" s="2" customFormat="1" ht="16.8" customHeight="1">
      <c r="A672" s="37"/>
      <c r="B672" s="40"/>
      <c r="C672" s="334" t="s">
        <v>1</v>
      </c>
      <c r="D672" s="334" t="s">
        <v>200</v>
      </c>
      <c r="E672" s="19" t="s">
        <v>1</v>
      </c>
      <c r="F672" s="335">
        <v>357</v>
      </c>
      <c r="G672" s="37"/>
      <c r="H672" s="40"/>
    </row>
    <row r="673" spans="1:8" s="2" customFormat="1" ht="16.8" customHeight="1">
      <c r="A673" s="37"/>
      <c r="B673" s="40"/>
      <c r="C673" s="334" t="s">
        <v>332</v>
      </c>
      <c r="D673" s="334" t="s">
        <v>411</v>
      </c>
      <c r="E673" s="19" t="s">
        <v>1</v>
      </c>
      <c r="F673" s="335">
        <v>357</v>
      </c>
      <c r="G673" s="37"/>
      <c r="H673" s="40"/>
    </row>
    <row r="674" spans="1:8" s="2" customFormat="1" ht="16.8" customHeight="1">
      <c r="A674" s="37"/>
      <c r="B674" s="40"/>
      <c r="C674" s="336" t="s">
        <v>4768</v>
      </c>
      <c r="D674" s="37"/>
      <c r="E674" s="37"/>
      <c r="F674" s="37"/>
      <c r="G674" s="37"/>
      <c r="H674" s="40"/>
    </row>
    <row r="675" spans="1:8" s="2" customFormat="1" ht="16.8" customHeight="1">
      <c r="A675" s="37"/>
      <c r="B675" s="40"/>
      <c r="C675" s="334" t="s">
        <v>1013</v>
      </c>
      <c r="D675" s="334" t="s">
        <v>1014</v>
      </c>
      <c r="E675" s="19" t="s">
        <v>396</v>
      </c>
      <c r="F675" s="335">
        <v>374.85</v>
      </c>
      <c r="G675" s="37"/>
      <c r="H675" s="40"/>
    </row>
    <row r="676" spans="1:8" s="2" customFormat="1" ht="16.8" customHeight="1">
      <c r="A676" s="37"/>
      <c r="B676" s="40"/>
      <c r="C676" s="330" t="s">
        <v>333</v>
      </c>
      <c r="D676" s="331" t="s">
        <v>247</v>
      </c>
      <c r="E676" s="332" t="s">
        <v>180</v>
      </c>
      <c r="F676" s="333">
        <v>0.54300000000000004</v>
      </c>
      <c r="G676" s="37"/>
      <c r="H676" s="40"/>
    </row>
    <row r="677" spans="1:8" s="2" customFormat="1" ht="16.8" customHeight="1">
      <c r="A677" s="37"/>
      <c r="B677" s="40"/>
      <c r="C677" s="334" t="s">
        <v>1</v>
      </c>
      <c r="D677" s="334" t="s">
        <v>1484</v>
      </c>
      <c r="E677" s="19" t="s">
        <v>1</v>
      </c>
      <c r="F677" s="335">
        <v>0</v>
      </c>
      <c r="G677" s="37"/>
      <c r="H677" s="40"/>
    </row>
    <row r="678" spans="1:8" s="2" customFormat="1" ht="16.8" customHeight="1">
      <c r="A678" s="37"/>
      <c r="B678" s="40"/>
      <c r="C678" s="334" t="s">
        <v>1</v>
      </c>
      <c r="D678" s="334" t="s">
        <v>1485</v>
      </c>
      <c r="E678" s="19" t="s">
        <v>1</v>
      </c>
      <c r="F678" s="335">
        <v>0.20799999999999999</v>
      </c>
      <c r="G678" s="37"/>
      <c r="H678" s="40"/>
    </row>
    <row r="679" spans="1:8" s="2" customFormat="1" ht="16.8" customHeight="1">
      <c r="A679" s="37"/>
      <c r="B679" s="40"/>
      <c r="C679" s="334" t="s">
        <v>1</v>
      </c>
      <c r="D679" s="334" t="s">
        <v>1486</v>
      </c>
      <c r="E679" s="19" t="s">
        <v>1</v>
      </c>
      <c r="F679" s="335">
        <v>0.309</v>
      </c>
      <c r="G679" s="37"/>
      <c r="H679" s="40"/>
    </row>
    <row r="680" spans="1:8" s="2" customFormat="1" ht="16.8" customHeight="1">
      <c r="A680" s="37"/>
      <c r="B680" s="40"/>
      <c r="C680" s="334" t="s">
        <v>1</v>
      </c>
      <c r="D680" s="334" t="s">
        <v>1487</v>
      </c>
      <c r="E680" s="19" t="s">
        <v>1</v>
      </c>
      <c r="F680" s="335">
        <v>2.5999999999999999E-2</v>
      </c>
      <c r="G680" s="37"/>
      <c r="H680" s="40"/>
    </row>
    <row r="681" spans="1:8" s="2" customFormat="1" ht="16.8" customHeight="1">
      <c r="A681" s="37"/>
      <c r="B681" s="40"/>
      <c r="C681" s="334" t="s">
        <v>333</v>
      </c>
      <c r="D681" s="334" t="s">
        <v>412</v>
      </c>
      <c r="E681" s="19" t="s">
        <v>1</v>
      </c>
      <c r="F681" s="335">
        <v>0.54300000000000004</v>
      </c>
      <c r="G681" s="37"/>
      <c r="H681" s="40"/>
    </row>
    <row r="682" spans="1:8" s="2" customFormat="1" ht="16.8" customHeight="1">
      <c r="A682" s="37"/>
      <c r="B682" s="40"/>
      <c r="C682" s="336" t="s">
        <v>4768</v>
      </c>
      <c r="D682" s="37"/>
      <c r="E682" s="37"/>
      <c r="F682" s="37"/>
      <c r="G682" s="37"/>
      <c r="H682" s="40"/>
    </row>
    <row r="683" spans="1:8" s="2" customFormat="1" ht="20.399999999999999">
      <c r="A683" s="37"/>
      <c r="B683" s="40"/>
      <c r="C683" s="334" t="s">
        <v>1481</v>
      </c>
      <c r="D683" s="334" t="s">
        <v>1482</v>
      </c>
      <c r="E683" s="19" t="s">
        <v>180</v>
      </c>
      <c r="F683" s="335">
        <v>0.54300000000000004</v>
      </c>
      <c r="G683" s="37"/>
      <c r="H683" s="40"/>
    </row>
    <row r="684" spans="1:8" s="2" customFormat="1" ht="20.399999999999999">
      <c r="A684" s="37"/>
      <c r="B684" s="40"/>
      <c r="C684" s="334" t="s">
        <v>1493</v>
      </c>
      <c r="D684" s="334" t="s">
        <v>1494</v>
      </c>
      <c r="E684" s="19" t="s">
        <v>405</v>
      </c>
      <c r="F684" s="335">
        <v>5.43</v>
      </c>
      <c r="G684" s="37"/>
      <c r="H684" s="40"/>
    </row>
    <row r="685" spans="1:8" s="2" customFormat="1" ht="16.8" customHeight="1">
      <c r="A685" s="37"/>
      <c r="B685" s="40"/>
      <c r="C685" s="330" t="s">
        <v>785</v>
      </c>
      <c r="D685" s="331" t="s">
        <v>4770</v>
      </c>
      <c r="E685" s="332" t="s">
        <v>1</v>
      </c>
      <c r="F685" s="333">
        <v>164.3</v>
      </c>
      <c r="G685" s="37"/>
      <c r="H685" s="40"/>
    </row>
    <row r="686" spans="1:8" s="2" customFormat="1" ht="16.8" customHeight="1">
      <c r="A686" s="37"/>
      <c r="B686" s="40"/>
      <c r="C686" s="334" t="s">
        <v>1</v>
      </c>
      <c r="D686" s="334" t="s">
        <v>610</v>
      </c>
      <c r="E686" s="19" t="s">
        <v>1</v>
      </c>
      <c r="F686" s="335">
        <v>0</v>
      </c>
      <c r="G686" s="37"/>
      <c r="H686" s="40"/>
    </row>
    <row r="687" spans="1:8" s="2" customFormat="1" ht="16.8" customHeight="1">
      <c r="A687" s="37"/>
      <c r="B687" s="40"/>
      <c r="C687" s="334" t="s">
        <v>1</v>
      </c>
      <c r="D687" s="334" t="s">
        <v>783</v>
      </c>
      <c r="E687" s="19" t="s">
        <v>1</v>
      </c>
      <c r="F687" s="335">
        <v>0</v>
      </c>
      <c r="G687" s="37"/>
      <c r="H687" s="40"/>
    </row>
    <row r="688" spans="1:8" s="2" customFormat="1" ht="16.8" customHeight="1">
      <c r="A688" s="37"/>
      <c r="B688" s="40"/>
      <c r="C688" s="334" t="s">
        <v>1</v>
      </c>
      <c r="D688" s="334" t="s">
        <v>784</v>
      </c>
      <c r="E688" s="19" t="s">
        <v>1</v>
      </c>
      <c r="F688" s="335">
        <v>164.3</v>
      </c>
      <c r="G688" s="37"/>
      <c r="H688" s="40"/>
    </row>
    <row r="689" spans="1:8" s="2" customFormat="1" ht="16.8" customHeight="1">
      <c r="A689" s="37"/>
      <c r="B689" s="40"/>
      <c r="C689" s="334" t="s">
        <v>785</v>
      </c>
      <c r="D689" s="334" t="s">
        <v>411</v>
      </c>
      <c r="E689" s="19" t="s">
        <v>1</v>
      </c>
      <c r="F689" s="335">
        <v>164.3</v>
      </c>
      <c r="G689" s="37"/>
      <c r="H689" s="40"/>
    </row>
    <row r="690" spans="1:8" s="2" customFormat="1" ht="16.8" customHeight="1">
      <c r="A690" s="37"/>
      <c r="B690" s="40"/>
      <c r="C690" s="330" t="s">
        <v>1142</v>
      </c>
      <c r="D690" s="331" t="s">
        <v>4770</v>
      </c>
      <c r="E690" s="332" t="s">
        <v>1</v>
      </c>
      <c r="F690" s="333">
        <v>285.3</v>
      </c>
      <c r="G690" s="37"/>
      <c r="H690" s="40"/>
    </row>
    <row r="691" spans="1:8" s="2" customFormat="1" ht="16.8" customHeight="1">
      <c r="A691" s="37"/>
      <c r="B691" s="40"/>
      <c r="C691" s="334" t="s">
        <v>1</v>
      </c>
      <c r="D691" s="334" t="s">
        <v>610</v>
      </c>
      <c r="E691" s="19" t="s">
        <v>1</v>
      </c>
      <c r="F691" s="335">
        <v>0</v>
      </c>
      <c r="G691" s="37"/>
      <c r="H691" s="40"/>
    </row>
    <row r="692" spans="1:8" s="2" customFormat="1" ht="16.8" customHeight="1">
      <c r="A692" s="37"/>
      <c r="B692" s="40"/>
      <c r="C692" s="334" t="s">
        <v>1</v>
      </c>
      <c r="D692" s="334" t="s">
        <v>783</v>
      </c>
      <c r="E692" s="19" t="s">
        <v>1</v>
      </c>
      <c r="F692" s="335">
        <v>0</v>
      </c>
      <c r="G692" s="37"/>
      <c r="H692" s="40"/>
    </row>
    <row r="693" spans="1:8" s="2" customFormat="1" ht="16.8" customHeight="1">
      <c r="A693" s="37"/>
      <c r="B693" s="40"/>
      <c r="C693" s="334" t="s">
        <v>1</v>
      </c>
      <c r="D693" s="334" t="s">
        <v>1141</v>
      </c>
      <c r="E693" s="19" t="s">
        <v>1</v>
      </c>
      <c r="F693" s="335">
        <v>285.3</v>
      </c>
      <c r="G693" s="37"/>
      <c r="H693" s="40"/>
    </row>
    <row r="694" spans="1:8" s="2" customFormat="1" ht="16.8" customHeight="1">
      <c r="A694" s="37"/>
      <c r="B694" s="40"/>
      <c r="C694" s="334" t="s">
        <v>1142</v>
      </c>
      <c r="D694" s="334" t="s">
        <v>411</v>
      </c>
      <c r="E694" s="19" t="s">
        <v>1</v>
      </c>
      <c r="F694" s="335">
        <v>285.3</v>
      </c>
      <c r="G694" s="37"/>
      <c r="H694" s="40"/>
    </row>
    <row r="695" spans="1:8" s="2" customFormat="1" ht="16.8" customHeight="1">
      <c r="A695" s="37"/>
      <c r="B695" s="40"/>
      <c r="C695" s="330" t="s">
        <v>1399</v>
      </c>
      <c r="D695" s="331" t="s">
        <v>4770</v>
      </c>
      <c r="E695" s="332" t="s">
        <v>1</v>
      </c>
      <c r="F695" s="333">
        <v>303.89999999999998</v>
      </c>
      <c r="G695" s="37"/>
      <c r="H695" s="40"/>
    </row>
    <row r="696" spans="1:8" s="2" customFormat="1" ht="16.8" customHeight="1">
      <c r="A696" s="37"/>
      <c r="B696" s="40"/>
      <c r="C696" s="334" t="s">
        <v>1</v>
      </c>
      <c r="D696" s="334" t="s">
        <v>610</v>
      </c>
      <c r="E696" s="19" t="s">
        <v>1</v>
      </c>
      <c r="F696" s="335">
        <v>0</v>
      </c>
      <c r="G696" s="37"/>
      <c r="H696" s="40"/>
    </row>
    <row r="697" spans="1:8" s="2" customFormat="1" ht="16.8" customHeight="1">
      <c r="A697" s="37"/>
      <c r="B697" s="40"/>
      <c r="C697" s="334" t="s">
        <v>1</v>
      </c>
      <c r="D697" s="334" t="s">
        <v>783</v>
      </c>
      <c r="E697" s="19" t="s">
        <v>1</v>
      </c>
      <c r="F697" s="335">
        <v>0</v>
      </c>
      <c r="G697" s="37"/>
      <c r="H697" s="40"/>
    </row>
    <row r="698" spans="1:8" s="2" customFormat="1" ht="16.8" customHeight="1">
      <c r="A698" s="37"/>
      <c r="B698" s="40"/>
      <c r="C698" s="334" t="s">
        <v>1</v>
      </c>
      <c r="D698" s="334" t="s">
        <v>1398</v>
      </c>
      <c r="E698" s="19" t="s">
        <v>1</v>
      </c>
      <c r="F698" s="335">
        <v>303.89999999999998</v>
      </c>
      <c r="G698" s="37"/>
      <c r="H698" s="40"/>
    </row>
    <row r="699" spans="1:8" s="2" customFormat="1" ht="16.8" customHeight="1">
      <c r="A699" s="37"/>
      <c r="B699" s="40"/>
      <c r="C699" s="334" t="s">
        <v>1399</v>
      </c>
      <c r="D699" s="334" t="s">
        <v>411</v>
      </c>
      <c r="E699" s="19" t="s">
        <v>1</v>
      </c>
      <c r="F699" s="335">
        <v>303.89999999999998</v>
      </c>
      <c r="G699" s="37"/>
      <c r="H699" s="40"/>
    </row>
    <row r="700" spans="1:8" s="2" customFormat="1" ht="16.8" customHeight="1">
      <c r="A700" s="37"/>
      <c r="B700" s="40"/>
      <c r="C700" s="330" t="s">
        <v>1731</v>
      </c>
      <c r="D700" s="331" t="s">
        <v>4770</v>
      </c>
      <c r="E700" s="332" t="s">
        <v>1</v>
      </c>
      <c r="F700" s="333">
        <v>353.4</v>
      </c>
      <c r="G700" s="37"/>
      <c r="H700" s="40"/>
    </row>
    <row r="701" spans="1:8" s="2" customFormat="1" ht="16.8" customHeight="1">
      <c r="A701" s="37"/>
      <c r="B701" s="40"/>
      <c r="C701" s="334" t="s">
        <v>1</v>
      </c>
      <c r="D701" s="334" t="s">
        <v>610</v>
      </c>
      <c r="E701" s="19" t="s">
        <v>1</v>
      </c>
      <c r="F701" s="335">
        <v>0</v>
      </c>
      <c r="G701" s="37"/>
      <c r="H701" s="40"/>
    </row>
    <row r="702" spans="1:8" s="2" customFormat="1" ht="16.8" customHeight="1">
      <c r="A702" s="37"/>
      <c r="B702" s="40"/>
      <c r="C702" s="334" t="s">
        <v>1</v>
      </c>
      <c r="D702" s="334" t="s">
        <v>783</v>
      </c>
      <c r="E702" s="19" t="s">
        <v>1</v>
      </c>
      <c r="F702" s="335">
        <v>0</v>
      </c>
      <c r="G702" s="37"/>
      <c r="H702" s="40"/>
    </row>
    <row r="703" spans="1:8" s="2" customFormat="1" ht="16.8" customHeight="1">
      <c r="A703" s="37"/>
      <c r="B703" s="40"/>
      <c r="C703" s="334" t="s">
        <v>1</v>
      </c>
      <c r="D703" s="334" t="s">
        <v>1730</v>
      </c>
      <c r="E703" s="19" t="s">
        <v>1</v>
      </c>
      <c r="F703" s="335">
        <v>353.4</v>
      </c>
      <c r="G703" s="37"/>
      <c r="H703" s="40"/>
    </row>
    <row r="704" spans="1:8" s="2" customFormat="1" ht="16.8" customHeight="1">
      <c r="A704" s="37"/>
      <c r="B704" s="40"/>
      <c r="C704" s="334" t="s">
        <v>1731</v>
      </c>
      <c r="D704" s="334" t="s">
        <v>411</v>
      </c>
      <c r="E704" s="19" t="s">
        <v>1</v>
      </c>
      <c r="F704" s="335">
        <v>353.4</v>
      </c>
      <c r="G704" s="37"/>
      <c r="H704" s="40"/>
    </row>
    <row r="705" spans="1:8" s="2" customFormat="1" ht="7.35" customHeight="1">
      <c r="A705" s="37"/>
      <c r="B705" s="172"/>
      <c r="C705" s="173"/>
      <c r="D705" s="173"/>
      <c r="E705" s="173"/>
      <c r="F705" s="173"/>
      <c r="G705" s="173"/>
      <c r="H705" s="40"/>
    </row>
    <row r="706" spans="1:8" s="2" customFormat="1" ht="10.199999999999999">
      <c r="A706" s="37"/>
      <c r="B706" s="37"/>
      <c r="C706" s="37"/>
      <c r="D706" s="37"/>
      <c r="E706" s="37"/>
      <c r="F706" s="37"/>
      <c r="G706" s="37"/>
      <c r="H706" s="37"/>
    </row>
  </sheetData>
  <sheetProtection algorithmName="SHA-512" hashValue="En6hi2DRon/eD/sB/z2NzzbPNlvjTQFJHUHlEPaSksY4wxPvPyE3cfl4+rRORrsoAMmDmjrilk2y6hHsYNGL3w==" saltValue="K98kR+JKMGao7JQZTVf00ekLDESlOGze1/wLuBr0MbskXZGzj5ZIM+ECxfAZg6cw6UdWF0LZSYfY2vxwFvyaQg==" spinCount="100000" sheet="1" objects="1" scenarios="1" formatColumns="0" formatRows="0"/>
  <mergeCells count="2">
    <mergeCell ref="D5:F5"/>
    <mergeCell ref="D6:F6"/>
  </mergeCells>
  <pageMargins left="0.7" right="0.7" top="0.75" bottom="0.75" header="0.3" footer="0.3"/>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758"/>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56" s="1" customFormat="1" ht="36.9" customHeight="1">
      <c r="L2" s="369"/>
      <c r="M2" s="369"/>
      <c r="N2" s="369"/>
      <c r="O2" s="369"/>
      <c r="P2" s="369"/>
      <c r="Q2" s="369"/>
      <c r="R2" s="369"/>
      <c r="S2" s="369"/>
      <c r="T2" s="369"/>
      <c r="U2" s="369"/>
      <c r="V2" s="369"/>
      <c r="AT2" s="19" t="s">
        <v>85</v>
      </c>
      <c r="AZ2" s="134" t="s">
        <v>143</v>
      </c>
      <c r="BA2" s="134" t="s">
        <v>144</v>
      </c>
      <c r="BB2" s="134" t="s">
        <v>1</v>
      </c>
      <c r="BC2" s="134" t="s">
        <v>145</v>
      </c>
      <c r="BD2" s="134" t="s">
        <v>92</v>
      </c>
    </row>
    <row r="3" spans="1:56" s="1" customFormat="1" ht="6.9" customHeight="1">
      <c r="B3" s="135"/>
      <c r="C3" s="136"/>
      <c r="D3" s="136"/>
      <c r="E3" s="136"/>
      <c r="F3" s="136"/>
      <c r="G3" s="136"/>
      <c r="H3" s="136"/>
      <c r="I3" s="136"/>
      <c r="J3" s="136"/>
      <c r="K3" s="136"/>
      <c r="L3" s="22"/>
      <c r="AT3" s="19" t="s">
        <v>76</v>
      </c>
      <c r="AZ3" s="134" t="s">
        <v>146</v>
      </c>
      <c r="BA3" s="134" t="s">
        <v>147</v>
      </c>
      <c r="BB3" s="134" t="s">
        <v>1</v>
      </c>
      <c r="BC3" s="134" t="s">
        <v>148</v>
      </c>
      <c r="BD3" s="134" t="s">
        <v>92</v>
      </c>
    </row>
    <row r="4" spans="1:56" s="1" customFormat="1" ht="24.9" customHeight="1">
      <c r="B4" s="22"/>
      <c r="D4" s="137" t="s">
        <v>149</v>
      </c>
      <c r="L4" s="22"/>
      <c r="M4" s="138" t="s">
        <v>9</v>
      </c>
      <c r="AT4" s="19" t="s">
        <v>4</v>
      </c>
      <c r="AZ4" s="134" t="s">
        <v>150</v>
      </c>
      <c r="BA4" s="134" t="s">
        <v>147</v>
      </c>
      <c r="BB4" s="134" t="s">
        <v>1</v>
      </c>
      <c r="BC4" s="134" t="s">
        <v>151</v>
      </c>
      <c r="BD4" s="134" t="s">
        <v>92</v>
      </c>
    </row>
    <row r="5" spans="1:56" s="1" customFormat="1" ht="6.9" customHeight="1">
      <c r="B5" s="22"/>
      <c r="L5" s="22"/>
      <c r="AZ5" s="134" t="s">
        <v>152</v>
      </c>
      <c r="BA5" s="134" t="s">
        <v>153</v>
      </c>
      <c r="BB5" s="134" t="s">
        <v>1</v>
      </c>
      <c r="BC5" s="134" t="s">
        <v>154</v>
      </c>
      <c r="BD5" s="134" t="s">
        <v>92</v>
      </c>
    </row>
    <row r="6" spans="1:56" s="1" customFormat="1" ht="12" customHeight="1">
      <c r="B6" s="22"/>
      <c r="D6" s="139" t="s">
        <v>15</v>
      </c>
      <c r="L6" s="22"/>
      <c r="AZ6" s="134" t="s">
        <v>155</v>
      </c>
      <c r="BA6" s="134" t="s">
        <v>153</v>
      </c>
      <c r="BB6" s="134" t="s">
        <v>1</v>
      </c>
      <c r="BC6" s="134" t="s">
        <v>156</v>
      </c>
      <c r="BD6" s="134" t="s">
        <v>92</v>
      </c>
    </row>
    <row r="7" spans="1:56" s="1" customFormat="1" ht="39.75" customHeight="1">
      <c r="B7" s="22"/>
      <c r="E7" s="391" t="str">
        <f>'Rekapitulácia stavby'!K6</f>
        <v>OPRAVA POŠKODENÝCH PODLÁH A PRIESTOROV GARÁŽÍ NA 3.PP, 2.PP, 1.PP, MEZANÍNU, HOSPODÁRSKEHO A BANK. DVORA V OBJEKTE NBS</v>
      </c>
      <c r="F7" s="392"/>
      <c r="G7" s="392"/>
      <c r="H7" s="392"/>
      <c r="L7" s="22"/>
      <c r="AZ7" s="134" t="s">
        <v>157</v>
      </c>
      <c r="BA7" s="134" t="s">
        <v>158</v>
      </c>
      <c r="BB7" s="134" t="s">
        <v>1</v>
      </c>
      <c r="BC7" s="134" t="s">
        <v>159</v>
      </c>
      <c r="BD7" s="134" t="s">
        <v>92</v>
      </c>
    </row>
    <row r="8" spans="1:56" s="2" customFormat="1" ht="12" customHeight="1">
      <c r="A8" s="37"/>
      <c r="B8" s="40"/>
      <c r="C8" s="37"/>
      <c r="D8" s="139" t="s">
        <v>160</v>
      </c>
      <c r="E8" s="37"/>
      <c r="F8" s="37"/>
      <c r="G8" s="37"/>
      <c r="H8" s="37"/>
      <c r="I8" s="37"/>
      <c r="J8" s="37"/>
      <c r="K8" s="37"/>
      <c r="L8" s="58"/>
      <c r="S8" s="37"/>
      <c r="T8" s="37"/>
      <c r="U8" s="37"/>
      <c r="V8" s="37"/>
      <c r="W8" s="37"/>
      <c r="X8" s="37"/>
      <c r="Y8" s="37"/>
      <c r="Z8" s="37"/>
      <c r="AA8" s="37"/>
      <c r="AB8" s="37"/>
      <c r="AC8" s="37"/>
      <c r="AD8" s="37"/>
      <c r="AE8" s="37"/>
      <c r="AZ8" s="134" t="s">
        <v>161</v>
      </c>
      <c r="BA8" s="134" t="s">
        <v>158</v>
      </c>
      <c r="BB8" s="134" t="s">
        <v>1</v>
      </c>
      <c r="BC8" s="134" t="s">
        <v>162</v>
      </c>
      <c r="BD8" s="134" t="s">
        <v>92</v>
      </c>
    </row>
    <row r="9" spans="1:56" s="2" customFormat="1" ht="16.5" customHeight="1">
      <c r="A9" s="37"/>
      <c r="B9" s="40"/>
      <c r="C9" s="37"/>
      <c r="D9" s="37"/>
      <c r="E9" s="393" t="s">
        <v>163</v>
      </c>
      <c r="F9" s="394"/>
      <c r="G9" s="394"/>
      <c r="H9" s="394"/>
      <c r="I9" s="37"/>
      <c r="J9" s="37"/>
      <c r="K9" s="37"/>
      <c r="L9" s="58"/>
      <c r="S9" s="37"/>
      <c r="T9" s="37"/>
      <c r="U9" s="37"/>
      <c r="V9" s="37"/>
      <c r="W9" s="37"/>
      <c r="X9" s="37"/>
      <c r="Y9" s="37"/>
      <c r="Z9" s="37"/>
      <c r="AA9" s="37"/>
      <c r="AB9" s="37"/>
      <c r="AC9" s="37"/>
      <c r="AD9" s="37"/>
      <c r="AE9" s="37"/>
      <c r="AZ9" s="134" t="s">
        <v>164</v>
      </c>
      <c r="BA9" s="134" t="s">
        <v>158</v>
      </c>
      <c r="BB9" s="134" t="s">
        <v>1</v>
      </c>
      <c r="BC9" s="134" t="s">
        <v>165</v>
      </c>
      <c r="BD9" s="134" t="s">
        <v>92</v>
      </c>
    </row>
    <row r="10" spans="1:56" s="2" customFormat="1" ht="10.199999999999999">
      <c r="A10" s="37"/>
      <c r="B10" s="40"/>
      <c r="C10" s="37"/>
      <c r="D10" s="37"/>
      <c r="E10" s="37"/>
      <c r="F10" s="37"/>
      <c r="G10" s="37"/>
      <c r="H10" s="37"/>
      <c r="I10" s="37"/>
      <c r="J10" s="37"/>
      <c r="K10" s="37"/>
      <c r="L10" s="58"/>
      <c r="S10" s="37"/>
      <c r="T10" s="37"/>
      <c r="U10" s="37"/>
      <c r="V10" s="37"/>
      <c r="W10" s="37"/>
      <c r="X10" s="37"/>
      <c r="Y10" s="37"/>
      <c r="Z10" s="37"/>
      <c r="AA10" s="37"/>
      <c r="AB10" s="37"/>
      <c r="AC10" s="37"/>
      <c r="AD10" s="37"/>
      <c r="AE10" s="37"/>
      <c r="AZ10" s="134" t="s">
        <v>166</v>
      </c>
      <c r="BA10" s="134" t="s">
        <v>167</v>
      </c>
      <c r="BB10" s="134" t="s">
        <v>1</v>
      </c>
      <c r="BC10" s="134" t="s">
        <v>168</v>
      </c>
      <c r="BD10" s="134" t="s">
        <v>92</v>
      </c>
    </row>
    <row r="11" spans="1:56" s="2" customFormat="1" ht="12" customHeight="1">
      <c r="A11" s="37"/>
      <c r="B11" s="40"/>
      <c r="C11" s="37"/>
      <c r="D11" s="139" t="s">
        <v>17</v>
      </c>
      <c r="E11" s="37"/>
      <c r="F11" s="117" t="s">
        <v>1</v>
      </c>
      <c r="G11" s="37"/>
      <c r="H11" s="37"/>
      <c r="I11" s="139" t="s">
        <v>18</v>
      </c>
      <c r="J11" s="117" t="s">
        <v>1</v>
      </c>
      <c r="K11" s="37"/>
      <c r="L11" s="58"/>
      <c r="S11" s="37"/>
      <c r="T11" s="37"/>
      <c r="U11" s="37"/>
      <c r="V11" s="37"/>
      <c r="W11" s="37"/>
      <c r="X11" s="37"/>
      <c r="Y11" s="37"/>
      <c r="Z11" s="37"/>
      <c r="AA11" s="37"/>
      <c r="AB11" s="37"/>
      <c r="AC11" s="37"/>
      <c r="AD11" s="37"/>
      <c r="AE11" s="37"/>
      <c r="AZ11" s="134" t="s">
        <v>169</v>
      </c>
      <c r="BA11" s="134" t="s">
        <v>169</v>
      </c>
      <c r="BB11" s="134" t="s">
        <v>1</v>
      </c>
      <c r="BC11" s="134" t="s">
        <v>170</v>
      </c>
      <c r="BD11" s="134" t="s">
        <v>92</v>
      </c>
    </row>
    <row r="12" spans="1:56" s="2" customFormat="1" ht="12" customHeight="1">
      <c r="A12" s="37"/>
      <c r="B12" s="40"/>
      <c r="C12" s="37"/>
      <c r="D12" s="139" t="s">
        <v>19</v>
      </c>
      <c r="E12" s="37"/>
      <c r="F12" s="117" t="s">
        <v>20</v>
      </c>
      <c r="G12" s="37"/>
      <c r="H12" s="37"/>
      <c r="I12" s="139" t="s">
        <v>21</v>
      </c>
      <c r="J12" s="140" t="str">
        <f>'Rekapitulácia stavby'!AN8</f>
        <v>9. 5. 2022</v>
      </c>
      <c r="K12" s="37"/>
      <c r="L12" s="58"/>
      <c r="S12" s="37"/>
      <c r="T12" s="37"/>
      <c r="U12" s="37"/>
      <c r="V12" s="37"/>
      <c r="W12" s="37"/>
      <c r="X12" s="37"/>
      <c r="Y12" s="37"/>
      <c r="Z12" s="37"/>
      <c r="AA12" s="37"/>
      <c r="AB12" s="37"/>
      <c r="AC12" s="37"/>
      <c r="AD12" s="37"/>
      <c r="AE12" s="37"/>
      <c r="AZ12" s="134" t="s">
        <v>171</v>
      </c>
      <c r="BA12" s="134" t="s">
        <v>169</v>
      </c>
      <c r="BB12" s="134" t="s">
        <v>1</v>
      </c>
      <c r="BC12" s="134" t="s">
        <v>172</v>
      </c>
      <c r="BD12" s="134" t="s">
        <v>92</v>
      </c>
    </row>
    <row r="13" spans="1:56" s="2" customFormat="1" ht="10.8" customHeight="1">
      <c r="A13" s="37"/>
      <c r="B13" s="40"/>
      <c r="C13" s="37"/>
      <c r="D13" s="37"/>
      <c r="E13" s="37"/>
      <c r="F13" s="37"/>
      <c r="G13" s="37"/>
      <c r="H13" s="37"/>
      <c r="I13" s="37"/>
      <c r="J13" s="37"/>
      <c r="K13" s="37"/>
      <c r="L13" s="58"/>
      <c r="S13" s="37"/>
      <c r="T13" s="37"/>
      <c r="U13" s="37"/>
      <c r="V13" s="37"/>
      <c r="W13" s="37"/>
      <c r="X13" s="37"/>
      <c r="Y13" s="37"/>
      <c r="Z13" s="37"/>
      <c r="AA13" s="37"/>
      <c r="AB13" s="37"/>
      <c r="AC13" s="37"/>
      <c r="AD13" s="37"/>
      <c r="AE13" s="37"/>
      <c r="AZ13" s="134" t="s">
        <v>173</v>
      </c>
      <c r="BA13" s="134" t="s">
        <v>174</v>
      </c>
      <c r="BB13" s="134" t="s">
        <v>1</v>
      </c>
      <c r="BC13" s="134" t="s">
        <v>175</v>
      </c>
      <c r="BD13" s="134" t="s">
        <v>92</v>
      </c>
    </row>
    <row r="14" spans="1:56" s="2" customFormat="1" ht="12" customHeight="1">
      <c r="A14" s="37"/>
      <c r="B14" s="40"/>
      <c r="C14" s="37"/>
      <c r="D14" s="139" t="s">
        <v>23</v>
      </c>
      <c r="E14" s="37"/>
      <c r="F14" s="37"/>
      <c r="G14" s="37"/>
      <c r="H14" s="37"/>
      <c r="I14" s="139" t="s">
        <v>24</v>
      </c>
      <c r="J14" s="117" t="s">
        <v>1</v>
      </c>
      <c r="K14" s="37"/>
      <c r="L14" s="58"/>
      <c r="S14" s="37"/>
      <c r="T14" s="37"/>
      <c r="U14" s="37"/>
      <c r="V14" s="37"/>
      <c r="W14" s="37"/>
      <c r="X14" s="37"/>
      <c r="Y14" s="37"/>
      <c r="Z14" s="37"/>
      <c r="AA14" s="37"/>
      <c r="AB14" s="37"/>
      <c r="AC14" s="37"/>
      <c r="AD14" s="37"/>
      <c r="AE14" s="37"/>
      <c r="AZ14" s="134" t="s">
        <v>176</v>
      </c>
      <c r="BA14" s="134" t="s">
        <v>1</v>
      </c>
      <c r="BB14" s="134" t="s">
        <v>1</v>
      </c>
      <c r="BC14" s="134" t="s">
        <v>177</v>
      </c>
      <c r="BD14" s="134" t="s">
        <v>92</v>
      </c>
    </row>
    <row r="15" spans="1:56" s="2" customFormat="1" ht="18" customHeight="1">
      <c r="A15" s="37"/>
      <c r="B15" s="40"/>
      <c r="C15" s="37"/>
      <c r="D15" s="37"/>
      <c r="E15" s="117" t="s">
        <v>25</v>
      </c>
      <c r="F15" s="37"/>
      <c r="G15" s="37"/>
      <c r="H15" s="37"/>
      <c r="I15" s="139" t="s">
        <v>26</v>
      </c>
      <c r="J15" s="117" t="s">
        <v>1</v>
      </c>
      <c r="K15" s="37"/>
      <c r="L15" s="58"/>
      <c r="S15" s="37"/>
      <c r="T15" s="37"/>
      <c r="U15" s="37"/>
      <c r="V15" s="37"/>
      <c r="W15" s="37"/>
      <c r="X15" s="37"/>
      <c r="Y15" s="37"/>
      <c r="Z15" s="37"/>
      <c r="AA15" s="37"/>
      <c r="AB15" s="37"/>
      <c r="AC15" s="37"/>
      <c r="AD15" s="37"/>
      <c r="AE15" s="37"/>
      <c r="AZ15" s="134" t="s">
        <v>178</v>
      </c>
      <c r="BA15" s="134" t="s">
        <v>179</v>
      </c>
      <c r="BB15" s="134" t="s">
        <v>180</v>
      </c>
      <c r="BC15" s="134" t="s">
        <v>181</v>
      </c>
      <c r="BD15" s="134" t="s">
        <v>92</v>
      </c>
    </row>
    <row r="16" spans="1:56" s="2" customFormat="1" ht="6.9" customHeight="1">
      <c r="A16" s="37"/>
      <c r="B16" s="40"/>
      <c r="C16" s="37"/>
      <c r="D16" s="37"/>
      <c r="E16" s="37"/>
      <c r="F16" s="37"/>
      <c r="G16" s="37"/>
      <c r="H16" s="37"/>
      <c r="I16" s="37"/>
      <c r="J16" s="37"/>
      <c r="K16" s="37"/>
      <c r="L16" s="58"/>
      <c r="S16" s="37"/>
      <c r="T16" s="37"/>
      <c r="U16" s="37"/>
      <c r="V16" s="37"/>
      <c r="W16" s="37"/>
      <c r="X16" s="37"/>
      <c r="Y16" s="37"/>
      <c r="Z16" s="37"/>
      <c r="AA16" s="37"/>
      <c r="AB16" s="37"/>
      <c r="AC16" s="37"/>
      <c r="AD16" s="37"/>
      <c r="AE16" s="37"/>
      <c r="AZ16" s="134" t="s">
        <v>182</v>
      </c>
      <c r="BA16" s="134" t="s">
        <v>1</v>
      </c>
      <c r="BB16" s="134" t="s">
        <v>1</v>
      </c>
      <c r="BC16" s="134" t="s">
        <v>183</v>
      </c>
      <c r="BD16" s="134" t="s">
        <v>92</v>
      </c>
    </row>
    <row r="17" spans="1:56" s="2" customFormat="1" ht="12" customHeight="1">
      <c r="A17" s="37"/>
      <c r="B17" s="40"/>
      <c r="C17" s="37"/>
      <c r="D17" s="139" t="s">
        <v>27</v>
      </c>
      <c r="E17" s="37"/>
      <c r="F17" s="37"/>
      <c r="G17" s="37"/>
      <c r="H17" s="37"/>
      <c r="I17" s="139" t="s">
        <v>24</v>
      </c>
      <c r="J17" s="32" t="str">
        <f>'Rekapitulácia stavby'!AN13</f>
        <v>Vyplň údaj</v>
      </c>
      <c r="K17" s="37"/>
      <c r="L17" s="58"/>
      <c r="S17" s="37"/>
      <c r="T17" s="37"/>
      <c r="U17" s="37"/>
      <c r="V17" s="37"/>
      <c r="W17" s="37"/>
      <c r="X17" s="37"/>
      <c r="Y17" s="37"/>
      <c r="Z17" s="37"/>
      <c r="AA17" s="37"/>
      <c r="AB17" s="37"/>
      <c r="AC17" s="37"/>
      <c r="AD17" s="37"/>
      <c r="AE17" s="37"/>
      <c r="AZ17" s="134" t="s">
        <v>184</v>
      </c>
      <c r="BA17" s="134" t="s">
        <v>1</v>
      </c>
      <c r="BB17" s="134" t="s">
        <v>1</v>
      </c>
      <c r="BC17" s="134" t="s">
        <v>185</v>
      </c>
      <c r="BD17" s="134" t="s">
        <v>92</v>
      </c>
    </row>
    <row r="18" spans="1:56" s="2" customFormat="1" ht="18" customHeight="1">
      <c r="A18" s="37"/>
      <c r="B18" s="40"/>
      <c r="C18" s="37"/>
      <c r="D18" s="37"/>
      <c r="E18" s="395" t="str">
        <f>'Rekapitulácia stavby'!E14</f>
        <v>Vyplň údaj</v>
      </c>
      <c r="F18" s="396"/>
      <c r="G18" s="396"/>
      <c r="H18" s="396"/>
      <c r="I18" s="139" t="s">
        <v>26</v>
      </c>
      <c r="J18" s="32" t="str">
        <f>'Rekapitulácia stavby'!AN14</f>
        <v>Vyplň údaj</v>
      </c>
      <c r="K18" s="37"/>
      <c r="L18" s="58"/>
      <c r="S18" s="37"/>
      <c r="T18" s="37"/>
      <c r="U18" s="37"/>
      <c r="V18" s="37"/>
      <c r="W18" s="37"/>
      <c r="X18" s="37"/>
      <c r="Y18" s="37"/>
      <c r="Z18" s="37"/>
      <c r="AA18" s="37"/>
      <c r="AB18" s="37"/>
      <c r="AC18" s="37"/>
      <c r="AD18" s="37"/>
      <c r="AE18" s="37"/>
      <c r="AZ18" s="134" t="s">
        <v>186</v>
      </c>
      <c r="BA18" s="134" t="s">
        <v>1</v>
      </c>
      <c r="BB18" s="134" t="s">
        <v>1</v>
      </c>
      <c r="BC18" s="134" t="s">
        <v>187</v>
      </c>
      <c r="BD18" s="134" t="s">
        <v>92</v>
      </c>
    </row>
    <row r="19" spans="1:56" s="2" customFormat="1" ht="6.9" customHeight="1">
      <c r="A19" s="37"/>
      <c r="B19" s="40"/>
      <c r="C19" s="37"/>
      <c r="D19" s="37"/>
      <c r="E19" s="37"/>
      <c r="F19" s="37"/>
      <c r="G19" s="37"/>
      <c r="H19" s="37"/>
      <c r="I19" s="37"/>
      <c r="J19" s="37"/>
      <c r="K19" s="37"/>
      <c r="L19" s="58"/>
      <c r="S19" s="37"/>
      <c r="T19" s="37"/>
      <c r="U19" s="37"/>
      <c r="V19" s="37"/>
      <c r="W19" s="37"/>
      <c r="X19" s="37"/>
      <c r="Y19" s="37"/>
      <c r="Z19" s="37"/>
      <c r="AA19" s="37"/>
      <c r="AB19" s="37"/>
      <c r="AC19" s="37"/>
      <c r="AD19" s="37"/>
      <c r="AE19" s="37"/>
      <c r="AZ19" s="134" t="s">
        <v>188</v>
      </c>
      <c r="BA19" s="134" t="s">
        <v>1</v>
      </c>
      <c r="BB19" s="134" t="s">
        <v>1</v>
      </c>
      <c r="BC19" s="134" t="s">
        <v>189</v>
      </c>
      <c r="BD19" s="134" t="s">
        <v>92</v>
      </c>
    </row>
    <row r="20" spans="1:56" s="2" customFormat="1" ht="12" customHeight="1">
      <c r="A20" s="37"/>
      <c r="B20" s="40"/>
      <c r="C20" s="37"/>
      <c r="D20" s="139" t="s">
        <v>29</v>
      </c>
      <c r="E20" s="37"/>
      <c r="F20" s="37"/>
      <c r="G20" s="37"/>
      <c r="H20" s="37"/>
      <c r="I20" s="139" t="s">
        <v>24</v>
      </c>
      <c r="J20" s="117" t="s">
        <v>1</v>
      </c>
      <c r="K20" s="37"/>
      <c r="L20" s="58"/>
      <c r="S20" s="37"/>
      <c r="T20" s="37"/>
      <c r="U20" s="37"/>
      <c r="V20" s="37"/>
      <c r="W20" s="37"/>
      <c r="X20" s="37"/>
      <c r="Y20" s="37"/>
      <c r="Z20" s="37"/>
      <c r="AA20" s="37"/>
      <c r="AB20" s="37"/>
      <c r="AC20" s="37"/>
      <c r="AD20" s="37"/>
      <c r="AE20" s="37"/>
      <c r="AZ20" s="134" t="s">
        <v>190</v>
      </c>
      <c r="BA20" s="134" t="s">
        <v>1</v>
      </c>
      <c r="BB20" s="134" t="s">
        <v>1</v>
      </c>
      <c r="BC20" s="134" t="s">
        <v>191</v>
      </c>
      <c r="BD20" s="134" t="s">
        <v>92</v>
      </c>
    </row>
    <row r="21" spans="1:56" s="2" customFormat="1" ht="18" customHeight="1">
      <c r="A21" s="37"/>
      <c r="B21" s="40"/>
      <c r="C21" s="37"/>
      <c r="D21" s="37"/>
      <c r="E21" s="117" t="s">
        <v>25</v>
      </c>
      <c r="F21" s="37"/>
      <c r="G21" s="37"/>
      <c r="H21" s="37"/>
      <c r="I21" s="139" t="s">
        <v>26</v>
      </c>
      <c r="J21" s="117" t="s">
        <v>1</v>
      </c>
      <c r="K21" s="37"/>
      <c r="L21" s="58"/>
      <c r="S21" s="37"/>
      <c r="T21" s="37"/>
      <c r="U21" s="37"/>
      <c r="V21" s="37"/>
      <c r="W21" s="37"/>
      <c r="X21" s="37"/>
      <c r="Y21" s="37"/>
      <c r="Z21" s="37"/>
      <c r="AA21" s="37"/>
      <c r="AB21" s="37"/>
      <c r="AC21" s="37"/>
      <c r="AD21" s="37"/>
      <c r="AE21" s="37"/>
      <c r="AZ21" s="134" t="s">
        <v>192</v>
      </c>
      <c r="BA21" s="134" t="s">
        <v>1</v>
      </c>
      <c r="BB21" s="134" t="s">
        <v>1</v>
      </c>
      <c r="BC21" s="134" t="s">
        <v>193</v>
      </c>
      <c r="BD21" s="134" t="s">
        <v>92</v>
      </c>
    </row>
    <row r="22" spans="1:56" s="2" customFormat="1" ht="6.9" customHeight="1">
      <c r="A22" s="37"/>
      <c r="B22" s="40"/>
      <c r="C22" s="37"/>
      <c r="D22" s="37"/>
      <c r="E22" s="37"/>
      <c r="F22" s="37"/>
      <c r="G22" s="37"/>
      <c r="H22" s="37"/>
      <c r="I22" s="37"/>
      <c r="J22" s="37"/>
      <c r="K22" s="37"/>
      <c r="L22" s="58"/>
      <c r="S22" s="37"/>
      <c r="T22" s="37"/>
      <c r="U22" s="37"/>
      <c r="V22" s="37"/>
      <c r="W22" s="37"/>
      <c r="X22" s="37"/>
      <c r="Y22" s="37"/>
      <c r="Z22" s="37"/>
      <c r="AA22" s="37"/>
      <c r="AB22" s="37"/>
      <c r="AC22" s="37"/>
      <c r="AD22" s="37"/>
      <c r="AE22" s="37"/>
      <c r="AZ22" s="134" t="s">
        <v>194</v>
      </c>
      <c r="BA22" s="134" t="s">
        <v>194</v>
      </c>
      <c r="BB22" s="134" t="s">
        <v>1</v>
      </c>
      <c r="BC22" s="134" t="s">
        <v>195</v>
      </c>
      <c r="BD22" s="134" t="s">
        <v>92</v>
      </c>
    </row>
    <row r="23" spans="1:56" s="2" customFormat="1" ht="12" customHeight="1">
      <c r="A23" s="37"/>
      <c r="B23" s="40"/>
      <c r="C23" s="37"/>
      <c r="D23" s="139" t="s">
        <v>31</v>
      </c>
      <c r="E23" s="37"/>
      <c r="F23" s="37"/>
      <c r="G23" s="37"/>
      <c r="H23" s="37"/>
      <c r="I23" s="139" t="s">
        <v>24</v>
      </c>
      <c r="J23" s="117" t="s">
        <v>1</v>
      </c>
      <c r="K23" s="37"/>
      <c r="L23" s="58"/>
      <c r="S23" s="37"/>
      <c r="T23" s="37"/>
      <c r="U23" s="37"/>
      <c r="V23" s="37"/>
      <c r="W23" s="37"/>
      <c r="X23" s="37"/>
      <c r="Y23" s="37"/>
      <c r="Z23" s="37"/>
      <c r="AA23" s="37"/>
      <c r="AB23" s="37"/>
      <c r="AC23" s="37"/>
      <c r="AD23" s="37"/>
      <c r="AE23" s="37"/>
      <c r="AZ23" s="134" t="s">
        <v>196</v>
      </c>
      <c r="BA23" s="134" t="s">
        <v>194</v>
      </c>
      <c r="BB23" s="134" t="s">
        <v>1</v>
      </c>
      <c r="BC23" s="134" t="s">
        <v>197</v>
      </c>
      <c r="BD23" s="134" t="s">
        <v>92</v>
      </c>
    </row>
    <row r="24" spans="1:56" s="2" customFormat="1" ht="18" customHeight="1">
      <c r="A24" s="37"/>
      <c r="B24" s="40"/>
      <c r="C24" s="37"/>
      <c r="D24" s="37"/>
      <c r="E24" s="117" t="s">
        <v>32</v>
      </c>
      <c r="F24" s="37"/>
      <c r="G24" s="37"/>
      <c r="H24" s="37"/>
      <c r="I24" s="139" t="s">
        <v>26</v>
      </c>
      <c r="J24" s="117" t="s">
        <v>1</v>
      </c>
      <c r="K24" s="37"/>
      <c r="L24" s="58"/>
      <c r="S24" s="37"/>
      <c r="T24" s="37"/>
      <c r="U24" s="37"/>
      <c r="V24" s="37"/>
      <c r="W24" s="37"/>
      <c r="X24" s="37"/>
      <c r="Y24" s="37"/>
      <c r="Z24" s="37"/>
      <c r="AA24" s="37"/>
      <c r="AB24" s="37"/>
      <c r="AC24" s="37"/>
      <c r="AD24" s="37"/>
      <c r="AE24" s="37"/>
      <c r="AZ24" s="134" t="s">
        <v>198</v>
      </c>
      <c r="BA24" s="134" t="s">
        <v>199</v>
      </c>
      <c r="BB24" s="134" t="s">
        <v>1</v>
      </c>
      <c r="BC24" s="134" t="s">
        <v>200</v>
      </c>
      <c r="BD24" s="134" t="s">
        <v>92</v>
      </c>
    </row>
    <row r="25" spans="1:56" s="2" customFormat="1" ht="6.9" customHeight="1">
      <c r="A25" s="37"/>
      <c r="B25" s="40"/>
      <c r="C25" s="37"/>
      <c r="D25" s="37"/>
      <c r="E25" s="37"/>
      <c r="F25" s="37"/>
      <c r="G25" s="37"/>
      <c r="H25" s="37"/>
      <c r="I25" s="37"/>
      <c r="J25" s="37"/>
      <c r="K25" s="37"/>
      <c r="L25" s="58"/>
      <c r="S25" s="37"/>
      <c r="T25" s="37"/>
      <c r="U25" s="37"/>
      <c r="V25" s="37"/>
      <c r="W25" s="37"/>
      <c r="X25" s="37"/>
      <c r="Y25" s="37"/>
      <c r="Z25" s="37"/>
      <c r="AA25" s="37"/>
      <c r="AB25" s="37"/>
      <c r="AC25" s="37"/>
      <c r="AD25" s="37"/>
      <c r="AE25" s="37"/>
      <c r="AZ25" s="134" t="s">
        <v>201</v>
      </c>
      <c r="BA25" s="134" t="s">
        <v>202</v>
      </c>
      <c r="BB25" s="134" t="s">
        <v>1</v>
      </c>
      <c r="BC25" s="134" t="s">
        <v>203</v>
      </c>
      <c r="BD25" s="134" t="s">
        <v>92</v>
      </c>
    </row>
    <row r="26" spans="1:56" s="2" customFormat="1" ht="12" customHeight="1">
      <c r="A26" s="37"/>
      <c r="B26" s="40"/>
      <c r="C26" s="37"/>
      <c r="D26" s="139" t="s">
        <v>33</v>
      </c>
      <c r="E26" s="37"/>
      <c r="F26" s="37"/>
      <c r="G26" s="37"/>
      <c r="H26" s="37"/>
      <c r="I26" s="37"/>
      <c r="J26" s="37"/>
      <c r="K26" s="37"/>
      <c r="L26" s="58"/>
      <c r="S26" s="37"/>
      <c r="T26" s="37"/>
      <c r="U26" s="37"/>
      <c r="V26" s="37"/>
      <c r="W26" s="37"/>
      <c r="X26" s="37"/>
      <c r="Y26" s="37"/>
      <c r="Z26" s="37"/>
      <c r="AA26" s="37"/>
      <c r="AB26" s="37"/>
      <c r="AC26" s="37"/>
      <c r="AD26" s="37"/>
      <c r="AE26" s="37"/>
      <c r="AZ26" s="134" t="s">
        <v>204</v>
      </c>
      <c r="BA26" s="134" t="s">
        <v>202</v>
      </c>
      <c r="BB26" s="134" t="s">
        <v>1</v>
      </c>
      <c r="BC26" s="134" t="s">
        <v>205</v>
      </c>
      <c r="BD26" s="134" t="s">
        <v>92</v>
      </c>
    </row>
    <row r="27" spans="1:56" s="8" customFormat="1" ht="16.5" customHeight="1">
      <c r="A27" s="141"/>
      <c r="B27" s="142"/>
      <c r="C27" s="141"/>
      <c r="D27" s="141"/>
      <c r="E27" s="397" t="s">
        <v>1</v>
      </c>
      <c r="F27" s="397"/>
      <c r="G27" s="397"/>
      <c r="H27" s="397"/>
      <c r="I27" s="141"/>
      <c r="J27" s="141"/>
      <c r="K27" s="141"/>
      <c r="L27" s="143"/>
      <c r="S27" s="141"/>
      <c r="T27" s="141"/>
      <c r="U27" s="141"/>
      <c r="V27" s="141"/>
      <c r="W27" s="141"/>
      <c r="X27" s="141"/>
      <c r="Y27" s="141"/>
      <c r="Z27" s="141"/>
      <c r="AA27" s="141"/>
      <c r="AB27" s="141"/>
      <c r="AC27" s="141"/>
      <c r="AD27" s="141"/>
      <c r="AE27" s="141"/>
      <c r="AZ27" s="144" t="s">
        <v>206</v>
      </c>
      <c r="BA27" s="144" t="s">
        <v>202</v>
      </c>
      <c r="BB27" s="144" t="s">
        <v>1</v>
      </c>
      <c r="BC27" s="144" t="s">
        <v>207</v>
      </c>
      <c r="BD27" s="144" t="s">
        <v>92</v>
      </c>
    </row>
    <row r="28" spans="1:56" s="2" customFormat="1" ht="6.9" customHeight="1">
      <c r="A28" s="37"/>
      <c r="B28" s="40"/>
      <c r="C28" s="37"/>
      <c r="D28" s="37"/>
      <c r="E28" s="37"/>
      <c r="F28" s="37"/>
      <c r="G28" s="37"/>
      <c r="H28" s="37"/>
      <c r="I28" s="37"/>
      <c r="J28" s="37"/>
      <c r="K28" s="37"/>
      <c r="L28" s="58"/>
      <c r="S28" s="37"/>
      <c r="T28" s="37"/>
      <c r="U28" s="37"/>
      <c r="V28" s="37"/>
      <c r="W28" s="37"/>
      <c r="X28" s="37"/>
      <c r="Y28" s="37"/>
      <c r="Z28" s="37"/>
      <c r="AA28" s="37"/>
      <c r="AB28" s="37"/>
      <c r="AC28" s="37"/>
      <c r="AD28" s="37"/>
      <c r="AE28" s="37"/>
      <c r="AZ28" s="134" t="s">
        <v>208</v>
      </c>
      <c r="BA28" s="134" t="s">
        <v>1</v>
      </c>
      <c r="BB28" s="134" t="s">
        <v>1</v>
      </c>
      <c r="BC28" s="134" t="s">
        <v>209</v>
      </c>
      <c r="BD28" s="134" t="s">
        <v>92</v>
      </c>
    </row>
    <row r="29" spans="1:56" s="2" customFormat="1" ht="6.9" customHeight="1">
      <c r="A29" s="37"/>
      <c r="B29" s="40"/>
      <c r="C29" s="37"/>
      <c r="D29" s="145"/>
      <c r="E29" s="145"/>
      <c r="F29" s="145"/>
      <c r="G29" s="145"/>
      <c r="H29" s="145"/>
      <c r="I29" s="145"/>
      <c r="J29" s="145"/>
      <c r="K29" s="145"/>
      <c r="L29" s="58"/>
      <c r="S29" s="37"/>
      <c r="T29" s="37"/>
      <c r="U29" s="37"/>
      <c r="V29" s="37"/>
      <c r="W29" s="37"/>
      <c r="X29" s="37"/>
      <c r="Y29" s="37"/>
      <c r="Z29" s="37"/>
      <c r="AA29" s="37"/>
      <c r="AB29" s="37"/>
      <c r="AC29" s="37"/>
      <c r="AD29" s="37"/>
      <c r="AE29" s="37"/>
      <c r="AZ29" s="134" t="s">
        <v>210</v>
      </c>
      <c r="BA29" s="134" t="s">
        <v>210</v>
      </c>
      <c r="BB29" s="134" t="s">
        <v>1</v>
      </c>
      <c r="BC29" s="134" t="s">
        <v>211</v>
      </c>
      <c r="BD29" s="134" t="s">
        <v>92</v>
      </c>
    </row>
    <row r="30" spans="1:56" s="2" customFormat="1" ht="14.4" customHeight="1">
      <c r="A30" s="37"/>
      <c r="B30" s="40"/>
      <c r="C30" s="37"/>
      <c r="D30" s="117" t="s">
        <v>212</v>
      </c>
      <c r="E30" s="37"/>
      <c r="F30" s="37"/>
      <c r="G30" s="37"/>
      <c r="H30" s="37"/>
      <c r="I30" s="37"/>
      <c r="J30" s="146">
        <f>J96</f>
        <v>0</v>
      </c>
      <c r="K30" s="37"/>
      <c r="L30" s="58"/>
      <c r="S30" s="37"/>
      <c r="T30" s="37"/>
      <c r="U30" s="37"/>
      <c r="V30" s="37"/>
      <c r="W30" s="37"/>
      <c r="X30" s="37"/>
      <c r="Y30" s="37"/>
      <c r="Z30" s="37"/>
      <c r="AA30" s="37"/>
      <c r="AB30" s="37"/>
      <c r="AC30" s="37"/>
      <c r="AD30" s="37"/>
      <c r="AE30" s="37"/>
      <c r="AZ30" s="134" t="s">
        <v>213</v>
      </c>
      <c r="BA30" s="134" t="s">
        <v>214</v>
      </c>
      <c r="BB30" s="134" t="s">
        <v>1</v>
      </c>
      <c r="BC30" s="134" t="s">
        <v>215</v>
      </c>
      <c r="BD30" s="134" t="s">
        <v>92</v>
      </c>
    </row>
    <row r="31" spans="1:56" s="2" customFormat="1" ht="14.4" customHeight="1">
      <c r="A31" s="37"/>
      <c r="B31" s="40"/>
      <c r="C31" s="37"/>
      <c r="D31" s="147" t="s">
        <v>137</v>
      </c>
      <c r="E31" s="37"/>
      <c r="F31" s="37"/>
      <c r="G31" s="37"/>
      <c r="H31" s="37"/>
      <c r="I31" s="37"/>
      <c r="J31" s="146">
        <f>J194</f>
        <v>0</v>
      </c>
      <c r="K31" s="37"/>
      <c r="L31" s="58"/>
      <c r="S31" s="37"/>
      <c r="T31" s="37"/>
      <c r="U31" s="37"/>
      <c r="V31" s="37"/>
      <c r="W31" s="37"/>
      <c r="X31" s="37"/>
      <c r="Y31" s="37"/>
      <c r="Z31" s="37"/>
      <c r="AA31" s="37"/>
      <c r="AB31" s="37"/>
      <c r="AC31" s="37"/>
      <c r="AD31" s="37"/>
      <c r="AE31" s="37"/>
      <c r="AZ31" s="134" t="s">
        <v>216</v>
      </c>
      <c r="BA31" s="134" t="s">
        <v>216</v>
      </c>
      <c r="BB31" s="134" t="s">
        <v>1</v>
      </c>
      <c r="BC31" s="134" t="s">
        <v>217</v>
      </c>
      <c r="BD31" s="134" t="s">
        <v>92</v>
      </c>
    </row>
    <row r="32" spans="1:56" s="2" customFormat="1" ht="25.35" customHeight="1">
      <c r="A32" s="37"/>
      <c r="B32" s="40"/>
      <c r="C32" s="37"/>
      <c r="D32" s="148" t="s">
        <v>36</v>
      </c>
      <c r="E32" s="37"/>
      <c r="F32" s="37"/>
      <c r="G32" s="37"/>
      <c r="H32" s="37"/>
      <c r="I32" s="37"/>
      <c r="J32" s="149">
        <f>ROUND(J30 + J31, 2)</f>
        <v>0</v>
      </c>
      <c r="K32" s="37"/>
      <c r="L32" s="58"/>
      <c r="S32" s="37"/>
      <c r="T32" s="37"/>
      <c r="U32" s="37"/>
      <c r="V32" s="37"/>
      <c r="W32" s="37"/>
      <c r="X32" s="37"/>
      <c r="Y32" s="37"/>
      <c r="Z32" s="37"/>
      <c r="AA32" s="37"/>
      <c r="AB32" s="37"/>
      <c r="AC32" s="37"/>
      <c r="AD32" s="37"/>
      <c r="AE32" s="37"/>
      <c r="AZ32" s="134" t="s">
        <v>218</v>
      </c>
      <c r="BA32" s="134" t="s">
        <v>216</v>
      </c>
      <c r="BB32" s="134" t="s">
        <v>1</v>
      </c>
      <c r="BC32" s="134" t="s">
        <v>219</v>
      </c>
      <c r="BD32" s="134" t="s">
        <v>92</v>
      </c>
    </row>
    <row r="33" spans="1:56"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c r="AZ33" s="134" t="s">
        <v>220</v>
      </c>
      <c r="BA33" s="134" t="s">
        <v>221</v>
      </c>
      <c r="BB33" s="134" t="s">
        <v>1</v>
      </c>
      <c r="BC33" s="134" t="s">
        <v>222</v>
      </c>
      <c r="BD33" s="134" t="s">
        <v>92</v>
      </c>
    </row>
    <row r="34" spans="1:56" s="2" customFormat="1" ht="14.4" customHeight="1">
      <c r="A34" s="37"/>
      <c r="B34" s="40"/>
      <c r="C34" s="37"/>
      <c r="D34" s="37"/>
      <c r="E34" s="37"/>
      <c r="F34" s="150" t="s">
        <v>38</v>
      </c>
      <c r="G34" s="37"/>
      <c r="H34" s="37"/>
      <c r="I34" s="150" t="s">
        <v>37</v>
      </c>
      <c r="J34" s="150" t="s">
        <v>39</v>
      </c>
      <c r="K34" s="37"/>
      <c r="L34" s="58"/>
      <c r="S34" s="37"/>
      <c r="T34" s="37"/>
      <c r="U34" s="37"/>
      <c r="V34" s="37"/>
      <c r="W34" s="37"/>
      <c r="X34" s="37"/>
      <c r="Y34" s="37"/>
      <c r="Z34" s="37"/>
      <c r="AA34" s="37"/>
      <c r="AB34" s="37"/>
      <c r="AC34" s="37"/>
      <c r="AD34" s="37"/>
      <c r="AE34" s="37"/>
      <c r="AZ34" s="134" t="s">
        <v>223</v>
      </c>
      <c r="BA34" s="134" t="s">
        <v>224</v>
      </c>
      <c r="BB34" s="134" t="s">
        <v>1</v>
      </c>
      <c r="BC34" s="134" t="s">
        <v>148</v>
      </c>
      <c r="BD34" s="134" t="s">
        <v>92</v>
      </c>
    </row>
    <row r="35" spans="1:56" s="2" customFormat="1" ht="14.4" customHeight="1">
      <c r="A35" s="37"/>
      <c r="B35" s="40"/>
      <c r="C35" s="37"/>
      <c r="D35" s="151" t="s">
        <v>40</v>
      </c>
      <c r="E35" s="152" t="s">
        <v>41</v>
      </c>
      <c r="F35" s="153">
        <f>ROUND((ROUND((SUM(BE194:BE201) + SUM(BE221:BE1751)),  2) + SUM(BE1753:BE1757)), 2)</f>
        <v>0</v>
      </c>
      <c r="G35" s="154"/>
      <c r="H35" s="154"/>
      <c r="I35" s="155">
        <v>0.2</v>
      </c>
      <c r="J35" s="153">
        <f>ROUND((ROUND(((SUM(BE194:BE201) + SUM(BE221:BE1751))*I35),  2) + (SUM(BE1753:BE1757)*I35)), 2)</f>
        <v>0</v>
      </c>
      <c r="K35" s="37"/>
      <c r="L35" s="58"/>
      <c r="S35" s="37"/>
      <c r="T35" s="37"/>
      <c r="U35" s="37"/>
      <c r="V35" s="37"/>
      <c r="W35" s="37"/>
      <c r="X35" s="37"/>
      <c r="Y35" s="37"/>
      <c r="Z35" s="37"/>
      <c r="AA35" s="37"/>
      <c r="AB35" s="37"/>
      <c r="AC35" s="37"/>
      <c r="AD35" s="37"/>
      <c r="AE35" s="37"/>
      <c r="AZ35" s="134" t="s">
        <v>225</v>
      </c>
      <c r="BA35" s="134" t="s">
        <v>224</v>
      </c>
      <c r="BB35" s="134" t="s">
        <v>1</v>
      </c>
      <c r="BC35" s="134" t="s">
        <v>151</v>
      </c>
      <c r="BD35" s="134" t="s">
        <v>92</v>
      </c>
    </row>
    <row r="36" spans="1:56" s="2" customFormat="1" ht="14.4" customHeight="1">
      <c r="A36" s="37"/>
      <c r="B36" s="40"/>
      <c r="C36" s="37"/>
      <c r="D36" s="37"/>
      <c r="E36" s="152" t="s">
        <v>42</v>
      </c>
      <c r="F36" s="153">
        <f>ROUND((ROUND((SUM(BF194:BF201) + SUM(BF221:BF1751)),  2) + SUM(BF1753:BF1757)), 2)</f>
        <v>0</v>
      </c>
      <c r="G36" s="154"/>
      <c r="H36" s="154"/>
      <c r="I36" s="155">
        <v>0.2</v>
      </c>
      <c r="J36" s="153">
        <f>ROUND((ROUND(((SUM(BF194:BF201) + SUM(BF221:BF1751))*I36),  2) + (SUM(BF1753:BF1757)*I36)), 2)</f>
        <v>0</v>
      </c>
      <c r="K36" s="37"/>
      <c r="L36" s="58"/>
      <c r="S36" s="37"/>
      <c r="T36" s="37"/>
      <c r="U36" s="37"/>
      <c r="V36" s="37"/>
      <c r="W36" s="37"/>
      <c r="X36" s="37"/>
      <c r="Y36" s="37"/>
      <c r="Z36" s="37"/>
      <c r="AA36" s="37"/>
      <c r="AB36" s="37"/>
      <c r="AC36" s="37"/>
      <c r="AD36" s="37"/>
      <c r="AE36" s="37"/>
      <c r="AZ36" s="134" t="s">
        <v>226</v>
      </c>
      <c r="BA36" s="134" t="s">
        <v>224</v>
      </c>
      <c r="BB36" s="134" t="s">
        <v>1</v>
      </c>
      <c r="BC36" s="134" t="s">
        <v>154</v>
      </c>
      <c r="BD36" s="134" t="s">
        <v>92</v>
      </c>
    </row>
    <row r="37" spans="1:56" s="2" customFormat="1" ht="14.4" hidden="1" customHeight="1">
      <c r="A37" s="37"/>
      <c r="B37" s="40"/>
      <c r="C37" s="37"/>
      <c r="D37" s="37"/>
      <c r="E37" s="139" t="s">
        <v>43</v>
      </c>
      <c r="F37" s="156">
        <f>ROUND((ROUND((SUM(BG194:BG201) + SUM(BG221:BG1751)),  2) + SUM(BG1753:BG1757)), 2)</f>
        <v>0</v>
      </c>
      <c r="G37" s="37"/>
      <c r="H37" s="37"/>
      <c r="I37" s="157">
        <v>0.2</v>
      </c>
      <c r="J37" s="156">
        <f>0</f>
        <v>0</v>
      </c>
      <c r="K37" s="37"/>
      <c r="L37" s="58"/>
      <c r="S37" s="37"/>
      <c r="T37" s="37"/>
      <c r="U37" s="37"/>
      <c r="V37" s="37"/>
      <c r="W37" s="37"/>
      <c r="X37" s="37"/>
      <c r="Y37" s="37"/>
      <c r="Z37" s="37"/>
      <c r="AA37" s="37"/>
      <c r="AB37" s="37"/>
      <c r="AC37" s="37"/>
      <c r="AD37" s="37"/>
      <c r="AE37" s="37"/>
      <c r="AZ37" s="134" t="s">
        <v>227</v>
      </c>
      <c r="BA37" s="134" t="s">
        <v>224</v>
      </c>
      <c r="BB37" s="134" t="s">
        <v>1</v>
      </c>
      <c r="BC37" s="134" t="s">
        <v>156</v>
      </c>
      <c r="BD37" s="134" t="s">
        <v>92</v>
      </c>
    </row>
    <row r="38" spans="1:56" s="2" customFormat="1" ht="14.4" hidden="1" customHeight="1">
      <c r="A38" s="37"/>
      <c r="B38" s="40"/>
      <c r="C38" s="37"/>
      <c r="D38" s="37"/>
      <c r="E38" s="139" t="s">
        <v>44</v>
      </c>
      <c r="F38" s="156">
        <f>ROUND((ROUND((SUM(BH194:BH201) + SUM(BH221:BH1751)),  2) + SUM(BH1753:BH1757)), 2)</f>
        <v>0</v>
      </c>
      <c r="G38" s="37"/>
      <c r="H38" s="37"/>
      <c r="I38" s="157">
        <v>0.2</v>
      </c>
      <c r="J38" s="156">
        <f>0</f>
        <v>0</v>
      </c>
      <c r="K38" s="37"/>
      <c r="L38" s="58"/>
      <c r="S38" s="37"/>
      <c r="T38" s="37"/>
      <c r="U38" s="37"/>
      <c r="V38" s="37"/>
      <c r="W38" s="37"/>
      <c r="X38" s="37"/>
      <c r="Y38" s="37"/>
      <c r="Z38" s="37"/>
      <c r="AA38" s="37"/>
      <c r="AB38" s="37"/>
      <c r="AC38" s="37"/>
      <c r="AD38" s="37"/>
      <c r="AE38" s="37"/>
      <c r="AZ38" s="134" t="s">
        <v>228</v>
      </c>
      <c r="BA38" s="134" t="s">
        <v>229</v>
      </c>
      <c r="BB38" s="134" t="s">
        <v>1</v>
      </c>
      <c r="BC38" s="134" t="s">
        <v>230</v>
      </c>
      <c r="BD38" s="134" t="s">
        <v>92</v>
      </c>
    </row>
    <row r="39" spans="1:56" s="2" customFormat="1" ht="14.4" hidden="1" customHeight="1">
      <c r="A39" s="37"/>
      <c r="B39" s="40"/>
      <c r="C39" s="37"/>
      <c r="D39" s="37"/>
      <c r="E39" s="152" t="s">
        <v>45</v>
      </c>
      <c r="F39" s="153">
        <f>ROUND((ROUND((SUM(BI194:BI201) + SUM(BI221:BI1751)),  2) + SUM(BI1753:BI1757)), 2)</f>
        <v>0</v>
      </c>
      <c r="G39" s="154"/>
      <c r="H39" s="154"/>
      <c r="I39" s="155">
        <v>0</v>
      </c>
      <c r="J39" s="153">
        <f>0</f>
        <v>0</v>
      </c>
      <c r="K39" s="37"/>
      <c r="L39" s="58"/>
      <c r="S39" s="37"/>
      <c r="T39" s="37"/>
      <c r="U39" s="37"/>
      <c r="V39" s="37"/>
      <c r="W39" s="37"/>
      <c r="X39" s="37"/>
      <c r="Y39" s="37"/>
      <c r="Z39" s="37"/>
      <c r="AA39" s="37"/>
      <c r="AB39" s="37"/>
      <c r="AC39" s="37"/>
      <c r="AD39" s="37"/>
      <c r="AE39" s="37"/>
      <c r="AZ39" s="134" t="s">
        <v>231</v>
      </c>
      <c r="BA39" s="134" t="s">
        <v>229</v>
      </c>
      <c r="BB39" s="134" t="s">
        <v>1</v>
      </c>
      <c r="BC39" s="134" t="s">
        <v>232</v>
      </c>
      <c r="BD39" s="134" t="s">
        <v>92</v>
      </c>
    </row>
    <row r="40" spans="1:56" s="2" customFormat="1" ht="6.9" customHeight="1">
      <c r="A40" s="37"/>
      <c r="B40" s="40"/>
      <c r="C40" s="37"/>
      <c r="D40" s="37"/>
      <c r="E40" s="37"/>
      <c r="F40" s="37"/>
      <c r="G40" s="37"/>
      <c r="H40" s="37"/>
      <c r="I40" s="37"/>
      <c r="J40" s="37"/>
      <c r="K40" s="37"/>
      <c r="L40" s="58"/>
      <c r="S40" s="37"/>
      <c r="T40" s="37"/>
      <c r="U40" s="37"/>
      <c r="V40" s="37"/>
      <c r="W40" s="37"/>
      <c r="X40" s="37"/>
      <c r="Y40" s="37"/>
      <c r="Z40" s="37"/>
      <c r="AA40" s="37"/>
      <c r="AB40" s="37"/>
      <c r="AC40" s="37"/>
      <c r="AD40" s="37"/>
      <c r="AE40" s="37"/>
      <c r="AZ40" s="134" t="s">
        <v>233</v>
      </c>
      <c r="BA40" s="134" t="s">
        <v>229</v>
      </c>
      <c r="BB40" s="134" t="s">
        <v>1</v>
      </c>
      <c r="BC40" s="134" t="s">
        <v>234</v>
      </c>
      <c r="BD40" s="134" t="s">
        <v>92</v>
      </c>
    </row>
    <row r="41" spans="1:56" s="2" customFormat="1" ht="25.35" customHeight="1">
      <c r="A41" s="37"/>
      <c r="B41" s="40"/>
      <c r="C41" s="158"/>
      <c r="D41" s="159" t="s">
        <v>46</v>
      </c>
      <c r="E41" s="160"/>
      <c r="F41" s="160"/>
      <c r="G41" s="161" t="s">
        <v>47</v>
      </c>
      <c r="H41" s="162" t="s">
        <v>48</v>
      </c>
      <c r="I41" s="160"/>
      <c r="J41" s="163">
        <f>SUM(J32:J39)</f>
        <v>0</v>
      </c>
      <c r="K41" s="164"/>
      <c r="L41" s="58"/>
      <c r="S41" s="37"/>
      <c r="T41" s="37"/>
      <c r="U41" s="37"/>
      <c r="V41" s="37"/>
      <c r="W41" s="37"/>
      <c r="X41" s="37"/>
      <c r="Y41" s="37"/>
      <c r="Z41" s="37"/>
      <c r="AA41" s="37"/>
      <c r="AB41" s="37"/>
      <c r="AC41" s="37"/>
      <c r="AD41" s="37"/>
      <c r="AE41" s="37"/>
      <c r="AZ41" s="134" t="s">
        <v>235</v>
      </c>
      <c r="BA41" s="134" t="s">
        <v>229</v>
      </c>
      <c r="BB41" s="134" t="s">
        <v>1</v>
      </c>
      <c r="BC41" s="134" t="s">
        <v>236</v>
      </c>
      <c r="BD41" s="134" t="s">
        <v>92</v>
      </c>
    </row>
    <row r="42" spans="1:56" s="2" customFormat="1" ht="14.4"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c r="AZ42" s="134" t="s">
        <v>237</v>
      </c>
      <c r="BA42" s="134" t="s">
        <v>238</v>
      </c>
      <c r="BB42" s="134" t="s">
        <v>1</v>
      </c>
      <c r="BC42" s="134" t="s">
        <v>239</v>
      </c>
      <c r="BD42" s="134" t="s">
        <v>92</v>
      </c>
    </row>
    <row r="43" spans="1:56" s="1" customFormat="1" ht="14.4" customHeight="1">
      <c r="B43" s="22"/>
      <c r="L43" s="22"/>
      <c r="AZ43" s="134" t="s">
        <v>240</v>
      </c>
      <c r="BA43" s="134" t="s">
        <v>238</v>
      </c>
      <c r="BB43" s="134" t="s">
        <v>1</v>
      </c>
      <c r="BC43" s="134" t="s">
        <v>241</v>
      </c>
      <c r="BD43" s="134" t="s">
        <v>92</v>
      </c>
    </row>
    <row r="44" spans="1:56" s="1" customFormat="1" ht="14.4" customHeight="1">
      <c r="B44" s="22"/>
      <c r="L44" s="22"/>
      <c r="AZ44" s="134" t="s">
        <v>242</v>
      </c>
      <c r="BA44" s="134" t="s">
        <v>238</v>
      </c>
      <c r="BB44" s="134" t="s">
        <v>1</v>
      </c>
      <c r="BC44" s="134" t="s">
        <v>243</v>
      </c>
      <c r="BD44" s="134" t="s">
        <v>92</v>
      </c>
    </row>
    <row r="45" spans="1:56" s="1" customFormat="1" ht="14.4" customHeight="1">
      <c r="B45" s="22"/>
      <c r="L45" s="22"/>
      <c r="AZ45" s="134" t="s">
        <v>244</v>
      </c>
      <c r="BA45" s="134" t="s">
        <v>238</v>
      </c>
      <c r="BB45" s="134" t="s">
        <v>1</v>
      </c>
      <c r="BC45" s="134" t="s">
        <v>245</v>
      </c>
      <c r="BD45" s="134" t="s">
        <v>92</v>
      </c>
    </row>
    <row r="46" spans="1:56" s="1" customFormat="1" ht="14.4" customHeight="1">
      <c r="B46" s="22"/>
      <c r="L46" s="22"/>
      <c r="AZ46" s="134" t="s">
        <v>246</v>
      </c>
      <c r="BA46" s="134" t="s">
        <v>247</v>
      </c>
      <c r="BB46" s="134" t="s">
        <v>1</v>
      </c>
      <c r="BC46" s="134" t="s">
        <v>248</v>
      </c>
      <c r="BD46" s="134" t="s">
        <v>92</v>
      </c>
    </row>
    <row r="47" spans="1:56" s="1" customFormat="1" ht="14.4" customHeight="1">
      <c r="B47" s="22"/>
      <c r="L47" s="22"/>
      <c r="AZ47" s="134" t="s">
        <v>249</v>
      </c>
      <c r="BA47" s="134" t="s">
        <v>250</v>
      </c>
      <c r="BB47" s="134" t="s">
        <v>1</v>
      </c>
      <c r="BC47" s="134" t="s">
        <v>251</v>
      </c>
      <c r="BD47" s="134" t="s">
        <v>92</v>
      </c>
    </row>
    <row r="48" spans="1:56" s="1" customFormat="1" ht="14.4" customHeight="1">
      <c r="B48" s="22"/>
      <c r="L48" s="22"/>
      <c r="AZ48" s="134" t="s">
        <v>252</v>
      </c>
      <c r="BA48" s="134" t="s">
        <v>253</v>
      </c>
      <c r="BB48" s="134" t="s">
        <v>1</v>
      </c>
      <c r="BC48" s="134" t="s">
        <v>254</v>
      </c>
      <c r="BD48" s="134" t="s">
        <v>92</v>
      </c>
    </row>
    <row r="49" spans="1:56" s="1" customFormat="1" ht="14.4" customHeight="1">
      <c r="B49" s="22"/>
      <c r="L49" s="22"/>
      <c r="AZ49" s="134" t="s">
        <v>255</v>
      </c>
      <c r="BA49" s="134" t="s">
        <v>1</v>
      </c>
      <c r="BB49" s="134" t="s">
        <v>1</v>
      </c>
      <c r="BC49" s="134" t="s">
        <v>256</v>
      </c>
      <c r="BD49" s="134" t="s">
        <v>92</v>
      </c>
    </row>
    <row r="50" spans="1:56" s="2" customFormat="1" ht="14.4" customHeight="1">
      <c r="B50" s="58"/>
      <c r="D50" s="165" t="s">
        <v>49</v>
      </c>
      <c r="E50" s="166"/>
      <c r="F50" s="166"/>
      <c r="G50" s="165" t="s">
        <v>50</v>
      </c>
      <c r="H50" s="166"/>
      <c r="I50" s="166"/>
      <c r="J50" s="166"/>
      <c r="K50" s="166"/>
      <c r="L50" s="58"/>
      <c r="AZ50" s="134" t="s">
        <v>257</v>
      </c>
      <c r="BA50" s="134" t="s">
        <v>1</v>
      </c>
      <c r="BB50" s="134" t="s">
        <v>1</v>
      </c>
      <c r="BC50" s="134" t="s">
        <v>258</v>
      </c>
      <c r="BD50" s="134" t="s">
        <v>92</v>
      </c>
    </row>
    <row r="51" spans="1:56" ht="10.199999999999999">
      <c r="B51" s="22"/>
      <c r="L51" s="22"/>
      <c r="AZ51" s="134" t="s">
        <v>259</v>
      </c>
      <c r="BA51" s="134" t="s">
        <v>1</v>
      </c>
      <c r="BB51" s="134" t="s">
        <v>1</v>
      </c>
      <c r="BC51" s="134" t="s">
        <v>260</v>
      </c>
      <c r="BD51" s="134" t="s">
        <v>92</v>
      </c>
    </row>
    <row r="52" spans="1:56" ht="10.199999999999999">
      <c r="B52" s="22"/>
      <c r="L52" s="22"/>
      <c r="AZ52" s="134" t="s">
        <v>261</v>
      </c>
      <c r="BA52" s="134" t="s">
        <v>1</v>
      </c>
      <c r="BB52" s="134" t="s">
        <v>1</v>
      </c>
      <c r="BC52" s="134" t="s">
        <v>262</v>
      </c>
      <c r="BD52" s="134" t="s">
        <v>92</v>
      </c>
    </row>
    <row r="53" spans="1:56" ht="10.199999999999999">
      <c r="B53" s="22"/>
      <c r="L53" s="22"/>
      <c r="AZ53" s="134" t="s">
        <v>263</v>
      </c>
      <c r="BA53" s="134" t="s">
        <v>1</v>
      </c>
      <c r="BB53" s="134" t="s">
        <v>1</v>
      </c>
      <c r="BC53" s="134" t="s">
        <v>264</v>
      </c>
      <c r="BD53" s="134" t="s">
        <v>92</v>
      </c>
    </row>
    <row r="54" spans="1:56" ht="10.199999999999999">
      <c r="B54" s="22"/>
      <c r="L54" s="22"/>
      <c r="AZ54" s="134" t="s">
        <v>265</v>
      </c>
      <c r="BA54" s="134" t="s">
        <v>1</v>
      </c>
      <c r="BB54" s="134" t="s">
        <v>1</v>
      </c>
      <c r="BC54" s="134" t="s">
        <v>266</v>
      </c>
      <c r="BD54" s="134" t="s">
        <v>92</v>
      </c>
    </row>
    <row r="55" spans="1:56" ht="10.199999999999999">
      <c r="B55" s="22"/>
      <c r="L55" s="22"/>
      <c r="AZ55" s="134" t="s">
        <v>267</v>
      </c>
      <c r="BA55" s="134" t="s">
        <v>1</v>
      </c>
      <c r="BB55" s="134" t="s">
        <v>1</v>
      </c>
      <c r="BC55" s="134" t="s">
        <v>268</v>
      </c>
      <c r="BD55" s="134" t="s">
        <v>92</v>
      </c>
    </row>
    <row r="56" spans="1:56" ht="10.199999999999999">
      <c r="B56" s="22"/>
      <c r="L56" s="22"/>
      <c r="AZ56" s="134" t="s">
        <v>269</v>
      </c>
      <c r="BA56" s="134" t="s">
        <v>1</v>
      </c>
      <c r="BB56" s="134" t="s">
        <v>1</v>
      </c>
      <c r="BC56" s="134" t="s">
        <v>270</v>
      </c>
      <c r="BD56" s="134" t="s">
        <v>92</v>
      </c>
    </row>
    <row r="57" spans="1:56" ht="10.199999999999999">
      <c r="B57" s="22"/>
      <c r="L57" s="22"/>
      <c r="AZ57" s="134" t="s">
        <v>271</v>
      </c>
      <c r="BA57" s="134" t="s">
        <v>272</v>
      </c>
      <c r="BB57" s="134" t="s">
        <v>1</v>
      </c>
      <c r="BC57" s="134" t="s">
        <v>273</v>
      </c>
      <c r="BD57" s="134" t="s">
        <v>92</v>
      </c>
    </row>
    <row r="58" spans="1:56" ht="10.199999999999999">
      <c r="B58" s="22"/>
      <c r="L58" s="22"/>
      <c r="AZ58" s="134" t="s">
        <v>274</v>
      </c>
      <c r="BA58" s="134" t="s">
        <v>272</v>
      </c>
      <c r="BB58" s="134" t="s">
        <v>1</v>
      </c>
      <c r="BC58" s="134" t="s">
        <v>275</v>
      </c>
      <c r="BD58" s="134" t="s">
        <v>92</v>
      </c>
    </row>
    <row r="59" spans="1:56" ht="10.199999999999999">
      <c r="B59" s="22"/>
      <c r="L59" s="22"/>
      <c r="AZ59" s="134" t="s">
        <v>276</v>
      </c>
      <c r="BA59" s="134" t="s">
        <v>272</v>
      </c>
      <c r="BB59" s="134" t="s">
        <v>1</v>
      </c>
      <c r="BC59" s="134" t="s">
        <v>277</v>
      </c>
      <c r="BD59" s="134" t="s">
        <v>92</v>
      </c>
    </row>
    <row r="60" spans="1:56" ht="10.199999999999999">
      <c r="B60" s="22"/>
      <c r="L60" s="22"/>
      <c r="AZ60" s="134" t="s">
        <v>278</v>
      </c>
      <c r="BA60" s="134" t="s">
        <v>279</v>
      </c>
      <c r="BB60" s="134" t="s">
        <v>1</v>
      </c>
      <c r="BC60" s="134" t="s">
        <v>159</v>
      </c>
      <c r="BD60" s="134" t="s">
        <v>92</v>
      </c>
    </row>
    <row r="61" spans="1:56"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c r="AZ61" s="134" t="s">
        <v>280</v>
      </c>
      <c r="BA61" s="134" t="s">
        <v>279</v>
      </c>
      <c r="BB61" s="134" t="s">
        <v>1</v>
      </c>
      <c r="BC61" s="134" t="s">
        <v>281</v>
      </c>
      <c r="BD61" s="134" t="s">
        <v>92</v>
      </c>
    </row>
    <row r="62" spans="1:56" ht="10.199999999999999">
      <c r="B62" s="22"/>
      <c r="L62" s="22"/>
      <c r="AZ62" s="134" t="s">
        <v>282</v>
      </c>
      <c r="BA62" s="134" t="s">
        <v>279</v>
      </c>
      <c r="BB62" s="134" t="s">
        <v>1</v>
      </c>
      <c r="BC62" s="134" t="s">
        <v>165</v>
      </c>
      <c r="BD62" s="134" t="s">
        <v>92</v>
      </c>
    </row>
    <row r="63" spans="1:56" ht="10.199999999999999">
      <c r="B63" s="22"/>
      <c r="L63" s="22"/>
      <c r="AZ63" s="134" t="s">
        <v>283</v>
      </c>
      <c r="BA63" s="134" t="s">
        <v>284</v>
      </c>
      <c r="BB63" s="134" t="s">
        <v>1</v>
      </c>
      <c r="BC63" s="134" t="s">
        <v>285</v>
      </c>
      <c r="BD63" s="134" t="s">
        <v>92</v>
      </c>
    </row>
    <row r="64" spans="1:56" ht="10.199999999999999">
      <c r="B64" s="22"/>
      <c r="L64" s="22"/>
      <c r="AZ64" s="134" t="s">
        <v>286</v>
      </c>
      <c r="BA64" s="134" t="s">
        <v>284</v>
      </c>
      <c r="BB64" s="134" t="s">
        <v>1</v>
      </c>
      <c r="BC64" s="134" t="s">
        <v>287</v>
      </c>
      <c r="BD64" s="134" t="s">
        <v>92</v>
      </c>
    </row>
    <row r="65" spans="1:56"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c r="AZ65" s="134" t="s">
        <v>288</v>
      </c>
      <c r="BA65" s="134" t="s">
        <v>284</v>
      </c>
      <c r="BB65" s="134" t="s">
        <v>1</v>
      </c>
      <c r="BC65" s="134" t="s">
        <v>289</v>
      </c>
      <c r="BD65" s="134" t="s">
        <v>92</v>
      </c>
    </row>
    <row r="66" spans="1:56" ht="10.199999999999999">
      <c r="B66" s="22"/>
      <c r="L66" s="22"/>
      <c r="AZ66" s="134" t="s">
        <v>290</v>
      </c>
      <c r="BA66" s="134" t="s">
        <v>291</v>
      </c>
      <c r="BB66" s="134" t="s">
        <v>1</v>
      </c>
      <c r="BC66" s="134" t="s">
        <v>292</v>
      </c>
      <c r="BD66" s="134" t="s">
        <v>92</v>
      </c>
    </row>
    <row r="67" spans="1:56" ht="10.199999999999999">
      <c r="B67" s="22"/>
      <c r="L67" s="22"/>
      <c r="AZ67" s="134" t="s">
        <v>293</v>
      </c>
      <c r="BA67" s="134" t="s">
        <v>291</v>
      </c>
      <c r="BB67" s="134" t="s">
        <v>1</v>
      </c>
      <c r="BC67" s="134" t="s">
        <v>294</v>
      </c>
      <c r="BD67" s="134" t="s">
        <v>92</v>
      </c>
    </row>
    <row r="68" spans="1:56" ht="10.199999999999999">
      <c r="B68" s="22"/>
      <c r="L68" s="22"/>
      <c r="AZ68" s="134" t="s">
        <v>295</v>
      </c>
      <c r="BA68" s="134" t="s">
        <v>291</v>
      </c>
      <c r="BB68" s="134" t="s">
        <v>1</v>
      </c>
      <c r="BC68" s="134" t="s">
        <v>296</v>
      </c>
      <c r="BD68" s="134" t="s">
        <v>92</v>
      </c>
    </row>
    <row r="69" spans="1:56" ht="10.199999999999999">
      <c r="B69" s="22"/>
      <c r="L69" s="22"/>
      <c r="AZ69" s="134" t="s">
        <v>297</v>
      </c>
      <c r="BA69" s="134" t="s">
        <v>298</v>
      </c>
      <c r="BB69" s="134" t="s">
        <v>1</v>
      </c>
      <c r="BC69" s="134" t="s">
        <v>299</v>
      </c>
      <c r="BD69" s="134" t="s">
        <v>92</v>
      </c>
    </row>
    <row r="70" spans="1:56" ht="10.199999999999999">
      <c r="B70" s="22"/>
      <c r="L70" s="22"/>
      <c r="AZ70" s="134" t="s">
        <v>300</v>
      </c>
      <c r="BA70" s="134" t="s">
        <v>298</v>
      </c>
      <c r="BB70" s="134" t="s">
        <v>1</v>
      </c>
      <c r="BC70" s="134" t="s">
        <v>301</v>
      </c>
      <c r="BD70" s="134" t="s">
        <v>92</v>
      </c>
    </row>
    <row r="71" spans="1:56" ht="10.199999999999999">
      <c r="B71" s="22"/>
      <c r="L71" s="22"/>
      <c r="AZ71" s="134" t="s">
        <v>302</v>
      </c>
      <c r="BA71" s="134" t="s">
        <v>298</v>
      </c>
      <c r="BB71" s="134" t="s">
        <v>1</v>
      </c>
      <c r="BC71" s="134" t="s">
        <v>303</v>
      </c>
      <c r="BD71" s="134" t="s">
        <v>92</v>
      </c>
    </row>
    <row r="72" spans="1:56" ht="10.199999999999999">
      <c r="B72" s="22"/>
      <c r="L72" s="22"/>
      <c r="AZ72" s="134" t="s">
        <v>304</v>
      </c>
      <c r="BA72" s="134" t="s">
        <v>298</v>
      </c>
      <c r="BB72" s="134" t="s">
        <v>1</v>
      </c>
      <c r="BC72" s="134" t="s">
        <v>305</v>
      </c>
      <c r="BD72" s="134" t="s">
        <v>92</v>
      </c>
    </row>
    <row r="73" spans="1:56" ht="10.199999999999999">
      <c r="B73" s="22"/>
      <c r="L73" s="22"/>
      <c r="AZ73" s="134" t="s">
        <v>306</v>
      </c>
      <c r="BA73" s="134" t="s">
        <v>307</v>
      </c>
      <c r="BB73" s="134" t="s">
        <v>1</v>
      </c>
      <c r="BC73" s="134" t="s">
        <v>308</v>
      </c>
      <c r="BD73" s="134" t="s">
        <v>92</v>
      </c>
    </row>
    <row r="74" spans="1:56" ht="10.199999999999999">
      <c r="B74" s="22"/>
      <c r="L74" s="22"/>
      <c r="AZ74" s="134" t="s">
        <v>309</v>
      </c>
      <c r="BA74" s="134" t="s">
        <v>309</v>
      </c>
      <c r="BB74" s="134" t="s">
        <v>1</v>
      </c>
      <c r="BC74" s="134" t="s">
        <v>310</v>
      </c>
      <c r="BD74" s="134" t="s">
        <v>92</v>
      </c>
    </row>
    <row r="75" spans="1:56" ht="10.199999999999999">
      <c r="B75" s="22"/>
      <c r="L75" s="22"/>
      <c r="AZ75" s="134" t="s">
        <v>311</v>
      </c>
      <c r="BA75" s="134" t="s">
        <v>312</v>
      </c>
      <c r="BB75" s="134" t="s">
        <v>1</v>
      </c>
      <c r="BC75" s="134" t="s">
        <v>313</v>
      </c>
      <c r="BD75" s="134" t="s">
        <v>92</v>
      </c>
    </row>
    <row r="76" spans="1:56"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c r="AZ76" s="134" t="s">
        <v>314</v>
      </c>
      <c r="BA76" s="134" t="s">
        <v>307</v>
      </c>
      <c r="BB76" s="134" t="s">
        <v>1</v>
      </c>
      <c r="BC76" s="134" t="s">
        <v>315</v>
      </c>
      <c r="BD76" s="134" t="s">
        <v>92</v>
      </c>
    </row>
    <row r="77" spans="1:56"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c r="AZ77" s="134" t="s">
        <v>316</v>
      </c>
      <c r="BA77" s="134" t="s">
        <v>316</v>
      </c>
      <c r="BB77" s="134" t="s">
        <v>1</v>
      </c>
      <c r="BC77" s="134" t="s">
        <v>292</v>
      </c>
      <c r="BD77" s="134" t="s">
        <v>92</v>
      </c>
    </row>
    <row r="78" spans="1:56" ht="10.199999999999999">
      <c r="AZ78" s="134" t="s">
        <v>317</v>
      </c>
      <c r="BA78" s="134" t="s">
        <v>144</v>
      </c>
      <c r="BB78" s="134" t="s">
        <v>1</v>
      </c>
      <c r="BC78" s="134" t="s">
        <v>294</v>
      </c>
      <c r="BD78" s="134" t="s">
        <v>92</v>
      </c>
    </row>
    <row r="79" spans="1:56" ht="10.199999999999999">
      <c r="AZ79" s="134" t="s">
        <v>318</v>
      </c>
      <c r="BA79" s="134" t="s">
        <v>318</v>
      </c>
      <c r="BB79" s="134" t="s">
        <v>1</v>
      </c>
      <c r="BC79" s="134" t="s">
        <v>319</v>
      </c>
      <c r="BD79" s="134" t="s">
        <v>92</v>
      </c>
    </row>
    <row r="80" spans="1:56" ht="10.199999999999999">
      <c r="AZ80" s="134" t="s">
        <v>320</v>
      </c>
      <c r="BA80" s="134" t="s">
        <v>321</v>
      </c>
      <c r="BB80" s="134" t="s">
        <v>1</v>
      </c>
      <c r="BC80" s="134" t="s">
        <v>322</v>
      </c>
      <c r="BD80" s="134" t="s">
        <v>92</v>
      </c>
    </row>
    <row r="81" spans="1:56"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c r="AZ81" s="134" t="s">
        <v>323</v>
      </c>
      <c r="BA81" s="134" t="s">
        <v>324</v>
      </c>
      <c r="BB81" s="134" t="s">
        <v>1</v>
      </c>
      <c r="BC81" s="134" t="s">
        <v>200</v>
      </c>
      <c r="BD81" s="134" t="s">
        <v>92</v>
      </c>
    </row>
    <row r="82" spans="1:56"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c r="AZ82" s="134" t="s">
        <v>326</v>
      </c>
      <c r="BA82" s="134" t="s">
        <v>327</v>
      </c>
      <c r="BB82" s="134" t="s">
        <v>1</v>
      </c>
      <c r="BC82" s="134" t="s">
        <v>328</v>
      </c>
      <c r="BD82" s="134" t="s">
        <v>92</v>
      </c>
    </row>
    <row r="83" spans="1:56"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c r="AZ83" s="134" t="s">
        <v>329</v>
      </c>
      <c r="BA83" s="134" t="s">
        <v>330</v>
      </c>
      <c r="BB83" s="134" t="s">
        <v>1</v>
      </c>
      <c r="BC83" s="134" t="s">
        <v>319</v>
      </c>
      <c r="BD83" s="134" t="s">
        <v>92</v>
      </c>
    </row>
    <row r="84" spans="1:56"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c r="AZ84" s="134" t="s">
        <v>331</v>
      </c>
      <c r="BA84" s="134" t="s">
        <v>330</v>
      </c>
      <c r="BB84" s="134" t="s">
        <v>1</v>
      </c>
      <c r="BC84" s="134" t="s">
        <v>322</v>
      </c>
      <c r="BD84" s="134" t="s">
        <v>92</v>
      </c>
    </row>
    <row r="85" spans="1:56"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c r="AZ85" s="134" t="s">
        <v>332</v>
      </c>
      <c r="BA85" s="134" t="s">
        <v>330</v>
      </c>
      <c r="BB85" s="134" t="s">
        <v>1</v>
      </c>
      <c r="BC85" s="134" t="s">
        <v>200</v>
      </c>
      <c r="BD85" s="134" t="s">
        <v>92</v>
      </c>
    </row>
    <row r="86" spans="1:56" s="2" customFormat="1" ht="12" customHeight="1">
      <c r="A86" s="37"/>
      <c r="B86" s="38"/>
      <c r="C86" s="31" t="s">
        <v>160</v>
      </c>
      <c r="D86" s="39"/>
      <c r="E86" s="39"/>
      <c r="F86" s="39"/>
      <c r="G86" s="39"/>
      <c r="H86" s="39"/>
      <c r="I86" s="39"/>
      <c r="J86" s="39"/>
      <c r="K86" s="39"/>
      <c r="L86" s="58"/>
      <c r="S86" s="37"/>
      <c r="T86" s="37"/>
      <c r="U86" s="37"/>
      <c r="V86" s="37"/>
      <c r="W86" s="37"/>
      <c r="X86" s="37"/>
      <c r="Y86" s="37"/>
      <c r="Z86" s="37"/>
      <c r="AA86" s="37"/>
      <c r="AB86" s="37"/>
      <c r="AC86" s="37"/>
      <c r="AD86" s="37"/>
      <c r="AE86" s="37"/>
      <c r="AZ86" s="134" t="s">
        <v>333</v>
      </c>
      <c r="BA86" s="134" t="s">
        <v>247</v>
      </c>
      <c r="BB86" s="134" t="s">
        <v>180</v>
      </c>
      <c r="BC86" s="134" t="s">
        <v>334</v>
      </c>
      <c r="BD86" s="134" t="s">
        <v>92</v>
      </c>
    </row>
    <row r="87" spans="1:56" s="2" customFormat="1" ht="16.5" customHeight="1">
      <c r="A87" s="37"/>
      <c r="B87" s="38"/>
      <c r="C87" s="39"/>
      <c r="D87" s="39"/>
      <c r="E87" s="337" t="str">
        <f>E9</f>
        <v>01 - Stavebná časť 1 NP - 3 PP</v>
      </c>
      <c r="F87" s="400"/>
      <c r="G87" s="400"/>
      <c r="H87" s="400"/>
      <c r="I87" s="39"/>
      <c r="J87" s="39"/>
      <c r="K87" s="39"/>
      <c r="L87" s="58"/>
      <c r="S87" s="37"/>
      <c r="T87" s="37"/>
      <c r="U87" s="37"/>
      <c r="V87" s="37"/>
      <c r="W87" s="37"/>
      <c r="X87" s="37"/>
      <c r="Y87" s="37"/>
      <c r="Z87" s="37"/>
      <c r="AA87" s="37"/>
      <c r="AB87" s="37"/>
      <c r="AC87" s="37"/>
      <c r="AD87" s="37"/>
      <c r="AE87" s="37"/>
    </row>
    <row r="88" spans="1:56" s="2" customFormat="1" ht="6.9" customHeight="1">
      <c r="A88" s="37"/>
      <c r="B88" s="38"/>
      <c r="C88" s="39"/>
      <c r="D88" s="39"/>
      <c r="E88" s="39"/>
      <c r="F88" s="39"/>
      <c r="G88" s="39"/>
      <c r="H88" s="39"/>
      <c r="I88" s="39"/>
      <c r="J88" s="39"/>
      <c r="K88" s="39"/>
      <c r="L88" s="58"/>
      <c r="S88" s="37"/>
      <c r="T88" s="37"/>
      <c r="U88" s="37"/>
      <c r="V88" s="37"/>
      <c r="W88" s="37"/>
      <c r="X88" s="37"/>
      <c r="Y88" s="37"/>
      <c r="Z88" s="37"/>
      <c r="AA88" s="37"/>
      <c r="AB88" s="37"/>
      <c r="AC88" s="37"/>
      <c r="AD88" s="37"/>
      <c r="AE88" s="37"/>
    </row>
    <row r="89" spans="1:56" s="2" customFormat="1" ht="12" customHeight="1">
      <c r="A89" s="37"/>
      <c r="B89" s="38"/>
      <c r="C89" s="31" t="s">
        <v>19</v>
      </c>
      <c r="D89" s="39"/>
      <c r="E89" s="39"/>
      <c r="F89" s="29" t="str">
        <f>F12</f>
        <v>STAROHORSKÁ UL, MÝTNA UL.</v>
      </c>
      <c r="G89" s="39"/>
      <c r="H89" s="39"/>
      <c r="I89" s="31" t="s">
        <v>21</v>
      </c>
      <c r="J89" s="73" t="str">
        <f>IF(J12="","",J12)</f>
        <v>9. 5. 2022</v>
      </c>
      <c r="K89" s="39"/>
      <c r="L89" s="58"/>
      <c r="S89" s="37"/>
      <c r="T89" s="37"/>
      <c r="U89" s="37"/>
      <c r="V89" s="37"/>
      <c r="W89" s="37"/>
      <c r="X89" s="37"/>
      <c r="Y89" s="37"/>
      <c r="Z89" s="37"/>
      <c r="AA89" s="37"/>
      <c r="AB89" s="37"/>
      <c r="AC89" s="37"/>
      <c r="AD89" s="37"/>
      <c r="AE89" s="37"/>
    </row>
    <row r="90" spans="1:56"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56" s="2" customFormat="1" ht="25.65" customHeight="1">
      <c r="A91" s="37"/>
      <c r="B91" s="38"/>
      <c r="C91" s="31" t="s">
        <v>23</v>
      </c>
      <c r="D91" s="39"/>
      <c r="E91" s="39"/>
      <c r="F91" s="29" t="str">
        <f>E15</f>
        <v>A BKPŠ, SPOL. S.R.O.</v>
      </c>
      <c r="G91" s="39"/>
      <c r="H91" s="39"/>
      <c r="I91" s="31" t="s">
        <v>29</v>
      </c>
      <c r="J91" s="34" t="str">
        <f>E21</f>
        <v>A BKPŠ, SPOL. S.R.O.</v>
      </c>
      <c r="K91" s="39"/>
      <c r="L91" s="58"/>
      <c r="S91" s="37"/>
      <c r="T91" s="37"/>
      <c r="U91" s="37"/>
      <c r="V91" s="37"/>
      <c r="W91" s="37"/>
      <c r="X91" s="37"/>
      <c r="Y91" s="37"/>
      <c r="Z91" s="37"/>
      <c r="AA91" s="37"/>
      <c r="AB91" s="37"/>
      <c r="AC91" s="37"/>
      <c r="AD91" s="37"/>
      <c r="AE91" s="37"/>
    </row>
    <row r="92" spans="1:56" s="2" customFormat="1" ht="15.15" customHeight="1">
      <c r="A92" s="37"/>
      <c r="B92" s="38"/>
      <c r="C92" s="31" t="s">
        <v>27</v>
      </c>
      <c r="D92" s="39"/>
      <c r="E92" s="39"/>
      <c r="F92" s="29" t="str">
        <f>IF(E18="","",E18)</f>
        <v>Vyplň údaj</v>
      </c>
      <c r="G92" s="39"/>
      <c r="H92" s="39"/>
      <c r="I92" s="31" t="s">
        <v>31</v>
      </c>
      <c r="J92" s="34" t="str">
        <f>E24</f>
        <v>ROZING s.r.o.</v>
      </c>
      <c r="K92" s="39"/>
      <c r="L92" s="58"/>
      <c r="S92" s="37"/>
      <c r="T92" s="37"/>
      <c r="U92" s="37"/>
      <c r="V92" s="37"/>
      <c r="W92" s="37"/>
      <c r="X92" s="37"/>
      <c r="Y92" s="37"/>
      <c r="Z92" s="37"/>
      <c r="AA92" s="37"/>
      <c r="AB92" s="37"/>
      <c r="AC92" s="37"/>
      <c r="AD92" s="37"/>
      <c r="AE92" s="37"/>
    </row>
    <row r="93" spans="1:56" s="2" customFormat="1" ht="10.35" customHeight="1">
      <c r="A93" s="37"/>
      <c r="B93" s="38"/>
      <c r="C93" s="39"/>
      <c r="D93" s="39"/>
      <c r="E93" s="39"/>
      <c r="F93" s="39"/>
      <c r="G93" s="39"/>
      <c r="H93" s="39"/>
      <c r="I93" s="39"/>
      <c r="J93" s="39"/>
      <c r="K93" s="39"/>
      <c r="L93" s="58"/>
      <c r="S93" s="37"/>
      <c r="T93" s="37"/>
      <c r="U93" s="37"/>
      <c r="V93" s="37"/>
      <c r="W93" s="37"/>
      <c r="X93" s="37"/>
      <c r="Y93" s="37"/>
      <c r="Z93" s="37"/>
      <c r="AA93" s="37"/>
      <c r="AB93" s="37"/>
      <c r="AC93" s="37"/>
      <c r="AD93" s="37"/>
      <c r="AE93" s="37"/>
    </row>
    <row r="94" spans="1:56" s="2" customFormat="1" ht="29.25" customHeight="1">
      <c r="A94" s="37"/>
      <c r="B94" s="38"/>
      <c r="C94" s="176" t="s">
        <v>335</v>
      </c>
      <c r="D94" s="132"/>
      <c r="E94" s="132"/>
      <c r="F94" s="132"/>
      <c r="G94" s="132"/>
      <c r="H94" s="132"/>
      <c r="I94" s="132"/>
      <c r="J94" s="177" t="s">
        <v>336</v>
      </c>
      <c r="K94" s="132"/>
      <c r="L94" s="58"/>
      <c r="S94" s="37"/>
      <c r="T94" s="37"/>
      <c r="U94" s="37"/>
      <c r="V94" s="37"/>
      <c r="W94" s="37"/>
      <c r="X94" s="37"/>
      <c r="Y94" s="37"/>
      <c r="Z94" s="37"/>
      <c r="AA94" s="37"/>
      <c r="AB94" s="37"/>
      <c r="AC94" s="37"/>
      <c r="AD94" s="37"/>
      <c r="AE94" s="37"/>
    </row>
    <row r="95" spans="1:56"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56" s="2" customFormat="1" ht="22.8" customHeight="1">
      <c r="A96" s="37"/>
      <c r="B96" s="38"/>
      <c r="C96" s="178" t="s">
        <v>337</v>
      </c>
      <c r="D96" s="39"/>
      <c r="E96" s="39"/>
      <c r="F96" s="39"/>
      <c r="G96" s="39"/>
      <c r="H96" s="39"/>
      <c r="I96" s="39"/>
      <c r="J96" s="91">
        <f>J221</f>
        <v>0</v>
      </c>
      <c r="K96" s="39"/>
      <c r="L96" s="58"/>
      <c r="S96" s="37"/>
      <c r="T96" s="37"/>
      <c r="U96" s="37"/>
      <c r="V96" s="37"/>
      <c r="W96" s="37"/>
      <c r="X96" s="37"/>
      <c r="Y96" s="37"/>
      <c r="Z96" s="37"/>
      <c r="AA96" s="37"/>
      <c r="AB96" s="37"/>
      <c r="AC96" s="37"/>
      <c r="AD96" s="37"/>
      <c r="AE96" s="37"/>
      <c r="AU96" s="19" t="s">
        <v>338</v>
      </c>
    </row>
    <row r="97" spans="2:12" s="9" customFormat="1" ht="24.9" customHeight="1">
      <c r="B97" s="179"/>
      <c r="C97" s="180"/>
      <c r="D97" s="181" t="s">
        <v>339</v>
      </c>
      <c r="E97" s="182"/>
      <c r="F97" s="182"/>
      <c r="G97" s="182"/>
      <c r="H97" s="182"/>
      <c r="I97" s="182"/>
      <c r="J97" s="183">
        <f>J222</f>
        <v>0</v>
      </c>
      <c r="K97" s="180"/>
      <c r="L97" s="184"/>
    </row>
    <row r="98" spans="2:12" s="10" customFormat="1" ht="19.95" customHeight="1">
      <c r="B98" s="185"/>
      <c r="C98" s="111"/>
      <c r="D98" s="186" t="s">
        <v>340</v>
      </c>
      <c r="E98" s="187"/>
      <c r="F98" s="187"/>
      <c r="G98" s="187"/>
      <c r="H98" s="187"/>
      <c r="I98" s="187"/>
      <c r="J98" s="188">
        <f>J223</f>
        <v>0</v>
      </c>
      <c r="K98" s="111"/>
      <c r="L98" s="189"/>
    </row>
    <row r="99" spans="2:12" s="10" customFormat="1" ht="14.85" customHeight="1">
      <c r="B99" s="185"/>
      <c r="C99" s="111"/>
      <c r="D99" s="186" t="s">
        <v>341</v>
      </c>
      <c r="E99" s="187"/>
      <c r="F99" s="187"/>
      <c r="G99" s="187"/>
      <c r="H99" s="187"/>
      <c r="I99" s="187"/>
      <c r="J99" s="188">
        <f>J224</f>
        <v>0</v>
      </c>
      <c r="K99" s="111"/>
      <c r="L99" s="189"/>
    </row>
    <row r="100" spans="2:12" s="10" customFormat="1" ht="21.75" customHeight="1">
      <c r="B100" s="185"/>
      <c r="C100" s="111"/>
      <c r="D100" s="186" t="s">
        <v>342</v>
      </c>
      <c r="E100" s="187"/>
      <c r="F100" s="187"/>
      <c r="G100" s="187"/>
      <c r="H100" s="187"/>
      <c r="I100" s="187"/>
      <c r="J100" s="188">
        <f>J225</f>
        <v>0</v>
      </c>
      <c r="K100" s="111"/>
      <c r="L100" s="189"/>
    </row>
    <row r="101" spans="2:12" s="10" customFormat="1" ht="21.75" customHeight="1">
      <c r="B101" s="185"/>
      <c r="C101" s="111"/>
      <c r="D101" s="186" t="s">
        <v>343</v>
      </c>
      <c r="E101" s="187"/>
      <c r="F101" s="187"/>
      <c r="G101" s="187"/>
      <c r="H101" s="187"/>
      <c r="I101" s="187"/>
      <c r="J101" s="188">
        <f>J230</f>
        <v>0</v>
      </c>
      <c r="K101" s="111"/>
      <c r="L101" s="189"/>
    </row>
    <row r="102" spans="2:12" s="10" customFormat="1" ht="21.75" customHeight="1">
      <c r="B102" s="185"/>
      <c r="C102" s="111"/>
      <c r="D102" s="186" t="s">
        <v>344</v>
      </c>
      <c r="E102" s="187"/>
      <c r="F102" s="187"/>
      <c r="G102" s="187"/>
      <c r="H102" s="187"/>
      <c r="I102" s="187"/>
      <c r="J102" s="188">
        <f>J252</f>
        <v>0</v>
      </c>
      <c r="K102" s="111"/>
      <c r="L102" s="189"/>
    </row>
    <row r="103" spans="2:12" s="10" customFormat="1" ht="21.75" customHeight="1">
      <c r="B103" s="185"/>
      <c r="C103" s="111"/>
      <c r="D103" s="186" t="s">
        <v>345</v>
      </c>
      <c r="E103" s="187"/>
      <c r="F103" s="187"/>
      <c r="G103" s="187"/>
      <c r="H103" s="187"/>
      <c r="I103" s="187"/>
      <c r="J103" s="188">
        <f>J338</f>
        <v>0</v>
      </c>
      <c r="K103" s="111"/>
      <c r="L103" s="189"/>
    </row>
    <row r="104" spans="2:12" s="10" customFormat="1" ht="14.85" customHeight="1">
      <c r="B104" s="185"/>
      <c r="C104" s="111"/>
      <c r="D104" s="186" t="s">
        <v>346</v>
      </c>
      <c r="E104" s="187"/>
      <c r="F104" s="187"/>
      <c r="G104" s="187"/>
      <c r="H104" s="187"/>
      <c r="I104" s="187"/>
      <c r="J104" s="188">
        <f>J340</f>
        <v>0</v>
      </c>
      <c r="K104" s="111"/>
      <c r="L104" s="189"/>
    </row>
    <row r="105" spans="2:12" s="10" customFormat="1" ht="21.75" customHeight="1">
      <c r="B105" s="185"/>
      <c r="C105" s="111"/>
      <c r="D105" s="186" t="s">
        <v>347</v>
      </c>
      <c r="E105" s="187"/>
      <c r="F105" s="187"/>
      <c r="G105" s="187"/>
      <c r="H105" s="187"/>
      <c r="I105" s="187"/>
      <c r="J105" s="188">
        <f>J341</f>
        <v>0</v>
      </c>
      <c r="K105" s="111"/>
      <c r="L105" s="189"/>
    </row>
    <row r="106" spans="2:12" s="10" customFormat="1" ht="19.95" customHeight="1">
      <c r="B106" s="185"/>
      <c r="C106" s="111"/>
      <c r="D106" s="186" t="s">
        <v>348</v>
      </c>
      <c r="E106" s="187"/>
      <c r="F106" s="187"/>
      <c r="G106" s="187"/>
      <c r="H106" s="187"/>
      <c r="I106" s="187"/>
      <c r="J106" s="188">
        <f>J354</f>
        <v>0</v>
      </c>
      <c r="K106" s="111"/>
      <c r="L106" s="189"/>
    </row>
    <row r="107" spans="2:12" s="10" customFormat="1" ht="14.85" customHeight="1">
      <c r="B107" s="185"/>
      <c r="C107" s="111"/>
      <c r="D107" s="186" t="s">
        <v>341</v>
      </c>
      <c r="E107" s="187"/>
      <c r="F107" s="187"/>
      <c r="G107" s="187"/>
      <c r="H107" s="187"/>
      <c r="I107" s="187"/>
      <c r="J107" s="188">
        <f>J355</f>
        <v>0</v>
      </c>
      <c r="K107" s="111"/>
      <c r="L107" s="189"/>
    </row>
    <row r="108" spans="2:12" s="10" customFormat="1" ht="21.75" customHeight="1">
      <c r="B108" s="185"/>
      <c r="C108" s="111"/>
      <c r="D108" s="186" t="s">
        <v>349</v>
      </c>
      <c r="E108" s="187"/>
      <c r="F108" s="187"/>
      <c r="G108" s="187"/>
      <c r="H108" s="187"/>
      <c r="I108" s="187"/>
      <c r="J108" s="188">
        <f>J356</f>
        <v>0</v>
      </c>
      <c r="K108" s="111"/>
      <c r="L108" s="189"/>
    </row>
    <row r="109" spans="2:12" s="10" customFormat="1" ht="21.75" customHeight="1">
      <c r="B109" s="185"/>
      <c r="C109" s="111"/>
      <c r="D109" s="186" t="s">
        <v>344</v>
      </c>
      <c r="E109" s="187"/>
      <c r="F109" s="187"/>
      <c r="G109" s="187"/>
      <c r="H109" s="187"/>
      <c r="I109" s="187"/>
      <c r="J109" s="188">
        <f>J399</f>
        <v>0</v>
      </c>
      <c r="K109" s="111"/>
      <c r="L109" s="189"/>
    </row>
    <row r="110" spans="2:12" s="10" customFormat="1" ht="21.75" customHeight="1">
      <c r="B110" s="185"/>
      <c r="C110" s="111"/>
      <c r="D110" s="186" t="s">
        <v>345</v>
      </c>
      <c r="E110" s="187"/>
      <c r="F110" s="187"/>
      <c r="G110" s="187"/>
      <c r="H110" s="187"/>
      <c r="I110" s="187"/>
      <c r="J110" s="188">
        <f>J428</f>
        <v>0</v>
      </c>
      <c r="K110" s="111"/>
      <c r="L110" s="189"/>
    </row>
    <row r="111" spans="2:12" s="10" customFormat="1" ht="14.85" customHeight="1">
      <c r="B111" s="185"/>
      <c r="C111" s="111"/>
      <c r="D111" s="186" t="s">
        <v>346</v>
      </c>
      <c r="E111" s="187"/>
      <c r="F111" s="187"/>
      <c r="G111" s="187"/>
      <c r="H111" s="187"/>
      <c r="I111" s="187"/>
      <c r="J111" s="188">
        <f>J430</f>
        <v>0</v>
      </c>
      <c r="K111" s="111"/>
      <c r="L111" s="189"/>
    </row>
    <row r="112" spans="2:12" s="10" customFormat="1" ht="21.75" customHeight="1">
      <c r="B112" s="185"/>
      <c r="C112" s="111"/>
      <c r="D112" s="186" t="s">
        <v>350</v>
      </c>
      <c r="E112" s="187"/>
      <c r="F112" s="187"/>
      <c r="G112" s="187"/>
      <c r="H112" s="187"/>
      <c r="I112" s="187"/>
      <c r="J112" s="188">
        <f>J431</f>
        <v>0</v>
      </c>
      <c r="K112" s="111"/>
      <c r="L112" s="189"/>
    </row>
    <row r="113" spans="2:12" s="10" customFormat="1" ht="21.75" customHeight="1">
      <c r="B113" s="185"/>
      <c r="C113" s="111"/>
      <c r="D113" s="186" t="s">
        <v>351</v>
      </c>
      <c r="E113" s="187"/>
      <c r="F113" s="187"/>
      <c r="G113" s="187"/>
      <c r="H113" s="187"/>
      <c r="I113" s="187"/>
      <c r="J113" s="188">
        <f>J449</f>
        <v>0</v>
      </c>
      <c r="K113" s="111"/>
      <c r="L113" s="189"/>
    </row>
    <row r="114" spans="2:12" s="10" customFormat="1" ht="21.75" customHeight="1">
      <c r="B114" s="185"/>
      <c r="C114" s="111"/>
      <c r="D114" s="186" t="s">
        <v>352</v>
      </c>
      <c r="E114" s="187"/>
      <c r="F114" s="187"/>
      <c r="G114" s="187"/>
      <c r="H114" s="187"/>
      <c r="I114" s="187"/>
      <c r="J114" s="188">
        <f>J455</f>
        <v>0</v>
      </c>
      <c r="K114" s="111"/>
      <c r="L114" s="189"/>
    </row>
    <row r="115" spans="2:12" s="10" customFormat="1" ht="21.75" customHeight="1">
      <c r="B115" s="185"/>
      <c r="C115" s="111"/>
      <c r="D115" s="186" t="s">
        <v>353</v>
      </c>
      <c r="E115" s="187"/>
      <c r="F115" s="187"/>
      <c r="G115" s="187"/>
      <c r="H115" s="187"/>
      <c r="I115" s="187"/>
      <c r="J115" s="188">
        <f>J465</f>
        <v>0</v>
      </c>
      <c r="K115" s="111"/>
      <c r="L115" s="189"/>
    </row>
    <row r="116" spans="2:12" s="10" customFormat="1" ht="21.75" customHeight="1">
      <c r="B116" s="185"/>
      <c r="C116" s="111"/>
      <c r="D116" s="186" t="s">
        <v>354</v>
      </c>
      <c r="E116" s="187"/>
      <c r="F116" s="187"/>
      <c r="G116" s="187"/>
      <c r="H116" s="187"/>
      <c r="I116" s="187"/>
      <c r="J116" s="188">
        <f>J471</f>
        <v>0</v>
      </c>
      <c r="K116" s="111"/>
      <c r="L116" s="189"/>
    </row>
    <row r="117" spans="2:12" s="10" customFormat="1" ht="21.75" customHeight="1">
      <c r="B117" s="185"/>
      <c r="C117" s="111"/>
      <c r="D117" s="186" t="s">
        <v>355</v>
      </c>
      <c r="E117" s="187"/>
      <c r="F117" s="187"/>
      <c r="G117" s="187"/>
      <c r="H117" s="187"/>
      <c r="I117" s="187"/>
      <c r="J117" s="188">
        <f>J495</f>
        <v>0</v>
      </c>
      <c r="K117" s="111"/>
      <c r="L117" s="189"/>
    </row>
    <row r="118" spans="2:12" s="10" customFormat="1" ht="14.85" customHeight="1">
      <c r="B118" s="185"/>
      <c r="C118" s="111"/>
      <c r="D118" s="186" t="s">
        <v>356</v>
      </c>
      <c r="E118" s="187"/>
      <c r="F118" s="187"/>
      <c r="G118" s="187"/>
      <c r="H118" s="187"/>
      <c r="I118" s="187"/>
      <c r="J118" s="188">
        <f>J522</f>
        <v>0</v>
      </c>
      <c r="K118" s="111"/>
      <c r="L118" s="189"/>
    </row>
    <row r="119" spans="2:12" s="9" customFormat="1" ht="24.9" customHeight="1">
      <c r="B119" s="179"/>
      <c r="C119" s="180"/>
      <c r="D119" s="181" t="s">
        <v>357</v>
      </c>
      <c r="E119" s="182"/>
      <c r="F119" s="182"/>
      <c r="G119" s="182"/>
      <c r="H119" s="182"/>
      <c r="I119" s="182"/>
      <c r="J119" s="183">
        <f>J531</f>
        <v>0</v>
      </c>
      <c r="K119" s="180"/>
      <c r="L119" s="184"/>
    </row>
    <row r="120" spans="2:12" s="10" customFormat="1" ht="19.95" customHeight="1">
      <c r="B120" s="185"/>
      <c r="C120" s="111"/>
      <c r="D120" s="186" t="s">
        <v>340</v>
      </c>
      <c r="E120" s="187"/>
      <c r="F120" s="187"/>
      <c r="G120" s="187"/>
      <c r="H120" s="187"/>
      <c r="I120" s="187"/>
      <c r="J120" s="188">
        <f>J532</f>
        <v>0</v>
      </c>
      <c r="K120" s="111"/>
      <c r="L120" s="189"/>
    </row>
    <row r="121" spans="2:12" s="10" customFormat="1" ht="14.85" customHeight="1">
      <c r="B121" s="185"/>
      <c r="C121" s="111"/>
      <c r="D121" s="186" t="s">
        <v>341</v>
      </c>
      <c r="E121" s="187"/>
      <c r="F121" s="187"/>
      <c r="G121" s="187"/>
      <c r="H121" s="187"/>
      <c r="I121" s="187"/>
      <c r="J121" s="188">
        <f>J533</f>
        <v>0</v>
      </c>
      <c r="K121" s="111"/>
      <c r="L121" s="189"/>
    </row>
    <row r="122" spans="2:12" s="10" customFormat="1" ht="21.75" customHeight="1">
      <c r="B122" s="185"/>
      <c r="C122" s="111"/>
      <c r="D122" s="186" t="s">
        <v>342</v>
      </c>
      <c r="E122" s="187"/>
      <c r="F122" s="187"/>
      <c r="G122" s="187"/>
      <c r="H122" s="187"/>
      <c r="I122" s="187"/>
      <c r="J122" s="188">
        <f>J534</f>
        <v>0</v>
      </c>
      <c r="K122" s="111"/>
      <c r="L122" s="189"/>
    </row>
    <row r="123" spans="2:12" s="10" customFormat="1" ht="21.75" customHeight="1">
      <c r="B123" s="185"/>
      <c r="C123" s="111"/>
      <c r="D123" s="186" t="s">
        <v>343</v>
      </c>
      <c r="E123" s="187"/>
      <c r="F123" s="187"/>
      <c r="G123" s="187"/>
      <c r="H123" s="187"/>
      <c r="I123" s="187"/>
      <c r="J123" s="188">
        <f>J539</f>
        <v>0</v>
      </c>
      <c r="K123" s="111"/>
      <c r="L123" s="189"/>
    </row>
    <row r="124" spans="2:12" s="10" customFormat="1" ht="21.75" customHeight="1">
      <c r="B124" s="185"/>
      <c r="C124" s="111"/>
      <c r="D124" s="186" t="s">
        <v>344</v>
      </c>
      <c r="E124" s="187"/>
      <c r="F124" s="187"/>
      <c r="G124" s="187"/>
      <c r="H124" s="187"/>
      <c r="I124" s="187"/>
      <c r="J124" s="188">
        <f>J567</f>
        <v>0</v>
      </c>
      <c r="K124" s="111"/>
      <c r="L124" s="189"/>
    </row>
    <row r="125" spans="2:12" s="10" customFormat="1" ht="21.75" customHeight="1">
      <c r="B125" s="185"/>
      <c r="C125" s="111"/>
      <c r="D125" s="186" t="s">
        <v>345</v>
      </c>
      <c r="E125" s="187"/>
      <c r="F125" s="187"/>
      <c r="G125" s="187"/>
      <c r="H125" s="187"/>
      <c r="I125" s="187"/>
      <c r="J125" s="188">
        <f>J660</f>
        <v>0</v>
      </c>
      <c r="K125" s="111"/>
      <c r="L125" s="189"/>
    </row>
    <row r="126" spans="2:12" s="10" customFormat="1" ht="14.85" customHeight="1">
      <c r="B126" s="185"/>
      <c r="C126" s="111"/>
      <c r="D126" s="186" t="s">
        <v>346</v>
      </c>
      <c r="E126" s="187"/>
      <c r="F126" s="187"/>
      <c r="G126" s="187"/>
      <c r="H126" s="187"/>
      <c r="I126" s="187"/>
      <c r="J126" s="188">
        <f>J662</f>
        <v>0</v>
      </c>
      <c r="K126" s="111"/>
      <c r="L126" s="189"/>
    </row>
    <row r="127" spans="2:12" s="10" customFormat="1" ht="21.75" customHeight="1">
      <c r="B127" s="185"/>
      <c r="C127" s="111"/>
      <c r="D127" s="186" t="s">
        <v>358</v>
      </c>
      <c r="E127" s="187"/>
      <c r="F127" s="187"/>
      <c r="G127" s="187"/>
      <c r="H127" s="187"/>
      <c r="I127" s="187"/>
      <c r="J127" s="188">
        <f>J663</f>
        <v>0</v>
      </c>
      <c r="K127" s="111"/>
      <c r="L127" s="189"/>
    </row>
    <row r="128" spans="2:12" s="10" customFormat="1" ht="21.75" customHeight="1">
      <c r="B128" s="185"/>
      <c r="C128" s="111"/>
      <c r="D128" s="186" t="s">
        <v>347</v>
      </c>
      <c r="E128" s="187"/>
      <c r="F128" s="187"/>
      <c r="G128" s="187"/>
      <c r="H128" s="187"/>
      <c r="I128" s="187"/>
      <c r="J128" s="188">
        <f>J670</f>
        <v>0</v>
      </c>
      <c r="K128" s="111"/>
      <c r="L128" s="189"/>
    </row>
    <row r="129" spans="2:12" s="10" customFormat="1" ht="19.95" customHeight="1">
      <c r="B129" s="185"/>
      <c r="C129" s="111"/>
      <c r="D129" s="186" t="s">
        <v>348</v>
      </c>
      <c r="E129" s="187"/>
      <c r="F129" s="187"/>
      <c r="G129" s="187"/>
      <c r="H129" s="187"/>
      <c r="I129" s="187"/>
      <c r="J129" s="188">
        <f>J683</f>
        <v>0</v>
      </c>
      <c r="K129" s="111"/>
      <c r="L129" s="189"/>
    </row>
    <row r="130" spans="2:12" s="10" customFormat="1" ht="14.85" customHeight="1">
      <c r="B130" s="185"/>
      <c r="C130" s="111"/>
      <c r="D130" s="186" t="s">
        <v>341</v>
      </c>
      <c r="E130" s="187"/>
      <c r="F130" s="187"/>
      <c r="G130" s="187"/>
      <c r="H130" s="187"/>
      <c r="I130" s="187"/>
      <c r="J130" s="188">
        <f>J684</f>
        <v>0</v>
      </c>
      <c r="K130" s="111"/>
      <c r="L130" s="189"/>
    </row>
    <row r="131" spans="2:12" s="10" customFormat="1" ht="21.75" customHeight="1">
      <c r="B131" s="185"/>
      <c r="C131" s="111"/>
      <c r="D131" s="186" t="s">
        <v>359</v>
      </c>
      <c r="E131" s="187"/>
      <c r="F131" s="187"/>
      <c r="G131" s="187"/>
      <c r="H131" s="187"/>
      <c r="I131" s="187"/>
      <c r="J131" s="188">
        <f>J685</f>
        <v>0</v>
      </c>
      <c r="K131" s="111"/>
      <c r="L131" s="189"/>
    </row>
    <row r="132" spans="2:12" s="10" customFormat="1" ht="21.75" customHeight="1">
      <c r="B132" s="185"/>
      <c r="C132" s="111"/>
      <c r="D132" s="186" t="s">
        <v>349</v>
      </c>
      <c r="E132" s="187"/>
      <c r="F132" s="187"/>
      <c r="G132" s="187"/>
      <c r="H132" s="187"/>
      <c r="I132" s="187"/>
      <c r="J132" s="188">
        <f>J694</f>
        <v>0</v>
      </c>
      <c r="K132" s="111"/>
      <c r="L132" s="189"/>
    </row>
    <row r="133" spans="2:12" s="10" customFormat="1" ht="21.75" customHeight="1">
      <c r="B133" s="185"/>
      <c r="C133" s="111"/>
      <c r="D133" s="186" t="s">
        <v>344</v>
      </c>
      <c r="E133" s="187"/>
      <c r="F133" s="187"/>
      <c r="G133" s="187"/>
      <c r="H133" s="187"/>
      <c r="I133" s="187"/>
      <c r="J133" s="188">
        <f>J799</f>
        <v>0</v>
      </c>
      <c r="K133" s="111"/>
      <c r="L133" s="189"/>
    </row>
    <row r="134" spans="2:12" s="10" customFormat="1" ht="21.75" customHeight="1">
      <c r="B134" s="185"/>
      <c r="C134" s="111"/>
      <c r="D134" s="186" t="s">
        <v>345</v>
      </c>
      <c r="E134" s="187"/>
      <c r="F134" s="187"/>
      <c r="G134" s="187"/>
      <c r="H134" s="187"/>
      <c r="I134" s="187"/>
      <c r="J134" s="188">
        <f>J828</f>
        <v>0</v>
      </c>
      <c r="K134" s="111"/>
      <c r="L134" s="189"/>
    </row>
    <row r="135" spans="2:12" s="10" customFormat="1" ht="14.85" customHeight="1">
      <c r="B135" s="185"/>
      <c r="C135" s="111"/>
      <c r="D135" s="186" t="s">
        <v>346</v>
      </c>
      <c r="E135" s="187"/>
      <c r="F135" s="187"/>
      <c r="G135" s="187"/>
      <c r="H135" s="187"/>
      <c r="I135" s="187"/>
      <c r="J135" s="188">
        <f>J830</f>
        <v>0</v>
      </c>
      <c r="K135" s="111"/>
      <c r="L135" s="189"/>
    </row>
    <row r="136" spans="2:12" s="10" customFormat="1" ht="21.75" customHeight="1">
      <c r="B136" s="185"/>
      <c r="C136" s="111"/>
      <c r="D136" s="186" t="s">
        <v>350</v>
      </c>
      <c r="E136" s="187"/>
      <c r="F136" s="187"/>
      <c r="G136" s="187"/>
      <c r="H136" s="187"/>
      <c r="I136" s="187"/>
      <c r="J136" s="188">
        <f>J831</f>
        <v>0</v>
      </c>
      <c r="K136" s="111"/>
      <c r="L136" s="189"/>
    </row>
    <row r="137" spans="2:12" s="10" customFormat="1" ht="21.75" customHeight="1">
      <c r="B137" s="185"/>
      <c r="C137" s="111"/>
      <c r="D137" s="186" t="s">
        <v>358</v>
      </c>
      <c r="E137" s="187"/>
      <c r="F137" s="187"/>
      <c r="G137" s="187"/>
      <c r="H137" s="187"/>
      <c r="I137" s="187"/>
      <c r="J137" s="188">
        <f>J849</f>
        <v>0</v>
      </c>
      <c r="K137" s="111"/>
      <c r="L137" s="189"/>
    </row>
    <row r="138" spans="2:12" s="10" customFormat="1" ht="21.75" customHeight="1">
      <c r="B138" s="185"/>
      <c r="C138" s="111"/>
      <c r="D138" s="186" t="s">
        <v>351</v>
      </c>
      <c r="E138" s="187"/>
      <c r="F138" s="187"/>
      <c r="G138" s="187"/>
      <c r="H138" s="187"/>
      <c r="I138" s="187"/>
      <c r="J138" s="188">
        <f>J857</f>
        <v>0</v>
      </c>
      <c r="K138" s="111"/>
      <c r="L138" s="189"/>
    </row>
    <row r="139" spans="2:12" s="10" customFormat="1" ht="21.75" customHeight="1">
      <c r="B139" s="185"/>
      <c r="C139" s="111"/>
      <c r="D139" s="186" t="s">
        <v>352</v>
      </c>
      <c r="E139" s="187"/>
      <c r="F139" s="187"/>
      <c r="G139" s="187"/>
      <c r="H139" s="187"/>
      <c r="I139" s="187"/>
      <c r="J139" s="188">
        <f>J863</f>
        <v>0</v>
      </c>
      <c r="K139" s="111"/>
      <c r="L139" s="189"/>
    </row>
    <row r="140" spans="2:12" s="10" customFormat="1" ht="21.75" customHeight="1">
      <c r="B140" s="185"/>
      <c r="C140" s="111"/>
      <c r="D140" s="186" t="s">
        <v>354</v>
      </c>
      <c r="E140" s="187"/>
      <c r="F140" s="187"/>
      <c r="G140" s="187"/>
      <c r="H140" s="187"/>
      <c r="I140" s="187"/>
      <c r="J140" s="188">
        <f>J873</f>
        <v>0</v>
      </c>
      <c r="K140" s="111"/>
      <c r="L140" s="189"/>
    </row>
    <row r="141" spans="2:12" s="10" customFormat="1" ht="21.75" customHeight="1">
      <c r="B141" s="185"/>
      <c r="C141" s="111"/>
      <c r="D141" s="186" t="s">
        <v>347</v>
      </c>
      <c r="E141" s="187"/>
      <c r="F141" s="187"/>
      <c r="G141" s="187"/>
      <c r="H141" s="187"/>
      <c r="I141" s="187"/>
      <c r="J141" s="188">
        <f>J897</f>
        <v>0</v>
      </c>
      <c r="K141" s="111"/>
      <c r="L141" s="189"/>
    </row>
    <row r="142" spans="2:12" s="10" customFormat="1" ht="21.75" customHeight="1">
      <c r="B142" s="185"/>
      <c r="C142" s="111"/>
      <c r="D142" s="186" t="s">
        <v>355</v>
      </c>
      <c r="E142" s="187"/>
      <c r="F142" s="187"/>
      <c r="G142" s="187"/>
      <c r="H142" s="187"/>
      <c r="I142" s="187"/>
      <c r="J142" s="188">
        <f>J902</f>
        <v>0</v>
      </c>
      <c r="K142" s="111"/>
      <c r="L142" s="189"/>
    </row>
    <row r="143" spans="2:12" s="10" customFormat="1" ht="14.85" customHeight="1">
      <c r="B143" s="185"/>
      <c r="C143" s="111"/>
      <c r="D143" s="186" t="s">
        <v>356</v>
      </c>
      <c r="E143" s="187"/>
      <c r="F143" s="187"/>
      <c r="G143" s="187"/>
      <c r="H143" s="187"/>
      <c r="I143" s="187"/>
      <c r="J143" s="188">
        <f>J929</f>
        <v>0</v>
      </c>
      <c r="K143" s="111"/>
      <c r="L143" s="189"/>
    </row>
    <row r="144" spans="2:12" s="9" customFormat="1" ht="24.9" customHeight="1">
      <c r="B144" s="179"/>
      <c r="C144" s="180"/>
      <c r="D144" s="181" t="s">
        <v>360</v>
      </c>
      <c r="E144" s="182"/>
      <c r="F144" s="182"/>
      <c r="G144" s="182"/>
      <c r="H144" s="182"/>
      <c r="I144" s="182"/>
      <c r="J144" s="183">
        <f>J938</f>
        <v>0</v>
      </c>
      <c r="K144" s="180"/>
      <c r="L144" s="184"/>
    </row>
    <row r="145" spans="2:12" s="10" customFormat="1" ht="19.95" customHeight="1">
      <c r="B145" s="185"/>
      <c r="C145" s="111"/>
      <c r="D145" s="186" t="s">
        <v>340</v>
      </c>
      <c r="E145" s="187"/>
      <c r="F145" s="187"/>
      <c r="G145" s="187"/>
      <c r="H145" s="187"/>
      <c r="I145" s="187"/>
      <c r="J145" s="188">
        <f>J939</f>
        <v>0</v>
      </c>
      <c r="K145" s="111"/>
      <c r="L145" s="189"/>
    </row>
    <row r="146" spans="2:12" s="10" customFormat="1" ht="14.85" customHeight="1">
      <c r="B146" s="185"/>
      <c r="C146" s="111"/>
      <c r="D146" s="186" t="s">
        <v>341</v>
      </c>
      <c r="E146" s="187"/>
      <c r="F146" s="187"/>
      <c r="G146" s="187"/>
      <c r="H146" s="187"/>
      <c r="I146" s="187"/>
      <c r="J146" s="188">
        <f>J940</f>
        <v>0</v>
      </c>
      <c r="K146" s="111"/>
      <c r="L146" s="189"/>
    </row>
    <row r="147" spans="2:12" s="10" customFormat="1" ht="21.75" customHeight="1">
      <c r="B147" s="185"/>
      <c r="C147" s="111"/>
      <c r="D147" s="186" t="s">
        <v>342</v>
      </c>
      <c r="E147" s="187"/>
      <c r="F147" s="187"/>
      <c r="G147" s="187"/>
      <c r="H147" s="187"/>
      <c r="I147" s="187"/>
      <c r="J147" s="188">
        <f>J941</f>
        <v>0</v>
      </c>
      <c r="K147" s="111"/>
      <c r="L147" s="189"/>
    </row>
    <row r="148" spans="2:12" s="10" customFormat="1" ht="21.75" customHeight="1">
      <c r="B148" s="185"/>
      <c r="C148" s="111"/>
      <c r="D148" s="186" t="s">
        <v>343</v>
      </c>
      <c r="E148" s="187"/>
      <c r="F148" s="187"/>
      <c r="G148" s="187"/>
      <c r="H148" s="187"/>
      <c r="I148" s="187"/>
      <c r="J148" s="188">
        <f>J946</f>
        <v>0</v>
      </c>
      <c r="K148" s="111"/>
      <c r="L148" s="189"/>
    </row>
    <row r="149" spans="2:12" s="10" customFormat="1" ht="21.75" customHeight="1">
      <c r="B149" s="185"/>
      <c r="C149" s="111"/>
      <c r="D149" s="186" t="s">
        <v>344</v>
      </c>
      <c r="E149" s="187"/>
      <c r="F149" s="187"/>
      <c r="G149" s="187"/>
      <c r="H149" s="187"/>
      <c r="I149" s="187"/>
      <c r="J149" s="188">
        <f>J974</f>
        <v>0</v>
      </c>
      <c r="K149" s="111"/>
      <c r="L149" s="189"/>
    </row>
    <row r="150" spans="2:12" s="10" customFormat="1" ht="21.75" customHeight="1">
      <c r="B150" s="185"/>
      <c r="C150" s="111"/>
      <c r="D150" s="186" t="s">
        <v>345</v>
      </c>
      <c r="E150" s="187"/>
      <c r="F150" s="187"/>
      <c r="G150" s="187"/>
      <c r="H150" s="187"/>
      <c r="I150" s="187"/>
      <c r="J150" s="188">
        <f>J1069</f>
        <v>0</v>
      </c>
      <c r="K150" s="111"/>
      <c r="L150" s="189"/>
    </row>
    <row r="151" spans="2:12" s="10" customFormat="1" ht="14.85" customHeight="1">
      <c r="B151" s="185"/>
      <c r="C151" s="111"/>
      <c r="D151" s="186" t="s">
        <v>346</v>
      </c>
      <c r="E151" s="187"/>
      <c r="F151" s="187"/>
      <c r="G151" s="187"/>
      <c r="H151" s="187"/>
      <c r="I151" s="187"/>
      <c r="J151" s="188">
        <f>J1071</f>
        <v>0</v>
      </c>
      <c r="K151" s="111"/>
      <c r="L151" s="189"/>
    </row>
    <row r="152" spans="2:12" s="10" customFormat="1" ht="21.75" customHeight="1">
      <c r="B152" s="185"/>
      <c r="C152" s="111"/>
      <c r="D152" s="186" t="s">
        <v>358</v>
      </c>
      <c r="E152" s="187"/>
      <c r="F152" s="187"/>
      <c r="G152" s="187"/>
      <c r="H152" s="187"/>
      <c r="I152" s="187"/>
      <c r="J152" s="188">
        <f>J1072</f>
        <v>0</v>
      </c>
      <c r="K152" s="111"/>
      <c r="L152" s="189"/>
    </row>
    <row r="153" spans="2:12" s="10" customFormat="1" ht="21.75" customHeight="1">
      <c r="B153" s="185"/>
      <c r="C153" s="111"/>
      <c r="D153" s="186" t="s">
        <v>347</v>
      </c>
      <c r="E153" s="187"/>
      <c r="F153" s="187"/>
      <c r="G153" s="187"/>
      <c r="H153" s="187"/>
      <c r="I153" s="187"/>
      <c r="J153" s="188">
        <f>J1077</f>
        <v>0</v>
      </c>
      <c r="K153" s="111"/>
      <c r="L153" s="189"/>
    </row>
    <row r="154" spans="2:12" s="10" customFormat="1" ht="19.95" customHeight="1">
      <c r="B154" s="185"/>
      <c r="C154" s="111"/>
      <c r="D154" s="186" t="s">
        <v>348</v>
      </c>
      <c r="E154" s="187"/>
      <c r="F154" s="187"/>
      <c r="G154" s="187"/>
      <c r="H154" s="187"/>
      <c r="I154" s="187"/>
      <c r="J154" s="188">
        <f>J1090</f>
        <v>0</v>
      </c>
      <c r="K154" s="111"/>
      <c r="L154" s="189"/>
    </row>
    <row r="155" spans="2:12" s="10" customFormat="1" ht="14.85" customHeight="1">
      <c r="B155" s="185"/>
      <c r="C155" s="111"/>
      <c r="D155" s="186" t="s">
        <v>341</v>
      </c>
      <c r="E155" s="187"/>
      <c r="F155" s="187"/>
      <c r="G155" s="187"/>
      <c r="H155" s="187"/>
      <c r="I155" s="187"/>
      <c r="J155" s="188">
        <f>J1091</f>
        <v>0</v>
      </c>
      <c r="K155" s="111"/>
      <c r="L155" s="189"/>
    </row>
    <row r="156" spans="2:12" s="10" customFormat="1" ht="21.75" customHeight="1">
      <c r="B156" s="185"/>
      <c r="C156" s="111"/>
      <c r="D156" s="186" t="s">
        <v>349</v>
      </c>
      <c r="E156" s="187"/>
      <c r="F156" s="187"/>
      <c r="G156" s="187"/>
      <c r="H156" s="187"/>
      <c r="I156" s="187"/>
      <c r="J156" s="188">
        <f>J1092</f>
        <v>0</v>
      </c>
      <c r="K156" s="111"/>
      <c r="L156" s="189"/>
    </row>
    <row r="157" spans="2:12" s="10" customFormat="1" ht="21.75" customHeight="1">
      <c r="B157" s="185"/>
      <c r="C157" s="111"/>
      <c r="D157" s="186" t="s">
        <v>344</v>
      </c>
      <c r="E157" s="187"/>
      <c r="F157" s="187"/>
      <c r="G157" s="187"/>
      <c r="H157" s="187"/>
      <c r="I157" s="187"/>
      <c r="J157" s="188">
        <f>J1183</f>
        <v>0</v>
      </c>
      <c r="K157" s="111"/>
      <c r="L157" s="189"/>
    </row>
    <row r="158" spans="2:12" s="10" customFormat="1" ht="21.75" customHeight="1">
      <c r="B158" s="185"/>
      <c r="C158" s="111"/>
      <c r="D158" s="186" t="s">
        <v>345</v>
      </c>
      <c r="E158" s="187"/>
      <c r="F158" s="187"/>
      <c r="G158" s="187"/>
      <c r="H158" s="187"/>
      <c r="I158" s="187"/>
      <c r="J158" s="188">
        <f>J1210</f>
        <v>0</v>
      </c>
      <c r="K158" s="111"/>
      <c r="L158" s="189"/>
    </row>
    <row r="159" spans="2:12" s="10" customFormat="1" ht="14.85" customHeight="1">
      <c r="B159" s="185"/>
      <c r="C159" s="111"/>
      <c r="D159" s="186" t="s">
        <v>346</v>
      </c>
      <c r="E159" s="187"/>
      <c r="F159" s="187"/>
      <c r="G159" s="187"/>
      <c r="H159" s="187"/>
      <c r="I159" s="187"/>
      <c r="J159" s="188">
        <f>J1212</f>
        <v>0</v>
      </c>
      <c r="K159" s="111"/>
      <c r="L159" s="189"/>
    </row>
    <row r="160" spans="2:12" s="10" customFormat="1" ht="21.75" customHeight="1">
      <c r="B160" s="185"/>
      <c r="C160" s="111"/>
      <c r="D160" s="186" t="s">
        <v>350</v>
      </c>
      <c r="E160" s="187"/>
      <c r="F160" s="187"/>
      <c r="G160" s="187"/>
      <c r="H160" s="187"/>
      <c r="I160" s="187"/>
      <c r="J160" s="188">
        <f>J1213</f>
        <v>0</v>
      </c>
      <c r="K160" s="111"/>
      <c r="L160" s="189"/>
    </row>
    <row r="161" spans="2:12" s="10" customFormat="1" ht="21.75" customHeight="1">
      <c r="B161" s="185"/>
      <c r="C161" s="111"/>
      <c r="D161" s="186" t="s">
        <v>358</v>
      </c>
      <c r="E161" s="187"/>
      <c r="F161" s="187"/>
      <c r="G161" s="187"/>
      <c r="H161" s="187"/>
      <c r="I161" s="187"/>
      <c r="J161" s="188">
        <f>J1231</f>
        <v>0</v>
      </c>
      <c r="K161" s="111"/>
      <c r="L161" s="189"/>
    </row>
    <row r="162" spans="2:12" s="10" customFormat="1" ht="21.75" customHeight="1">
      <c r="B162" s="185"/>
      <c r="C162" s="111"/>
      <c r="D162" s="186" t="s">
        <v>351</v>
      </c>
      <c r="E162" s="187"/>
      <c r="F162" s="187"/>
      <c r="G162" s="187"/>
      <c r="H162" s="187"/>
      <c r="I162" s="187"/>
      <c r="J162" s="188">
        <f>J1239</f>
        <v>0</v>
      </c>
      <c r="K162" s="111"/>
      <c r="L162" s="189"/>
    </row>
    <row r="163" spans="2:12" s="10" customFormat="1" ht="21.75" customHeight="1">
      <c r="B163" s="185"/>
      <c r="C163" s="111"/>
      <c r="D163" s="186" t="s">
        <v>352</v>
      </c>
      <c r="E163" s="187"/>
      <c r="F163" s="187"/>
      <c r="G163" s="187"/>
      <c r="H163" s="187"/>
      <c r="I163" s="187"/>
      <c r="J163" s="188">
        <f>J1245</f>
        <v>0</v>
      </c>
      <c r="K163" s="111"/>
      <c r="L163" s="189"/>
    </row>
    <row r="164" spans="2:12" s="10" customFormat="1" ht="21.75" customHeight="1">
      <c r="B164" s="185"/>
      <c r="C164" s="111"/>
      <c r="D164" s="186" t="s">
        <v>354</v>
      </c>
      <c r="E164" s="187"/>
      <c r="F164" s="187"/>
      <c r="G164" s="187"/>
      <c r="H164" s="187"/>
      <c r="I164" s="187"/>
      <c r="J164" s="188">
        <f>J1255</f>
        <v>0</v>
      </c>
      <c r="K164" s="111"/>
      <c r="L164" s="189"/>
    </row>
    <row r="165" spans="2:12" s="10" customFormat="1" ht="21.75" customHeight="1">
      <c r="B165" s="185"/>
      <c r="C165" s="111"/>
      <c r="D165" s="186" t="s">
        <v>355</v>
      </c>
      <c r="E165" s="187"/>
      <c r="F165" s="187"/>
      <c r="G165" s="187"/>
      <c r="H165" s="187"/>
      <c r="I165" s="187"/>
      <c r="J165" s="188">
        <f>J1279</f>
        <v>0</v>
      </c>
      <c r="K165" s="111"/>
      <c r="L165" s="189"/>
    </row>
    <row r="166" spans="2:12" s="10" customFormat="1" ht="14.85" customHeight="1">
      <c r="B166" s="185"/>
      <c r="C166" s="111"/>
      <c r="D166" s="186" t="s">
        <v>356</v>
      </c>
      <c r="E166" s="187"/>
      <c r="F166" s="187"/>
      <c r="G166" s="187"/>
      <c r="H166" s="187"/>
      <c r="I166" s="187"/>
      <c r="J166" s="188">
        <f>J1305</f>
        <v>0</v>
      </c>
      <c r="K166" s="111"/>
      <c r="L166" s="189"/>
    </row>
    <row r="167" spans="2:12" s="9" customFormat="1" ht="24.9" customHeight="1">
      <c r="B167" s="179"/>
      <c r="C167" s="180"/>
      <c r="D167" s="181" t="s">
        <v>361</v>
      </c>
      <c r="E167" s="182"/>
      <c r="F167" s="182"/>
      <c r="G167" s="182"/>
      <c r="H167" s="182"/>
      <c r="I167" s="182"/>
      <c r="J167" s="183">
        <f>J1314</f>
        <v>0</v>
      </c>
      <c r="K167" s="180"/>
      <c r="L167" s="184"/>
    </row>
    <row r="168" spans="2:12" s="10" customFormat="1" ht="19.95" customHeight="1">
      <c r="B168" s="185"/>
      <c r="C168" s="111"/>
      <c r="D168" s="186" t="s">
        <v>340</v>
      </c>
      <c r="E168" s="187"/>
      <c r="F168" s="187"/>
      <c r="G168" s="187"/>
      <c r="H168" s="187"/>
      <c r="I168" s="187"/>
      <c r="J168" s="188">
        <f>J1315</f>
        <v>0</v>
      </c>
      <c r="K168" s="111"/>
      <c r="L168" s="189"/>
    </row>
    <row r="169" spans="2:12" s="10" customFormat="1" ht="14.85" customHeight="1">
      <c r="B169" s="185"/>
      <c r="C169" s="111"/>
      <c r="D169" s="186" t="s">
        <v>341</v>
      </c>
      <c r="E169" s="187"/>
      <c r="F169" s="187"/>
      <c r="G169" s="187"/>
      <c r="H169" s="187"/>
      <c r="I169" s="187"/>
      <c r="J169" s="188">
        <f>J1316</f>
        <v>0</v>
      </c>
      <c r="K169" s="111"/>
      <c r="L169" s="189"/>
    </row>
    <row r="170" spans="2:12" s="10" customFormat="1" ht="21.75" customHeight="1">
      <c r="B170" s="185"/>
      <c r="C170" s="111"/>
      <c r="D170" s="186" t="s">
        <v>342</v>
      </c>
      <c r="E170" s="187"/>
      <c r="F170" s="187"/>
      <c r="G170" s="187"/>
      <c r="H170" s="187"/>
      <c r="I170" s="187"/>
      <c r="J170" s="188">
        <f>J1317</f>
        <v>0</v>
      </c>
      <c r="K170" s="111"/>
      <c r="L170" s="189"/>
    </row>
    <row r="171" spans="2:12" s="10" customFormat="1" ht="21.75" customHeight="1">
      <c r="B171" s="185"/>
      <c r="C171" s="111"/>
      <c r="D171" s="186" t="s">
        <v>343</v>
      </c>
      <c r="E171" s="187"/>
      <c r="F171" s="187"/>
      <c r="G171" s="187"/>
      <c r="H171" s="187"/>
      <c r="I171" s="187"/>
      <c r="J171" s="188">
        <f>J1323</f>
        <v>0</v>
      </c>
      <c r="K171" s="111"/>
      <c r="L171" s="189"/>
    </row>
    <row r="172" spans="2:12" s="10" customFormat="1" ht="21.75" customHeight="1">
      <c r="B172" s="185"/>
      <c r="C172" s="111"/>
      <c r="D172" s="186" t="s">
        <v>344</v>
      </c>
      <c r="E172" s="187"/>
      <c r="F172" s="187"/>
      <c r="G172" s="187"/>
      <c r="H172" s="187"/>
      <c r="I172" s="187"/>
      <c r="J172" s="188">
        <f>J1351</f>
        <v>0</v>
      </c>
      <c r="K172" s="111"/>
      <c r="L172" s="189"/>
    </row>
    <row r="173" spans="2:12" s="10" customFormat="1" ht="21.75" customHeight="1">
      <c r="B173" s="185"/>
      <c r="C173" s="111"/>
      <c r="D173" s="186" t="s">
        <v>345</v>
      </c>
      <c r="E173" s="187"/>
      <c r="F173" s="187"/>
      <c r="G173" s="187"/>
      <c r="H173" s="187"/>
      <c r="I173" s="187"/>
      <c r="J173" s="188">
        <f>J1473</f>
        <v>0</v>
      </c>
      <c r="K173" s="111"/>
      <c r="L173" s="189"/>
    </row>
    <row r="174" spans="2:12" s="10" customFormat="1" ht="14.85" customHeight="1">
      <c r="B174" s="185"/>
      <c r="C174" s="111"/>
      <c r="D174" s="186" t="s">
        <v>346</v>
      </c>
      <c r="E174" s="187"/>
      <c r="F174" s="187"/>
      <c r="G174" s="187"/>
      <c r="H174" s="187"/>
      <c r="I174" s="187"/>
      <c r="J174" s="188">
        <f>J1475</f>
        <v>0</v>
      </c>
      <c r="K174" s="111"/>
      <c r="L174" s="189"/>
    </row>
    <row r="175" spans="2:12" s="10" customFormat="1" ht="21.75" customHeight="1">
      <c r="B175" s="185"/>
      <c r="C175" s="111"/>
      <c r="D175" s="186" t="s">
        <v>347</v>
      </c>
      <c r="E175" s="187"/>
      <c r="F175" s="187"/>
      <c r="G175" s="187"/>
      <c r="H175" s="187"/>
      <c r="I175" s="187"/>
      <c r="J175" s="188">
        <f>J1476</f>
        <v>0</v>
      </c>
      <c r="K175" s="111"/>
      <c r="L175" s="189"/>
    </row>
    <row r="176" spans="2:12" s="10" customFormat="1" ht="19.95" customHeight="1">
      <c r="B176" s="185"/>
      <c r="C176" s="111"/>
      <c r="D176" s="186" t="s">
        <v>348</v>
      </c>
      <c r="E176" s="187"/>
      <c r="F176" s="187"/>
      <c r="G176" s="187"/>
      <c r="H176" s="187"/>
      <c r="I176" s="187"/>
      <c r="J176" s="188">
        <f>J1483</f>
        <v>0</v>
      </c>
      <c r="K176" s="111"/>
      <c r="L176" s="189"/>
    </row>
    <row r="177" spans="1:31" s="10" customFormat="1" ht="14.85" customHeight="1">
      <c r="B177" s="185"/>
      <c r="C177" s="111"/>
      <c r="D177" s="186" t="s">
        <v>341</v>
      </c>
      <c r="E177" s="187"/>
      <c r="F177" s="187"/>
      <c r="G177" s="187"/>
      <c r="H177" s="187"/>
      <c r="I177" s="187"/>
      <c r="J177" s="188">
        <f>J1484</f>
        <v>0</v>
      </c>
      <c r="K177" s="111"/>
      <c r="L177" s="189"/>
    </row>
    <row r="178" spans="1:31" s="10" customFormat="1" ht="21.75" customHeight="1">
      <c r="B178" s="185"/>
      <c r="C178" s="111"/>
      <c r="D178" s="186" t="s">
        <v>343</v>
      </c>
      <c r="E178" s="187"/>
      <c r="F178" s="187"/>
      <c r="G178" s="187"/>
      <c r="H178" s="187"/>
      <c r="I178" s="187"/>
      <c r="J178" s="188">
        <f>J1485</f>
        <v>0</v>
      </c>
      <c r="K178" s="111"/>
      <c r="L178" s="189"/>
    </row>
    <row r="179" spans="1:31" s="10" customFormat="1" ht="21.75" customHeight="1">
      <c r="B179" s="185"/>
      <c r="C179" s="111"/>
      <c r="D179" s="186" t="s">
        <v>362</v>
      </c>
      <c r="E179" s="187"/>
      <c r="F179" s="187"/>
      <c r="G179" s="187"/>
      <c r="H179" s="187"/>
      <c r="I179" s="187"/>
      <c r="J179" s="188">
        <f>J1518</f>
        <v>0</v>
      </c>
      <c r="K179" s="111"/>
      <c r="L179" s="189"/>
    </row>
    <row r="180" spans="1:31" s="10" customFormat="1" ht="21.75" customHeight="1">
      <c r="B180" s="185"/>
      <c r="C180" s="111"/>
      <c r="D180" s="186" t="s">
        <v>349</v>
      </c>
      <c r="E180" s="187"/>
      <c r="F180" s="187"/>
      <c r="G180" s="187"/>
      <c r="H180" s="187"/>
      <c r="I180" s="187"/>
      <c r="J180" s="188">
        <f>J1528</f>
        <v>0</v>
      </c>
      <c r="K180" s="111"/>
      <c r="L180" s="189"/>
    </row>
    <row r="181" spans="1:31" s="10" customFormat="1" ht="21.75" customHeight="1">
      <c r="B181" s="185"/>
      <c r="C181" s="111"/>
      <c r="D181" s="186" t="s">
        <v>344</v>
      </c>
      <c r="E181" s="187"/>
      <c r="F181" s="187"/>
      <c r="G181" s="187"/>
      <c r="H181" s="187"/>
      <c r="I181" s="187"/>
      <c r="J181" s="188">
        <f>J1619</f>
        <v>0</v>
      </c>
      <c r="K181" s="111"/>
      <c r="L181" s="189"/>
    </row>
    <row r="182" spans="1:31" s="10" customFormat="1" ht="21.75" customHeight="1">
      <c r="B182" s="185"/>
      <c r="C182" s="111"/>
      <c r="D182" s="186" t="s">
        <v>345</v>
      </c>
      <c r="E182" s="187"/>
      <c r="F182" s="187"/>
      <c r="G182" s="187"/>
      <c r="H182" s="187"/>
      <c r="I182" s="187"/>
      <c r="J182" s="188">
        <f>J1644</f>
        <v>0</v>
      </c>
      <c r="K182" s="111"/>
      <c r="L182" s="189"/>
    </row>
    <row r="183" spans="1:31" s="10" customFormat="1" ht="14.85" customHeight="1">
      <c r="B183" s="185"/>
      <c r="C183" s="111"/>
      <c r="D183" s="186" t="s">
        <v>346</v>
      </c>
      <c r="E183" s="187"/>
      <c r="F183" s="187"/>
      <c r="G183" s="187"/>
      <c r="H183" s="187"/>
      <c r="I183" s="187"/>
      <c r="J183" s="188">
        <f>J1646</f>
        <v>0</v>
      </c>
      <c r="K183" s="111"/>
      <c r="L183" s="189"/>
    </row>
    <row r="184" spans="1:31" s="10" customFormat="1" ht="21.75" customHeight="1">
      <c r="B184" s="185"/>
      <c r="C184" s="111"/>
      <c r="D184" s="186" t="s">
        <v>350</v>
      </c>
      <c r="E184" s="187"/>
      <c r="F184" s="187"/>
      <c r="G184" s="187"/>
      <c r="H184" s="187"/>
      <c r="I184" s="187"/>
      <c r="J184" s="188">
        <f>J1647</f>
        <v>0</v>
      </c>
      <c r="K184" s="111"/>
      <c r="L184" s="189"/>
    </row>
    <row r="185" spans="1:31" s="10" customFormat="1" ht="21.75" customHeight="1">
      <c r="B185" s="185"/>
      <c r="C185" s="111"/>
      <c r="D185" s="186" t="s">
        <v>351</v>
      </c>
      <c r="E185" s="187"/>
      <c r="F185" s="187"/>
      <c r="G185" s="187"/>
      <c r="H185" s="187"/>
      <c r="I185" s="187"/>
      <c r="J185" s="188">
        <f>J1670</f>
        <v>0</v>
      </c>
      <c r="K185" s="111"/>
      <c r="L185" s="189"/>
    </row>
    <row r="186" spans="1:31" s="10" customFormat="1" ht="21.75" customHeight="1">
      <c r="B186" s="185"/>
      <c r="C186" s="111"/>
      <c r="D186" s="186" t="s">
        <v>352</v>
      </c>
      <c r="E186" s="187"/>
      <c r="F186" s="187"/>
      <c r="G186" s="187"/>
      <c r="H186" s="187"/>
      <c r="I186" s="187"/>
      <c r="J186" s="188">
        <f>J1676</f>
        <v>0</v>
      </c>
      <c r="K186" s="111"/>
      <c r="L186" s="189"/>
    </row>
    <row r="187" spans="1:31" s="10" customFormat="1" ht="21.75" customHeight="1">
      <c r="B187" s="185"/>
      <c r="C187" s="111"/>
      <c r="D187" s="186" t="s">
        <v>354</v>
      </c>
      <c r="E187" s="187"/>
      <c r="F187" s="187"/>
      <c r="G187" s="187"/>
      <c r="H187" s="187"/>
      <c r="I187" s="187"/>
      <c r="J187" s="188">
        <f>J1686</f>
        <v>0</v>
      </c>
      <c r="K187" s="111"/>
      <c r="L187" s="189"/>
    </row>
    <row r="188" spans="1:31" s="10" customFormat="1" ht="21.75" customHeight="1">
      <c r="B188" s="185"/>
      <c r="C188" s="111"/>
      <c r="D188" s="186" t="s">
        <v>355</v>
      </c>
      <c r="E188" s="187"/>
      <c r="F188" s="187"/>
      <c r="G188" s="187"/>
      <c r="H188" s="187"/>
      <c r="I188" s="187"/>
      <c r="J188" s="188">
        <f>J1710</f>
        <v>0</v>
      </c>
      <c r="K188" s="111"/>
      <c r="L188" s="189"/>
    </row>
    <row r="189" spans="1:31" s="10" customFormat="1" ht="14.85" customHeight="1">
      <c r="B189" s="185"/>
      <c r="C189" s="111"/>
      <c r="D189" s="186" t="s">
        <v>356</v>
      </c>
      <c r="E189" s="187"/>
      <c r="F189" s="187"/>
      <c r="G189" s="187"/>
      <c r="H189" s="187"/>
      <c r="I189" s="187"/>
      <c r="J189" s="188">
        <f>J1736</f>
        <v>0</v>
      </c>
      <c r="K189" s="111"/>
      <c r="L189" s="189"/>
    </row>
    <row r="190" spans="1:31" s="9" customFormat="1" ht="24.9" customHeight="1">
      <c r="B190" s="179"/>
      <c r="C190" s="180"/>
      <c r="D190" s="181" t="s">
        <v>363</v>
      </c>
      <c r="E190" s="182"/>
      <c r="F190" s="182"/>
      <c r="G190" s="182"/>
      <c r="H190" s="182"/>
      <c r="I190" s="182"/>
      <c r="J190" s="183">
        <f>J1745</f>
        <v>0</v>
      </c>
      <c r="K190" s="180"/>
      <c r="L190" s="184"/>
    </row>
    <row r="191" spans="1:31" s="9" customFormat="1" ht="21.75" customHeight="1">
      <c r="B191" s="179"/>
      <c r="C191" s="180"/>
      <c r="D191" s="190" t="s">
        <v>364</v>
      </c>
      <c r="E191" s="180"/>
      <c r="F191" s="180"/>
      <c r="G191" s="180"/>
      <c r="H191" s="180"/>
      <c r="I191" s="180"/>
      <c r="J191" s="191">
        <f>J1752</f>
        <v>0</v>
      </c>
      <c r="K191" s="180"/>
      <c r="L191" s="184"/>
    </row>
    <row r="192" spans="1:31" s="2" customFormat="1" ht="21.75" customHeight="1">
      <c r="A192" s="37"/>
      <c r="B192" s="38"/>
      <c r="C192" s="39"/>
      <c r="D192" s="39"/>
      <c r="E192" s="39"/>
      <c r="F192" s="39"/>
      <c r="G192" s="39"/>
      <c r="H192" s="39"/>
      <c r="I192" s="39"/>
      <c r="J192" s="39"/>
      <c r="K192" s="39"/>
      <c r="L192" s="58"/>
      <c r="S192" s="37"/>
      <c r="T192" s="37"/>
      <c r="U192" s="37"/>
      <c r="V192" s="37"/>
      <c r="W192" s="37"/>
      <c r="X192" s="37"/>
      <c r="Y192" s="37"/>
      <c r="Z192" s="37"/>
      <c r="AA192" s="37"/>
      <c r="AB192" s="37"/>
      <c r="AC192" s="37"/>
      <c r="AD192" s="37"/>
      <c r="AE192" s="37"/>
    </row>
    <row r="193" spans="1:65" s="2" customFormat="1" ht="6.9" customHeight="1">
      <c r="A193" s="37"/>
      <c r="B193" s="38"/>
      <c r="C193" s="39"/>
      <c r="D193" s="39"/>
      <c r="E193" s="39"/>
      <c r="F193" s="39"/>
      <c r="G193" s="39"/>
      <c r="H193" s="39"/>
      <c r="I193" s="39"/>
      <c r="J193" s="39"/>
      <c r="K193" s="39"/>
      <c r="L193" s="58"/>
      <c r="S193" s="37"/>
      <c r="T193" s="37"/>
      <c r="U193" s="37"/>
      <c r="V193" s="37"/>
      <c r="W193" s="37"/>
      <c r="X193" s="37"/>
      <c r="Y193" s="37"/>
      <c r="Z193" s="37"/>
      <c r="AA193" s="37"/>
      <c r="AB193" s="37"/>
      <c r="AC193" s="37"/>
      <c r="AD193" s="37"/>
      <c r="AE193" s="37"/>
    </row>
    <row r="194" spans="1:65" s="2" customFormat="1" ht="29.25" customHeight="1">
      <c r="A194" s="37"/>
      <c r="B194" s="38"/>
      <c r="C194" s="178" t="s">
        <v>365</v>
      </c>
      <c r="D194" s="39"/>
      <c r="E194" s="39"/>
      <c r="F194" s="39"/>
      <c r="G194" s="39"/>
      <c r="H194" s="39"/>
      <c r="I194" s="39"/>
      <c r="J194" s="192">
        <f>ROUND(J195 + J196 + J197 + J198 + J199 + J200,2)</f>
        <v>0</v>
      </c>
      <c r="K194" s="39"/>
      <c r="L194" s="58"/>
      <c r="N194" s="193" t="s">
        <v>40</v>
      </c>
      <c r="S194" s="37"/>
      <c r="T194" s="37"/>
      <c r="U194" s="37"/>
      <c r="V194" s="37"/>
      <c r="W194" s="37"/>
      <c r="X194" s="37"/>
      <c r="Y194" s="37"/>
      <c r="Z194" s="37"/>
      <c r="AA194" s="37"/>
      <c r="AB194" s="37"/>
      <c r="AC194" s="37"/>
      <c r="AD194" s="37"/>
      <c r="AE194" s="37"/>
    </row>
    <row r="195" spans="1:65" s="2" customFormat="1" ht="18" customHeight="1">
      <c r="A195" s="37"/>
      <c r="B195" s="38"/>
      <c r="C195" s="39"/>
      <c r="D195" s="389" t="s">
        <v>366</v>
      </c>
      <c r="E195" s="387"/>
      <c r="F195" s="387"/>
      <c r="G195" s="39"/>
      <c r="H195" s="39"/>
      <c r="I195" s="39"/>
      <c r="J195" s="124">
        <v>0</v>
      </c>
      <c r="K195" s="39"/>
      <c r="L195" s="194"/>
      <c r="M195" s="195"/>
      <c r="N195" s="196" t="s">
        <v>42</v>
      </c>
      <c r="O195" s="195"/>
      <c r="P195" s="195"/>
      <c r="Q195" s="195"/>
      <c r="R195" s="195"/>
      <c r="S195" s="197"/>
      <c r="T195" s="197"/>
      <c r="U195" s="197"/>
      <c r="V195" s="197"/>
      <c r="W195" s="197"/>
      <c r="X195" s="197"/>
      <c r="Y195" s="197"/>
      <c r="Z195" s="197"/>
      <c r="AA195" s="197"/>
      <c r="AB195" s="197"/>
      <c r="AC195" s="197"/>
      <c r="AD195" s="197"/>
      <c r="AE195" s="197"/>
      <c r="AF195" s="195"/>
      <c r="AG195" s="195"/>
      <c r="AH195" s="195"/>
      <c r="AI195" s="195"/>
      <c r="AJ195" s="195"/>
      <c r="AK195" s="195"/>
      <c r="AL195" s="195"/>
      <c r="AM195" s="195"/>
      <c r="AN195" s="195"/>
      <c r="AO195" s="195"/>
      <c r="AP195" s="195"/>
      <c r="AQ195" s="195"/>
      <c r="AR195" s="195"/>
      <c r="AS195" s="195"/>
      <c r="AT195" s="195"/>
      <c r="AU195" s="195"/>
      <c r="AV195" s="195"/>
      <c r="AW195" s="195"/>
      <c r="AX195" s="195"/>
      <c r="AY195" s="198" t="s">
        <v>367</v>
      </c>
      <c r="AZ195" s="195"/>
      <c r="BA195" s="195"/>
      <c r="BB195" s="195"/>
      <c r="BC195" s="195"/>
      <c r="BD195" s="195"/>
      <c r="BE195" s="199">
        <f t="shared" ref="BE195:BE200" si="0">IF(N195="základná",J195,0)</f>
        <v>0</v>
      </c>
      <c r="BF195" s="199">
        <f t="shared" ref="BF195:BF200" si="1">IF(N195="znížená",J195,0)</f>
        <v>0</v>
      </c>
      <c r="BG195" s="199">
        <f t="shared" ref="BG195:BG200" si="2">IF(N195="zákl. prenesená",J195,0)</f>
        <v>0</v>
      </c>
      <c r="BH195" s="199">
        <f t="shared" ref="BH195:BH200" si="3">IF(N195="zníž. prenesená",J195,0)</f>
        <v>0</v>
      </c>
      <c r="BI195" s="199">
        <f t="shared" ref="BI195:BI200" si="4">IF(N195="nulová",J195,0)</f>
        <v>0</v>
      </c>
      <c r="BJ195" s="198" t="s">
        <v>92</v>
      </c>
      <c r="BK195" s="195"/>
      <c r="BL195" s="195"/>
      <c r="BM195" s="195"/>
    </row>
    <row r="196" spans="1:65" s="2" customFormat="1" ht="18" customHeight="1">
      <c r="A196" s="37"/>
      <c r="B196" s="38"/>
      <c r="C196" s="39"/>
      <c r="D196" s="389" t="s">
        <v>368</v>
      </c>
      <c r="E196" s="387"/>
      <c r="F196" s="387"/>
      <c r="G196" s="39"/>
      <c r="H196" s="39"/>
      <c r="I196" s="39"/>
      <c r="J196" s="124">
        <v>0</v>
      </c>
      <c r="K196" s="39"/>
      <c r="L196" s="194"/>
      <c r="M196" s="195"/>
      <c r="N196" s="196" t="s">
        <v>42</v>
      </c>
      <c r="O196" s="195"/>
      <c r="P196" s="195"/>
      <c r="Q196" s="195"/>
      <c r="R196" s="195"/>
      <c r="S196" s="197"/>
      <c r="T196" s="197"/>
      <c r="U196" s="197"/>
      <c r="V196" s="197"/>
      <c r="W196" s="197"/>
      <c r="X196" s="197"/>
      <c r="Y196" s="197"/>
      <c r="Z196" s="197"/>
      <c r="AA196" s="197"/>
      <c r="AB196" s="197"/>
      <c r="AC196" s="197"/>
      <c r="AD196" s="197"/>
      <c r="AE196" s="197"/>
      <c r="AF196" s="195"/>
      <c r="AG196" s="195"/>
      <c r="AH196" s="195"/>
      <c r="AI196" s="195"/>
      <c r="AJ196" s="195"/>
      <c r="AK196" s="195"/>
      <c r="AL196" s="195"/>
      <c r="AM196" s="195"/>
      <c r="AN196" s="195"/>
      <c r="AO196" s="195"/>
      <c r="AP196" s="195"/>
      <c r="AQ196" s="195"/>
      <c r="AR196" s="195"/>
      <c r="AS196" s="195"/>
      <c r="AT196" s="195"/>
      <c r="AU196" s="195"/>
      <c r="AV196" s="195"/>
      <c r="AW196" s="195"/>
      <c r="AX196" s="195"/>
      <c r="AY196" s="198" t="s">
        <v>367</v>
      </c>
      <c r="AZ196" s="195"/>
      <c r="BA196" s="195"/>
      <c r="BB196" s="195"/>
      <c r="BC196" s="195"/>
      <c r="BD196" s="195"/>
      <c r="BE196" s="199">
        <f t="shared" si="0"/>
        <v>0</v>
      </c>
      <c r="BF196" s="199">
        <f t="shared" si="1"/>
        <v>0</v>
      </c>
      <c r="BG196" s="199">
        <f t="shared" si="2"/>
        <v>0</v>
      </c>
      <c r="BH196" s="199">
        <f t="shared" si="3"/>
        <v>0</v>
      </c>
      <c r="BI196" s="199">
        <f t="shared" si="4"/>
        <v>0</v>
      </c>
      <c r="BJ196" s="198" t="s">
        <v>92</v>
      </c>
      <c r="BK196" s="195"/>
      <c r="BL196" s="195"/>
      <c r="BM196" s="195"/>
    </row>
    <row r="197" spans="1:65" s="2" customFormat="1" ht="18" customHeight="1">
      <c r="A197" s="37"/>
      <c r="B197" s="38"/>
      <c r="C197" s="39"/>
      <c r="D197" s="389" t="s">
        <v>368</v>
      </c>
      <c r="E197" s="387"/>
      <c r="F197" s="387"/>
      <c r="G197" s="39"/>
      <c r="H197" s="39"/>
      <c r="I197" s="39"/>
      <c r="J197" s="124">
        <v>0</v>
      </c>
      <c r="K197" s="39"/>
      <c r="L197" s="194"/>
      <c r="M197" s="195"/>
      <c r="N197" s="196" t="s">
        <v>42</v>
      </c>
      <c r="O197" s="195"/>
      <c r="P197" s="195"/>
      <c r="Q197" s="195"/>
      <c r="R197" s="195"/>
      <c r="S197" s="197"/>
      <c r="T197" s="197"/>
      <c r="U197" s="197"/>
      <c r="V197" s="197"/>
      <c r="W197" s="197"/>
      <c r="X197" s="197"/>
      <c r="Y197" s="197"/>
      <c r="Z197" s="197"/>
      <c r="AA197" s="197"/>
      <c r="AB197" s="197"/>
      <c r="AC197" s="197"/>
      <c r="AD197" s="197"/>
      <c r="AE197" s="197"/>
      <c r="AF197" s="195"/>
      <c r="AG197" s="195"/>
      <c r="AH197" s="195"/>
      <c r="AI197" s="195"/>
      <c r="AJ197" s="195"/>
      <c r="AK197" s="195"/>
      <c r="AL197" s="195"/>
      <c r="AM197" s="195"/>
      <c r="AN197" s="195"/>
      <c r="AO197" s="195"/>
      <c r="AP197" s="195"/>
      <c r="AQ197" s="195"/>
      <c r="AR197" s="195"/>
      <c r="AS197" s="195"/>
      <c r="AT197" s="195"/>
      <c r="AU197" s="195"/>
      <c r="AV197" s="195"/>
      <c r="AW197" s="195"/>
      <c r="AX197" s="195"/>
      <c r="AY197" s="198" t="s">
        <v>367</v>
      </c>
      <c r="AZ197" s="195"/>
      <c r="BA197" s="195"/>
      <c r="BB197" s="195"/>
      <c r="BC197" s="195"/>
      <c r="BD197" s="195"/>
      <c r="BE197" s="199">
        <f t="shared" si="0"/>
        <v>0</v>
      </c>
      <c r="BF197" s="199">
        <f t="shared" si="1"/>
        <v>0</v>
      </c>
      <c r="BG197" s="199">
        <f t="shared" si="2"/>
        <v>0</v>
      </c>
      <c r="BH197" s="199">
        <f t="shared" si="3"/>
        <v>0</v>
      </c>
      <c r="BI197" s="199">
        <f t="shared" si="4"/>
        <v>0</v>
      </c>
      <c r="BJ197" s="198" t="s">
        <v>92</v>
      </c>
      <c r="BK197" s="195"/>
      <c r="BL197" s="195"/>
      <c r="BM197" s="195"/>
    </row>
    <row r="198" spans="1:65" s="2" customFormat="1" ht="18" customHeight="1">
      <c r="A198" s="37"/>
      <c r="B198" s="38"/>
      <c r="C198" s="39"/>
      <c r="D198" s="389" t="s">
        <v>369</v>
      </c>
      <c r="E198" s="387"/>
      <c r="F198" s="387"/>
      <c r="G198" s="39"/>
      <c r="H198" s="39"/>
      <c r="I198" s="39"/>
      <c r="J198" s="124">
        <v>0</v>
      </c>
      <c r="K198" s="39"/>
      <c r="L198" s="194"/>
      <c r="M198" s="195"/>
      <c r="N198" s="196" t="s">
        <v>42</v>
      </c>
      <c r="O198" s="195"/>
      <c r="P198" s="195"/>
      <c r="Q198" s="195"/>
      <c r="R198" s="195"/>
      <c r="S198" s="197"/>
      <c r="T198" s="197"/>
      <c r="U198" s="197"/>
      <c r="V198" s="197"/>
      <c r="W198" s="197"/>
      <c r="X198" s="197"/>
      <c r="Y198" s="197"/>
      <c r="Z198" s="197"/>
      <c r="AA198" s="197"/>
      <c r="AB198" s="197"/>
      <c r="AC198" s="197"/>
      <c r="AD198" s="197"/>
      <c r="AE198" s="197"/>
      <c r="AF198" s="195"/>
      <c r="AG198" s="195"/>
      <c r="AH198" s="195"/>
      <c r="AI198" s="195"/>
      <c r="AJ198" s="195"/>
      <c r="AK198" s="195"/>
      <c r="AL198" s="195"/>
      <c r="AM198" s="195"/>
      <c r="AN198" s="195"/>
      <c r="AO198" s="195"/>
      <c r="AP198" s="195"/>
      <c r="AQ198" s="195"/>
      <c r="AR198" s="195"/>
      <c r="AS198" s="195"/>
      <c r="AT198" s="195"/>
      <c r="AU198" s="195"/>
      <c r="AV198" s="195"/>
      <c r="AW198" s="195"/>
      <c r="AX198" s="195"/>
      <c r="AY198" s="198" t="s">
        <v>367</v>
      </c>
      <c r="AZ198" s="195"/>
      <c r="BA198" s="195"/>
      <c r="BB198" s="195"/>
      <c r="BC198" s="195"/>
      <c r="BD198" s="195"/>
      <c r="BE198" s="199">
        <f t="shared" si="0"/>
        <v>0</v>
      </c>
      <c r="BF198" s="199">
        <f t="shared" si="1"/>
        <v>0</v>
      </c>
      <c r="BG198" s="199">
        <f t="shared" si="2"/>
        <v>0</v>
      </c>
      <c r="BH198" s="199">
        <f t="shared" si="3"/>
        <v>0</v>
      </c>
      <c r="BI198" s="199">
        <f t="shared" si="4"/>
        <v>0</v>
      </c>
      <c r="BJ198" s="198" t="s">
        <v>92</v>
      </c>
      <c r="BK198" s="195"/>
      <c r="BL198" s="195"/>
      <c r="BM198" s="195"/>
    </row>
    <row r="199" spans="1:65" s="2" customFormat="1" ht="18" customHeight="1">
      <c r="A199" s="37"/>
      <c r="B199" s="38"/>
      <c r="C199" s="39"/>
      <c r="D199" s="389" t="s">
        <v>370</v>
      </c>
      <c r="E199" s="387"/>
      <c r="F199" s="387"/>
      <c r="G199" s="39"/>
      <c r="H199" s="39"/>
      <c r="I199" s="39"/>
      <c r="J199" s="124">
        <v>0</v>
      </c>
      <c r="K199" s="39"/>
      <c r="L199" s="194"/>
      <c r="M199" s="195"/>
      <c r="N199" s="196" t="s">
        <v>42</v>
      </c>
      <c r="O199" s="195"/>
      <c r="P199" s="195"/>
      <c r="Q199" s="195"/>
      <c r="R199" s="195"/>
      <c r="S199" s="197"/>
      <c r="T199" s="197"/>
      <c r="U199" s="197"/>
      <c r="V199" s="197"/>
      <c r="W199" s="197"/>
      <c r="X199" s="197"/>
      <c r="Y199" s="197"/>
      <c r="Z199" s="197"/>
      <c r="AA199" s="197"/>
      <c r="AB199" s="197"/>
      <c r="AC199" s="197"/>
      <c r="AD199" s="197"/>
      <c r="AE199" s="197"/>
      <c r="AF199" s="195"/>
      <c r="AG199" s="195"/>
      <c r="AH199" s="195"/>
      <c r="AI199" s="195"/>
      <c r="AJ199" s="195"/>
      <c r="AK199" s="195"/>
      <c r="AL199" s="195"/>
      <c r="AM199" s="195"/>
      <c r="AN199" s="195"/>
      <c r="AO199" s="195"/>
      <c r="AP199" s="195"/>
      <c r="AQ199" s="195"/>
      <c r="AR199" s="195"/>
      <c r="AS199" s="195"/>
      <c r="AT199" s="195"/>
      <c r="AU199" s="195"/>
      <c r="AV199" s="195"/>
      <c r="AW199" s="195"/>
      <c r="AX199" s="195"/>
      <c r="AY199" s="198" t="s">
        <v>367</v>
      </c>
      <c r="AZ199" s="195"/>
      <c r="BA199" s="195"/>
      <c r="BB199" s="195"/>
      <c r="BC199" s="195"/>
      <c r="BD199" s="195"/>
      <c r="BE199" s="199">
        <f t="shared" si="0"/>
        <v>0</v>
      </c>
      <c r="BF199" s="199">
        <f t="shared" si="1"/>
        <v>0</v>
      </c>
      <c r="BG199" s="199">
        <f t="shared" si="2"/>
        <v>0</v>
      </c>
      <c r="BH199" s="199">
        <f t="shared" si="3"/>
        <v>0</v>
      </c>
      <c r="BI199" s="199">
        <f t="shared" si="4"/>
        <v>0</v>
      </c>
      <c r="BJ199" s="198" t="s">
        <v>92</v>
      </c>
      <c r="BK199" s="195"/>
      <c r="BL199" s="195"/>
      <c r="BM199" s="195"/>
    </row>
    <row r="200" spans="1:65" s="2" customFormat="1" ht="18" customHeight="1">
      <c r="A200" s="37"/>
      <c r="B200" s="38"/>
      <c r="C200" s="39"/>
      <c r="D200" s="123" t="s">
        <v>371</v>
      </c>
      <c r="E200" s="39"/>
      <c r="F200" s="39"/>
      <c r="G200" s="39"/>
      <c r="H200" s="39"/>
      <c r="I200" s="39"/>
      <c r="J200" s="124">
        <f>ROUND(J30*T200,2)</f>
        <v>0</v>
      </c>
      <c r="K200" s="39"/>
      <c r="L200" s="194"/>
      <c r="M200" s="195"/>
      <c r="N200" s="196" t="s">
        <v>42</v>
      </c>
      <c r="O200" s="195"/>
      <c r="P200" s="195"/>
      <c r="Q200" s="195"/>
      <c r="R200" s="195"/>
      <c r="S200" s="197"/>
      <c r="T200" s="197"/>
      <c r="U200" s="197"/>
      <c r="V200" s="197"/>
      <c r="W200" s="197"/>
      <c r="X200" s="197"/>
      <c r="Y200" s="197"/>
      <c r="Z200" s="197"/>
      <c r="AA200" s="197"/>
      <c r="AB200" s="197"/>
      <c r="AC200" s="197"/>
      <c r="AD200" s="197"/>
      <c r="AE200" s="197"/>
      <c r="AF200" s="195"/>
      <c r="AG200" s="195"/>
      <c r="AH200" s="195"/>
      <c r="AI200" s="195"/>
      <c r="AJ200" s="195"/>
      <c r="AK200" s="195"/>
      <c r="AL200" s="195"/>
      <c r="AM200" s="195"/>
      <c r="AN200" s="195"/>
      <c r="AO200" s="195"/>
      <c r="AP200" s="195"/>
      <c r="AQ200" s="195"/>
      <c r="AR200" s="195"/>
      <c r="AS200" s="195"/>
      <c r="AT200" s="195"/>
      <c r="AU200" s="195"/>
      <c r="AV200" s="195"/>
      <c r="AW200" s="195"/>
      <c r="AX200" s="195"/>
      <c r="AY200" s="198" t="s">
        <v>372</v>
      </c>
      <c r="AZ200" s="195"/>
      <c r="BA200" s="195"/>
      <c r="BB200" s="195"/>
      <c r="BC200" s="195"/>
      <c r="BD200" s="195"/>
      <c r="BE200" s="199">
        <f t="shared" si="0"/>
        <v>0</v>
      </c>
      <c r="BF200" s="199">
        <f t="shared" si="1"/>
        <v>0</v>
      </c>
      <c r="BG200" s="199">
        <f t="shared" si="2"/>
        <v>0</v>
      </c>
      <c r="BH200" s="199">
        <f t="shared" si="3"/>
        <v>0</v>
      </c>
      <c r="BI200" s="199">
        <f t="shared" si="4"/>
        <v>0</v>
      </c>
      <c r="BJ200" s="198" t="s">
        <v>92</v>
      </c>
      <c r="BK200" s="195"/>
      <c r="BL200" s="195"/>
      <c r="BM200" s="195"/>
    </row>
    <row r="201" spans="1:65" s="2" customFormat="1" ht="10.199999999999999">
      <c r="A201" s="37"/>
      <c r="B201" s="38"/>
      <c r="C201" s="39"/>
      <c r="D201" s="39"/>
      <c r="E201" s="39"/>
      <c r="F201" s="39"/>
      <c r="G201" s="39"/>
      <c r="H201" s="39"/>
      <c r="I201" s="39"/>
      <c r="J201" s="39"/>
      <c r="K201" s="39"/>
      <c r="L201" s="58"/>
      <c r="S201" s="37"/>
      <c r="T201" s="37"/>
      <c r="U201" s="37"/>
      <c r="V201" s="37"/>
      <c r="W201" s="37"/>
      <c r="X201" s="37"/>
      <c r="Y201" s="37"/>
      <c r="Z201" s="37"/>
      <c r="AA201" s="37"/>
      <c r="AB201" s="37"/>
      <c r="AC201" s="37"/>
      <c r="AD201" s="37"/>
      <c r="AE201" s="37"/>
    </row>
    <row r="202" spans="1:65" s="2" customFormat="1" ht="29.25" customHeight="1">
      <c r="A202" s="37"/>
      <c r="B202" s="38"/>
      <c r="C202" s="131" t="s">
        <v>142</v>
      </c>
      <c r="D202" s="132"/>
      <c r="E202" s="132"/>
      <c r="F202" s="132"/>
      <c r="G202" s="132"/>
      <c r="H202" s="132"/>
      <c r="I202" s="132"/>
      <c r="J202" s="133">
        <f>ROUND(J96+J194,2)</f>
        <v>0</v>
      </c>
      <c r="K202" s="132"/>
      <c r="L202" s="58"/>
      <c r="S202" s="37"/>
      <c r="T202" s="37"/>
      <c r="U202" s="37"/>
      <c r="V202" s="37"/>
      <c r="W202" s="37"/>
      <c r="X202" s="37"/>
      <c r="Y202" s="37"/>
      <c r="Z202" s="37"/>
      <c r="AA202" s="37"/>
      <c r="AB202" s="37"/>
      <c r="AC202" s="37"/>
      <c r="AD202" s="37"/>
      <c r="AE202" s="37"/>
    </row>
    <row r="203" spans="1:65" s="2" customFormat="1" ht="6.9" customHeight="1">
      <c r="A203" s="37"/>
      <c r="B203" s="61"/>
      <c r="C203" s="62"/>
      <c r="D203" s="62"/>
      <c r="E203" s="62"/>
      <c r="F203" s="62"/>
      <c r="G203" s="62"/>
      <c r="H203" s="62"/>
      <c r="I203" s="62"/>
      <c r="J203" s="62"/>
      <c r="K203" s="62"/>
      <c r="L203" s="58"/>
      <c r="S203" s="37"/>
      <c r="T203" s="37"/>
      <c r="U203" s="37"/>
      <c r="V203" s="37"/>
      <c r="W203" s="37"/>
      <c r="X203" s="37"/>
      <c r="Y203" s="37"/>
      <c r="Z203" s="37"/>
      <c r="AA203" s="37"/>
      <c r="AB203" s="37"/>
      <c r="AC203" s="37"/>
      <c r="AD203" s="37"/>
      <c r="AE203" s="37"/>
    </row>
    <row r="207" spans="1:65" s="2" customFormat="1" ht="6.9" customHeight="1">
      <c r="A207" s="37"/>
      <c r="B207" s="63"/>
      <c r="C207" s="64"/>
      <c r="D207" s="64"/>
      <c r="E207" s="64"/>
      <c r="F207" s="64"/>
      <c r="G207" s="64"/>
      <c r="H207" s="64"/>
      <c r="I207" s="64"/>
      <c r="J207" s="64"/>
      <c r="K207" s="64"/>
      <c r="L207" s="58"/>
      <c r="S207" s="37"/>
      <c r="T207" s="37"/>
      <c r="U207" s="37"/>
      <c r="V207" s="37"/>
      <c r="W207" s="37"/>
      <c r="X207" s="37"/>
      <c r="Y207" s="37"/>
      <c r="Z207" s="37"/>
      <c r="AA207" s="37"/>
      <c r="AB207" s="37"/>
      <c r="AC207" s="37"/>
      <c r="AD207" s="37"/>
      <c r="AE207" s="37"/>
    </row>
    <row r="208" spans="1:65" s="2" customFormat="1" ht="24.9" customHeight="1">
      <c r="A208" s="37"/>
      <c r="B208" s="38"/>
      <c r="C208" s="25" t="s">
        <v>373</v>
      </c>
      <c r="D208" s="39"/>
      <c r="E208" s="39"/>
      <c r="F208" s="39"/>
      <c r="G208" s="39"/>
      <c r="H208" s="39"/>
      <c r="I208" s="39"/>
      <c r="J208" s="39"/>
      <c r="K208" s="39"/>
      <c r="L208" s="58"/>
      <c r="S208" s="37"/>
      <c r="T208" s="37"/>
      <c r="U208" s="37"/>
      <c r="V208" s="37"/>
      <c r="W208" s="37"/>
      <c r="X208" s="37"/>
      <c r="Y208" s="37"/>
      <c r="Z208" s="37"/>
      <c r="AA208" s="37"/>
      <c r="AB208" s="37"/>
      <c r="AC208" s="37"/>
      <c r="AD208" s="37"/>
      <c r="AE208" s="37"/>
    </row>
    <row r="209" spans="1:63" s="2" customFormat="1" ht="6.9" customHeight="1">
      <c r="A209" s="37"/>
      <c r="B209" s="38"/>
      <c r="C209" s="39"/>
      <c r="D209" s="39"/>
      <c r="E209" s="39"/>
      <c r="F209" s="39"/>
      <c r="G209" s="39"/>
      <c r="H209" s="39"/>
      <c r="I209" s="39"/>
      <c r="J209" s="39"/>
      <c r="K209" s="39"/>
      <c r="L209" s="58"/>
      <c r="S209" s="37"/>
      <c r="T209" s="37"/>
      <c r="U209" s="37"/>
      <c r="V209" s="37"/>
      <c r="W209" s="37"/>
      <c r="X209" s="37"/>
      <c r="Y209" s="37"/>
      <c r="Z209" s="37"/>
      <c r="AA209" s="37"/>
      <c r="AB209" s="37"/>
      <c r="AC209" s="37"/>
      <c r="AD209" s="37"/>
      <c r="AE209" s="37"/>
    </row>
    <row r="210" spans="1:63" s="2" customFormat="1" ht="12" customHeight="1">
      <c r="A210" s="37"/>
      <c r="B210" s="38"/>
      <c r="C210" s="31" t="s">
        <v>15</v>
      </c>
      <c r="D210" s="39"/>
      <c r="E210" s="39"/>
      <c r="F210" s="39"/>
      <c r="G210" s="39"/>
      <c r="H210" s="39"/>
      <c r="I210" s="39"/>
      <c r="J210" s="39"/>
      <c r="K210" s="39"/>
      <c r="L210" s="58"/>
      <c r="S210" s="37"/>
      <c r="T210" s="37"/>
      <c r="U210" s="37"/>
      <c r="V210" s="37"/>
      <c r="W210" s="37"/>
      <c r="X210" s="37"/>
      <c r="Y210" s="37"/>
      <c r="Z210" s="37"/>
      <c r="AA210" s="37"/>
      <c r="AB210" s="37"/>
      <c r="AC210" s="37"/>
      <c r="AD210" s="37"/>
      <c r="AE210" s="37"/>
    </row>
    <row r="211" spans="1:63" s="2" customFormat="1" ht="39.75" customHeight="1">
      <c r="A211" s="37"/>
      <c r="B211" s="38"/>
      <c r="C211" s="39"/>
      <c r="D211" s="39"/>
      <c r="E211" s="398" t="str">
        <f>E7</f>
        <v>OPRAVA POŠKODENÝCH PODLÁH A PRIESTOROV GARÁŽÍ NA 3.PP, 2.PP, 1.PP, MEZANÍNU, HOSPODÁRSKEHO A BANK. DVORA V OBJEKTE NBS</v>
      </c>
      <c r="F211" s="399"/>
      <c r="G211" s="399"/>
      <c r="H211" s="399"/>
      <c r="I211" s="39"/>
      <c r="J211" s="39"/>
      <c r="K211" s="39"/>
      <c r="L211" s="58"/>
      <c r="S211" s="37"/>
      <c r="T211" s="37"/>
      <c r="U211" s="37"/>
      <c r="V211" s="37"/>
      <c r="W211" s="37"/>
      <c r="X211" s="37"/>
      <c r="Y211" s="37"/>
      <c r="Z211" s="37"/>
      <c r="AA211" s="37"/>
      <c r="AB211" s="37"/>
      <c r="AC211" s="37"/>
      <c r="AD211" s="37"/>
      <c r="AE211" s="37"/>
    </row>
    <row r="212" spans="1:63" s="2" customFormat="1" ht="12" customHeight="1">
      <c r="A212" s="37"/>
      <c r="B212" s="38"/>
      <c r="C212" s="31" t="s">
        <v>160</v>
      </c>
      <c r="D212" s="39"/>
      <c r="E212" s="39"/>
      <c r="F212" s="39"/>
      <c r="G212" s="39"/>
      <c r="H212" s="39"/>
      <c r="I212" s="39"/>
      <c r="J212" s="39"/>
      <c r="K212" s="39"/>
      <c r="L212" s="58"/>
      <c r="S212" s="37"/>
      <c r="T212" s="37"/>
      <c r="U212" s="37"/>
      <c r="V212" s="37"/>
      <c r="W212" s="37"/>
      <c r="X212" s="37"/>
      <c r="Y212" s="37"/>
      <c r="Z212" s="37"/>
      <c r="AA212" s="37"/>
      <c r="AB212" s="37"/>
      <c r="AC212" s="37"/>
      <c r="AD212" s="37"/>
      <c r="AE212" s="37"/>
    </row>
    <row r="213" spans="1:63" s="2" customFormat="1" ht="16.5" customHeight="1">
      <c r="A213" s="37"/>
      <c r="B213" s="38"/>
      <c r="C213" s="39"/>
      <c r="D213" s="39"/>
      <c r="E213" s="337" t="str">
        <f>E9</f>
        <v>01 - Stavebná časť 1 NP - 3 PP</v>
      </c>
      <c r="F213" s="400"/>
      <c r="G213" s="400"/>
      <c r="H213" s="400"/>
      <c r="I213" s="39"/>
      <c r="J213" s="39"/>
      <c r="K213" s="39"/>
      <c r="L213" s="58"/>
      <c r="S213" s="37"/>
      <c r="T213" s="37"/>
      <c r="U213" s="37"/>
      <c r="V213" s="37"/>
      <c r="W213" s="37"/>
      <c r="X213" s="37"/>
      <c r="Y213" s="37"/>
      <c r="Z213" s="37"/>
      <c r="AA213" s="37"/>
      <c r="AB213" s="37"/>
      <c r="AC213" s="37"/>
      <c r="AD213" s="37"/>
      <c r="AE213" s="37"/>
    </row>
    <row r="214" spans="1:63" s="2" customFormat="1" ht="6.9" customHeight="1">
      <c r="A214" s="37"/>
      <c r="B214" s="38"/>
      <c r="C214" s="39"/>
      <c r="D214" s="39"/>
      <c r="E214" s="39"/>
      <c r="F214" s="39"/>
      <c r="G214" s="39"/>
      <c r="H214" s="39"/>
      <c r="I214" s="39"/>
      <c r="J214" s="39"/>
      <c r="K214" s="39"/>
      <c r="L214" s="58"/>
      <c r="S214" s="37"/>
      <c r="T214" s="37"/>
      <c r="U214" s="37"/>
      <c r="V214" s="37"/>
      <c r="W214" s="37"/>
      <c r="X214" s="37"/>
      <c r="Y214" s="37"/>
      <c r="Z214" s="37"/>
      <c r="AA214" s="37"/>
      <c r="AB214" s="37"/>
      <c r="AC214" s="37"/>
      <c r="AD214" s="37"/>
      <c r="AE214" s="37"/>
    </row>
    <row r="215" spans="1:63" s="2" customFormat="1" ht="12" customHeight="1">
      <c r="A215" s="37"/>
      <c r="B215" s="38"/>
      <c r="C215" s="31" t="s">
        <v>19</v>
      </c>
      <c r="D215" s="39"/>
      <c r="E215" s="39"/>
      <c r="F215" s="29" t="str">
        <f>F12</f>
        <v>STAROHORSKÁ UL, MÝTNA UL.</v>
      </c>
      <c r="G215" s="39"/>
      <c r="H215" s="39"/>
      <c r="I215" s="31" t="s">
        <v>21</v>
      </c>
      <c r="J215" s="73" t="str">
        <f>IF(J12="","",J12)</f>
        <v>9. 5. 2022</v>
      </c>
      <c r="K215" s="39"/>
      <c r="L215" s="58"/>
      <c r="S215" s="37"/>
      <c r="T215" s="37"/>
      <c r="U215" s="37"/>
      <c r="V215" s="37"/>
      <c r="W215" s="37"/>
      <c r="X215" s="37"/>
      <c r="Y215" s="37"/>
      <c r="Z215" s="37"/>
      <c r="AA215" s="37"/>
      <c r="AB215" s="37"/>
      <c r="AC215" s="37"/>
      <c r="AD215" s="37"/>
      <c r="AE215" s="37"/>
    </row>
    <row r="216" spans="1:63" s="2" customFormat="1" ht="6.9" customHeight="1">
      <c r="A216" s="37"/>
      <c r="B216" s="38"/>
      <c r="C216" s="39"/>
      <c r="D216" s="39"/>
      <c r="E216" s="39"/>
      <c r="F216" s="39"/>
      <c r="G216" s="39"/>
      <c r="H216" s="39"/>
      <c r="I216" s="39"/>
      <c r="J216" s="39"/>
      <c r="K216" s="39"/>
      <c r="L216" s="58"/>
      <c r="S216" s="37"/>
      <c r="T216" s="37"/>
      <c r="U216" s="37"/>
      <c r="V216" s="37"/>
      <c r="W216" s="37"/>
      <c r="X216" s="37"/>
      <c r="Y216" s="37"/>
      <c r="Z216" s="37"/>
      <c r="AA216" s="37"/>
      <c r="AB216" s="37"/>
      <c r="AC216" s="37"/>
      <c r="AD216" s="37"/>
      <c r="AE216" s="37"/>
    </row>
    <row r="217" spans="1:63" s="2" customFormat="1" ht="25.65" customHeight="1">
      <c r="A217" s="37"/>
      <c r="B217" s="38"/>
      <c r="C217" s="31" t="s">
        <v>23</v>
      </c>
      <c r="D217" s="39"/>
      <c r="E217" s="39"/>
      <c r="F217" s="29" t="str">
        <f>E15</f>
        <v>A BKPŠ, SPOL. S.R.O.</v>
      </c>
      <c r="G217" s="39"/>
      <c r="H217" s="39"/>
      <c r="I217" s="31" t="s">
        <v>29</v>
      </c>
      <c r="J217" s="34" t="str">
        <f>E21</f>
        <v>A BKPŠ, SPOL. S.R.O.</v>
      </c>
      <c r="K217" s="39"/>
      <c r="L217" s="58"/>
      <c r="S217" s="37"/>
      <c r="T217" s="37"/>
      <c r="U217" s="37"/>
      <c r="V217" s="37"/>
      <c r="W217" s="37"/>
      <c r="X217" s="37"/>
      <c r="Y217" s="37"/>
      <c r="Z217" s="37"/>
      <c r="AA217" s="37"/>
      <c r="AB217" s="37"/>
      <c r="AC217" s="37"/>
      <c r="AD217" s="37"/>
      <c r="AE217" s="37"/>
    </row>
    <row r="218" spans="1:63" s="2" customFormat="1" ht="15.15" customHeight="1">
      <c r="A218" s="37"/>
      <c r="B218" s="38"/>
      <c r="C218" s="31" t="s">
        <v>27</v>
      </c>
      <c r="D218" s="39"/>
      <c r="E218" s="39"/>
      <c r="F218" s="29" t="str">
        <f>IF(E18="","",E18)</f>
        <v>Vyplň údaj</v>
      </c>
      <c r="G218" s="39"/>
      <c r="H218" s="39"/>
      <c r="I218" s="31" t="s">
        <v>31</v>
      </c>
      <c r="J218" s="34" t="str">
        <f>E24</f>
        <v>ROZING s.r.o.</v>
      </c>
      <c r="K218" s="39"/>
      <c r="L218" s="58"/>
      <c r="S218" s="37"/>
      <c r="T218" s="37"/>
      <c r="U218" s="37"/>
      <c r="V218" s="37"/>
      <c r="W218" s="37"/>
      <c r="X218" s="37"/>
      <c r="Y218" s="37"/>
      <c r="Z218" s="37"/>
      <c r="AA218" s="37"/>
      <c r="AB218" s="37"/>
      <c r="AC218" s="37"/>
      <c r="AD218" s="37"/>
      <c r="AE218" s="37"/>
    </row>
    <row r="219" spans="1:63" s="2" customFormat="1" ht="10.35" customHeight="1">
      <c r="A219" s="37"/>
      <c r="B219" s="38"/>
      <c r="C219" s="39"/>
      <c r="D219" s="39"/>
      <c r="E219" s="39"/>
      <c r="F219" s="39"/>
      <c r="G219" s="39"/>
      <c r="H219" s="39"/>
      <c r="I219" s="39"/>
      <c r="J219" s="39"/>
      <c r="K219" s="39"/>
      <c r="L219" s="58"/>
      <c r="S219" s="37"/>
      <c r="T219" s="37"/>
      <c r="U219" s="37"/>
      <c r="V219" s="37"/>
      <c r="W219" s="37"/>
      <c r="X219" s="37"/>
      <c r="Y219" s="37"/>
      <c r="Z219" s="37"/>
      <c r="AA219" s="37"/>
      <c r="AB219" s="37"/>
      <c r="AC219" s="37"/>
      <c r="AD219" s="37"/>
      <c r="AE219" s="37"/>
    </row>
    <row r="220" spans="1:63" s="11" customFormat="1" ht="29.25" customHeight="1">
      <c r="A220" s="200"/>
      <c r="B220" s="201"/>
      <c r="C220" s="202" t="s">
        <v>374</v>
      </c>
      <c r="D220" s="203" t="s">
        <v>61</v>
      </c>
      <c r="E220" s="203" t="s">
        <v>57</v>
      </c>
      <c r="F220" s="203" t="s">
        <v>58</v>
      </c>
      <c r="G220" s="203" t="s">
        <v>375</v>
      </c>
      <c r="H220" s="203" t="s">
        <v>376</v>
      </c>
      <c r="I220" s="203" t="s">
        <v>377</v>
      </c>
      <c r="J220" s="204" t="s">
        <v>336</v>
      </c>
      <c r="K220" s="205" t="s">
        <v>378</v>
      </c>
      <c r="L220" s="206"/>
      <c r="M220" s="82" t="s">
        <v>1</v>
      </c>
      <c r="N220" s="83" t="s">
        <v>40</v>
      </c>
      <c r="O220" s="83" t="s">
        <v>379</v>
      </c>
      <c r="P220" s="83" t="s">
        <v>380</v>
      </c>
      <c r="Q220" s="83" t="s">
        <v>381</v>
      </c>
      <c r="R220" s="83" t="s">
        <v>382</v>
      </c>
      <c r="S220" s="83" t="s">
        <v>383</v>
      </c>
      <c r="T220" s="84" t="s">
        <v>384</v>
      </c>
      <c r="U220" s="200"/>
      <c r="V220" s="200"/>
      <c r="W220" s="200"/>
      <c r="X220" s="200"/>
      <c r="Y220" s="200"/>
      <c r="Z220" s="200"/>
      <c r="AA220" s="200"/>
      <c r="AB220" s="200"/>
      <c r="AC220" s="200"/>
      <c r="AD220" s="200"/>
      <c r="AE220" s="200"/>
    </row>
    <row r="221" spans="1:63" s="2" customFormat="1" ht="22.8" customHeight="1">
      <c r="A221" s="37"/>
      <c r="B221" s="38"/>
      <c r="C221" s="89" t="s">
        <v>212</v>
      </c>
      <c r="D221" s="39"/>
      <c r="E221" s="39"/>
      <c r="F221" s="39"/>
      <c r="G221" s="39"/>
      <c r="H221" s="39"/>
      <c r="I221" s="39"/>
      <c r="J221" s="207">
        <f>BK221</f>
        <v>0</v>
      </c>
      <c r="K221" s="39"/>
      <c r="L221" s="40"/>
      <c r="M221" s="85"/>
      <c r="N221" s="208"/>
      <c r="O221" s="86"/>
      <c r="P221" s="209">
        <f>P222+P531+P938+P1314+P1745+P1752</f>
        <v>0</v>
      </c>
      <c r="Q221" s="86"/>
      <c r="R221" s="209">
        <f>R222+R531+R938+R1314+R1745+R1752</f>
        <v>13869.580007879162</v>
      </c>
      <c r="S221" s="86"/>
      <c r="T221" s="210">
        <f>T222+T531+T938+T1314+T1745+T1752</f>
        <v>366.94067000000001</v>
      </c>
      <c r="U221" s="37"/>
      <c r="V221" s="37"/>
      <c r="W221" s="37"/>
      <c r="X221" s="37"/>
      <c r="Y221" s="37"/>
      <c r="Z221" s="37"/>
      <c r="AA221" s="37"/>
      <c r="AB221" s="37"/>
      <c r="AC221" s="37"/>
      <c r="AD221" s="37"/>
      <c r="AE221" s="37"/>
      <c r="AT221" s="19" t="s">
        <v>75</v>
      </c>
      <c r="AU221" s="19" t="s">
        <v>338</v>
      </c>
      <c r="BK221" s="211">
        <f>BK222+BK531+BK938+BK1314+BK1745+BK1752</f>
        <v>0</v>
      </c>
    </row>
    <row r="222" spans="1:63" s="12" customFormat="1" ht="25.95" customHeight="1">
      <c r="B222" s="212"/>
      <c r="C222" s="213"/>
      <c r="D222" s="214" t="s">
        <v>75</v>
      </c>
      <c r="E222" s="215" t="s">
        <v>385</v>
      </c>
      <c r="F222" s="215" t="s">
        <v>385</v>
      </c>
      <c r="G222" s="213"/>
      <c r="H222" s="213"/>
      <c r="I222" s="216"/>
      <c r="J222" s="191">
        <f>BK222</f>
        <v>0</v>
      </c>
      <c r="K222" s="213"/>
      <c r="L222" s="217"/>
      <c r="M222" s="218"/>
      <c r="N222" s="219"/>
      <c r="O222" s="219"/>
      <c r="P222" s="220">
        <f>P223+P354</f>
        <v>0</v>
      </c>
      <c r="Q222" s="219"/>
      <c r="R222" s="220">
        <f>R223+R354</f>
        <v>2057.9271005578403</v>
      </c>
      <c r="S222" s="219"/>
      <c r="T222" s="221">
        <f>T223+T354</f>
        <v>57.889567999999997</v>
      </c>
      <c r="AR222" s="222" t="s">
        <v>386</v>
      </c>
      <c r="AT222" s="223" t="s">
        <v>75</v>
      </c>
      <c r="AU222" s="223" t="s">
        <v>76</v>
      </c>
      <c r="AY222" s="222" t="s">
        <v>387</v>
      </c>
      <c r="BK222" s="224">
        <f>BK223+BK354</f>
        <v>0</v>
      </c>
    </row>
    <row r="223" spans="1:63" s="12" customFormat="1" ht="22.8" customHeight="1">
      <c r="B223" s="212"/>
      <c r="C223" s="213"/>
      <c r="D223" s="214" t="s">
        <v>75</v>
      </c>
      <c r="E223" s="225" t="s">
        <v>388</v>
      </c>
      <c r="F223" s="225" t="s">
        <v>389</v>
      </c>
      <c r="G223" s="213"/>
      <c r="H223" s="213"/>
      <c r="I223" s="216"/>
      <c r="J223" s="226">
        <f>BK223</f>
        <v>0</v>
      </c>
      <c r="K223" s="213"/>
      <c r="L223" s="217"/>
      <c r="M223" s="218"/>
      <c r="N223" s="219"/>
      <c r="O223" s="219"/>
      <c r="P223" s="220">
        <f>P224+P340</f>
        <v>0</v>
      </c>
      <c r="Q223" s="219"/>
      <c r="R223" s="220">
        <f>R224+R340</f>
        <v>3.3218958800000005</v>
      </c>
      <c r="S223" s="219"/>
      <c r="T223" s="221">
        <f>T224+T340</f>
        <v>57.837567999999997</v>
      </c>
      <c r="AR223" s="222" t="s">
        <v>84</v>
      </c>
      <c r="AT223" s="223" t="s">
        <v>75</v>
      </c>
      <c r="AU223" s="223" t="s">
        <v>84</v>
      </c>
      <c r="AY223" s="222" t="s">
        <v>387</v>
      </c>
      <c r="BK223" s="224">
        <f>BK224+BK340</f>
        <v>0</v>
      </c>
    </row>
    <row r="224" spans="1:63" s="12" customFormat="1" ht="20.85" customHeight="1">
      <c r="B224" s="212"/>
      <c r="C224" s="213"/>
      <c r="D224" s="214" t="s">
        <v>75</v>
      </c>
      <c r="E224" s="225" t="s">
        <v>390</v>
      </c>
      <c r="F224" s="225" t="s">
        <v>391</v>
      </c>
      <c r="G224" s="213"/>
      <c r="H224" s="213"/>
      <c r="I224" s="216"/>
      <c r="J224" s="226">
        <f>BK224</f>
        <v>0</v>
      </c>
      <c r="K224" s="213"/>
      <c r="L224" s="217"/>
      <c r="M224" s="218"/>
      <c r="N224" s="219"/>
      <c r="O224" s="219"/>
      <c r="P224" s="220">
        <f>P225+P230+P252+P338</f>
        <v>0</v>
      </c>
      <c r="Q224" s="219"/>
      <c r="R224" s="220">
        <f>R225+R230+R252+R338</f>
        <v>3.3115650000000003</v>
      </c>
      <c r="S224" s="219"/>
      <c r="T224" s="221">
        <f>T225+T230+T252+T338</f>
        <v>57.837567999999997</v>
      </c>
      <c r="AR224" s="222" t="s">
        <v>84</v>
      </c>
      <c r="AT224" s="223" t="s">
        <v>75</v>
      </c>
      <c r="AU224" s="223" t="s">
        <v>92</v>
      </c>
      <c r="AY224" s="222" t="s">
        <v>387</v>
      </c>
      <c r="BK224" s="224">
        <f>BK225+BK230+BK252+BK338</f>
        <v>0</v>
      </c>
    </row>
    <row r="225" spans="1:65" s="13" customFormat="1" ht="20.85" customHeight="1">
      <c r="B225" s="227"/>
      <c r="C225" s="228"/>
      <c r="D225" s="229" t="s">
        <v>75</v>
      </c>
      <c r="E225" s="229" t="s">
        <v>84</v>
      </c>
      <c r="F225" s="229" t="s">
        <v>392</v>
      </c>
      <c r="G225" s="228"/>
      <c r="H225" s="228"/>
      <c r="I225" s="230"/>
      <c r="J225" s="231">
        <f>BK225</f>
        <v>0</v>
      </c>
      <c r="K225" s="228"/>
      <c r="L225" s="232"/>
      <c r="M225" s="233"/>
      <c r="N225" s="234"/>
      <c r="O225" s="234"/>
      <c r="P225" s="235">
        <f>SUM(P226:P229)</f>
        <v>0</v>
      </c>
      <c r="Q225" s="234"/>
      <c r="R225" s="235">
        <f>SUM(R226:R229)</f>
        <v>0</v>
      </c>
      <c r="S225" s="234"/>
      <c r="T225" s="236">
        <f>SUM(T226:T229)</f>
        <v>0.3422</v>
      </c>
      <c r="AR225" s="237" t="s">
        <v>84</v>
      </c>
      <c r="AT225" s="238" t="s">
        <v>75</v>
      </c>
      <c r="AU225" s="238" t="s">
        <v>99</v>
      </c>
      <c r="AY225" s="237" t="s">
        <v>387</v>
      </c>
      <c r="BK225" s="239">
        <f>SUM(BK226:BK229)</f>
        <v>0</v>
      </c>
    </row>
    <row r="226" spans="1:65" s="2" customFormat="1" ht="24.15" customHeight="1">
      <c r="A226" s="37"/>
      <c r="B226" s="38"/>
      <c r="C226" s="240" t="s">
        <v>84</v>
      </c>
      <c r="D226" s="240" t="s">
        <v>393</v>
      </c>
      <c r="E226" s="241" t="s">
        <v>394</v>
      </c>
      <c r="F226" s="242" t="s">
        <v>395</v>
      </c>
      <c r="G226" s="243" t="s">
        <v>396</v>
      </c>
      <c r="H226" s="244">
        <v>29</v>
      </c>
      <c r="I226" s="245"/>
      <c r="J226" s="246">
        <f>ROUND(I226*H226,2)</f>
        <v>0</v>
      </c>
      <c r="K226" s="247"/>
      <c r="L226" s="40"/>
      <c r="M226" s="248" t="s">
        <v>1</v>
      </c>
      <c r="N226" s="249" t="s">
        <v>42</v>
      </c>
      <c r="O226" s="78"/>
      <c r="P226" s="250">
        <f>O226*H226</f>
        <v>0</v>
      </c>
      <c r="Q226" s="250">
        <v>0</v>
      </c>
      <c r="R226" s="250">
        <f>Q226*H226</f>
        <v>0</v>
      </c>
      <c r="S226" s="250">
        <v>1.18E-2</v>
      </c>
      <c r="T226" s="251">
        <f>S226*H226</f>
        <v>0.3422</v>
      </c>
      <c r="U226" s="37"/>
      <c r="V226" s="37"/>
      <c r="W226" s="37"/>
      <c r="X226" s="37"/>
      <c r="Y226" s="37"/>
      <c r="Z226" s="37"/>
      <c r="AA226" s="37"/>
      <c r="AB226" s="37"/>
      <c r="AC226" s="37"/>
      <c r="AD226" s="37"/>
      <c r="AE226" s="37"/>
      <c r="AR226" s="252" t="s">
        <v>386</v>
      </c>
      <c r="AT226" s="252" t="s">
        <v>393</v>
      </c>
      <c r="AU226" s="252" t="s">
        <v>386</v>
      </c>
      <c r="AY226" s="19" t="s">
        <v>387</v>
      </c>
      <c r="BE226" s="127">
        <f>IF(N226="základná",J226,0)</f>
        <v>0</v>
      </c>
      <c r="BF226" s="127">
        <f>IF(N226="znížená",J226,0)</f>
        <v>0</v>
      </c>
      <c r="BG226" s="127">
        <f>IF(N226="zákl. prenesená",J226,0)</f>
        <v>0</v>
      </c>
      <c r="BH226" s="127">
        <f>IF(N226="zníž. prenesená",J226,0)</f>
        <v>0</v>
      </c>
      <c r="BI226" s="127">
        <f>IF(N226="nulová",J226,0)</f>
        <v>0</v>
      </c>
      <c r="BJ226" s="19" t="s">
        <v>92</v>
      </c>
      <c r="BK226" s="127">
        <f>ROUND(I226*H226,2)</f>
        <v>0</v>
      </c>
      <c r="BL226" s="19" t="s">
        <v>386</v>
      </c>
      <c r="BM226" s="252" t="s">
        <v>397</v>
      </c>
    </row>
    <row r="227" spans="1:65" s="14" customFormat="1" ht="10.199999999999999">
      <c r="B227" s="253"/>
      <c r="C227" s="254"/>
      <c r="D227" s="255" t="s">
        <v>398</v>
      </c>
      <c r="E227" s="256" t="s">
        <v>1</v>
      </c>
      <c r="F227" s="257" t="s">
        <v>399</v>
      </c>
      <c r="G227" s="254"/>
      <c r="H227" s="256" t="s">
        <v>1</v>
      </c>
      <c r="I227" s="258"/>
      <c r="J227" s="254"/>
      <c r="K227" s="254"/>
      <c r="L227" s="259"/>
      <c r="M227" s="260"/>
      <c r="N227" s="261"/>
      <c r="O227" s="261"/>
      <c r="P227" s="261"/>
      <c r="Q227" s="261"/>
      <c r="R227" s="261"/>
      <c r="S227" s="261"/>
      <c r="T227" s="262"/>
      <c r="AT227" s="263" t="s">
        <v>398</v>
      </c>
      <c r="AU227" s="263" t="s">
        <v>386</v>
      </c>
      <c r="AV227" s="14" t="s">
        <v>84</v>
      </c>
      <c r="AW227" s="14" t="s">
        <v>30</v>
      </c>
      <c r="AX227" s="14" t="s">
        <v>76</v>
      </c>
      <c r="AY227" s="263" t="s">
        <v>387</v>
      </c>
    </row>
    <row r="228" spans="1:65" s="15" customFormat="1" ht="10.199999999999999">
      <c r="B228" s="264"/>
      <c r="C228" s="265"/>
      <c r="D228" s="255" t="s">
        <v>398</v>
      </c>
      <c r="E228" s="266" t="s">
        <v>1</v>
      </c>
      <c r="F228" s="267" t="s">
        <v>400</v>
      </c>
      <c r="G228" s="265"/>
      <c r="H228" s="268">
        <v>29</v>
      </c>
      <c r="I228" s="269"/>
      <c r="J228" s="265"/>
      <c r="K228" s="265"/>
      <c r="L228" s="270"/>
      <c r="M228" s="271"/>
      <c r="N228" s="272"/>
      <c r="O228" s="272"/>
      <c r="P228" s="272"/>
      <c r="Q228" s="272"/>
      <c r="R228" s="272"/>
      <c r="S228" s="272"/>
      <c r="T228" s="273"/>
      <c r="AT228" s="274" t="s">
        <v>398</v>
      </c>
      <c r="AU228" s="274" t="s">
        <v>386</v>
      </c>
      <c r="AV228" s="15" t="s">
        <v>92</v>
      </c>
      <c r="AW228" s="15" t="s">
        <v>30</v>
      </c>
      <c r="AX228" s="15" t="s">
        <v>76</v>
      </c>
      <c r="AY228" s="274" t="s">
        <v>387</v>
      </c>
    </row>
    <row r="229" spans="1:65" s="16" customFormat="1" ht="10.199999999999999">
      <c r="B229" s="275"/>
      <c r="C229" s="276"/>
      <c r="D229" s="255" t="s">
        <v>398</v>
      </c>
      <c r="E229" s="277" t="s">
        <v>1</v>
      </c>
      <c r="F229" s="278" t="s">
        <v>401</v>
      </c>
      <c r="G229" s="276"/>
      <c r="H229" s="279">
        <v>29</v>
      </c>
      <c r="I229" s="280"/>
      <c r="J229" s="276"/>
      <c r="K229" s="276"/>
      <c r="L229" s="281"/>
      <c r="M229" s="282"/>
      <c r="N229" s="283"/>
      <c r="O229" s="283"/>
      <c r="P229" s="283"/>
      <c r="Q229" s="283"/>
      <c r="R229" s="283"/>
      <c r="S229" s="283"/>
      <c r="T229" s="284"/>
      <c r="AT229" s="285" t="s">
        <v>398</v>
      </c>
      <c r="AU229" s="285" t="s">
        <v>386</v>
      </c>
      <c r="AV229" s="16" t="s">
        <v>386</v>
      </c>
      <c r="AW229" s="16" t="s">
        <v>30</v>
      </c>
      <c r="AX229" s="16" t="s">
        <v>84</v>
      </c>
      <c r="AY229" s="285" t="s">
        <v>387</v>
      </c>
    </row>
    <row r="230" spans="1:65" s="13" customFormat="1" ht="20.85" customHeight="1">
      <c r="B230" s="227"/>
      <c r="C230" s="228"/>
      <c r="D230" s="229" t="s">
        <v>75</v>
      </c>
      <c r="E230" s="229" t="s">
        <v>92</v>
      </c>
      <c r="F230" s="229" t="s">
        <v>402</v>
      </c>
      <c r="G230" s="228"/>
      <c r="H230" s="228"/>
      <c r="I230" s="230"/>
      <c r="J230" s="231">
        <f>BK230</f>
        <v>0</v>
      </c>
      <c r="K230" s="228"/>
      <c r="L230" s="232"/>
      <c r="M230" s="233"/>
      <c r="N230" s="234"/>
      <c r="O230" s="234"/>
      <c r="P230" s="235">
        <f>SUM(P231:P251)</f>
        <v>0</v>
      </c>
      <c r="Q230" s="234"/>
      <c r="R230" s="235">
        <f>SUM(R231:R251)</f>
        <v>0</v>
      </c>
      <c r="S230" s="234"/>
      <c r="T230" s="236">
        <f>SUM(T231:T251)</f>
        <v>0</v>
      </c>
      <c r="AR230" s="237" t="s">
        <v>84</v>
      </c>
      <c r="AT230" s="238" t="s">
        <v>75</v>
      </c>
      <c r="AU230" s="238" t="s">
        <v>99</v>
      </c>
      <c r="AY230" s="237" t="s">
        <v>387</v>
      </c>
      <c r="BK230" s="239">
        <f>SUM(BK231:BK251)</f>
        <v>0</v>
      </c>
    </row>
    <row r="231" spans="1:65" s="2" customFormat="1" ht="24.15" customHeight="1">
      <c r="A231" s="37"/>
      <c r="B231" s="38"/>
      <c r="C231" s="240" t="s">
        <v>92</v>
      </c>
      <c r="D231" s="240" t="s">
        <v>393</v>
      </c>
      <c r="E231" s="241" t="s">
        <v>403</v>
      </c>
      <c r="F231" s="242" t="s">
        <v>404</v>
      </c>
      <c r="G231" s="243" t="s">
        <v>405</v>
      </c>
      <c r="H231" s="244">
        <v>1762.92</v>
      </c>
      <c r="I231" s="245"/>
      <c r="J231" s="246">
        <f>ROUND(I231*H231,2)</f>
        <v>0</v>
      </c>
      <c r="K231" s="247"/>
      <c r="L231" s="40"/>
      <c r="M231" s="248" t="s">
        <v>1</v>
      </c>
      <c r="N231" s="249" t="s">
        <v>42</v>
      </c>
      <c r="O231" s="78"/>
      <c r="P231" s="250">
        <f>O231*H231</f>
        <v>0</v>
      </c>
      <c r="Q231" s="250">
        <v>0</v>
      </c>
      <c r="R231" s="250">
        <f>Q231*H231</f>
        <v>0</v>
      </c>
      <c r="S231" s="250">
        <v>0</v>
      </c>
      <c r="T231" s="251">
        <f>S231*H231</f>
        <v>0</v>
      </c>
      <c r="U231" s="37"/>
      <c r="V231" s="37"/>
      <c r="W231" s="37"/>
      <c r="X231" s="37"/>
      <c r="Y231" s="37"/>
      <c r="Z231" s="37"/>
      <c r="AA231" s="37"/>
      <c r="AB231" s="37"/>
      <c r="AC231" s="37"/>
      <c r="AD231" s="37"/>
      <c r="AE231" s="37"/>
      <c r="AR231" s="252" t="s">
        <v>386</v>
      </c>
      <c r="AT231" s="252" t="s">
        <v>393</v>
      </c>
      <c r="AU231" s="252" t="s">
        <v>386</v>
      </c>
      <c r="AY231" s="19" t="s">
        <v>387</v>
      </c>
      <c r="BE231" s="127">
        <f>IF(N231="základná",J231,0)</f>
        <v>0</v>
      </c>
      <c r="BF231" s="127">
        <f>IF(N231="znížená",J231,0)</f>
        <v>0</v>
      </c>
      <c r="BG231" s="127">
        <f>IF(N231="zákl. prenesená",J231,0)</f>
        <v>0</v>
      </c>
      <c r="BH231" s="127">
        <f>IF(N231="zníž. prenesená",J231,0)</f>
        <v>0</v>
      </c>
      <c r="BI231" s="127">
        <f>IF(N231="nulová",J231,0)</f>
        <v>0</v>
      </c>
      <c r="BJ231" s="19" t="s">
        <v>92</v>
      </c>
      <c r="BK231" s="127">
        <f>ROUND(I231*H231,2)</f>
        <v>0</v>
      </c>
      <c r="BL231" s="19" t="s">
        <v>386</v>
      </c>
      <c r="BM231" s="252" t="s">
        <v>406</v>
      </c>
    </row>
    <row r="232" spans="1:65" s="14" customFormat="1" ht="10.199999999999999">
      <c r="B232" s="253"/>
      <c r="C232" s="254"/>
      <c r="D232" s="255" t="s">
        <v>398</v>
      </c>
      <c r="E232" s="256" t="s">
        <v>1</v>
      </c>
      <c r="F232" s="257" t="s">
        <v>399</v>
      </c>
      <c r="G232" s="254"/>
      <c r="H232" s="256" t="s">
        <v>1</v>
      </c>
      <c r="I232" s="258"/>
      <c r="J232" s="254"/>
      <c r="K232" s="254"/>
      <c r="L232" s="259"/>
      <c r="M232" s="260"/>
      <c r="N232" s="261"/>
      <c r="O232" s="261"/>
      <c r="P232" s="261"/>
      <c r="Q232" s="261"/>
      <c r="R232" s="261"/>
      <c r="S232" s="261"/>
      <c r="T232" s="262"/>
      <c r="AT232" s="263" t="s">
        <v>398</v>
      </c>
      <c r="AU232" s="263" t="s">
        <v>386</v>
      </c>
      <c r="AV232" s="14" t="s">
        <v>84</v>
      </c>
      <c r="AW232" s="14" t="s">
        <v>30</v>
      </c>
      <c r="AX232" s="14" t="s">
        <v>76</v>
      </c>
      <c r="AY232" s="263" t="s">
        <v>387</v>
      </c>
    </row>
    <row r="233" spans="1:65" s="15" customFormat="1" ht="10.199999999999999">
      <c r="B233" s="264"/>
      <c r="C233" s="265"/>
      <c r="D233" s="255" t="s">
        <v>398</v>
      </c>
      <c r="E233" s="266" t="s">
        <v>1</v>
      </c>
      <c r="F233" s="267" t="s">
        <v>407</v>
      </c>
      <c r="G233" s="265"/>
      <c r="H233" s="268">
        <v>1643</v>
      </c>
      <c r="I233" s="269"/>
      <c r="J233" s="265"/>
      <c r="K233" s="265"/>
      <c r="L233" s="270"/>
      <c r="M233" s="271"/>
      <c r="N233" s="272"/>
      <c r="O233" s="272"/>
      <c r="P233" s="272"/>
      <c r="Q233" s="272"/>
      <c r="R233" s="272"/>
      <c r="S233" s="272"/>
      <c r="T233" s="273"/>
      <c r="AT233" s="274" t="s">
        <v>398</v>
      </c>
      <c r="AU233" s="274" t="s">
        <v>386</v>
      </c>
      <c r="AV233" s="15" t="s">
        <v>92</v>
      </c>
      <c r="AW233" s="15" t="s">
        <v>30</v>
      </c>
      <c r="AX233" s="15" t="s">
        <v>76</v>
      </c>
      <c r="AY233" s="274" t="s">
        <v>387</v>
      </c>
    </row>
    <row r="234" spans="1:65" s="15" customFormat="1" ht="10.199999999999999">
      <c r="B234" s="264"/>
      <c r="C234" s="265"/>
      <c r="D234" s="255" t="s">
        <v>398</v>
      </c>
      <c r="E234" s="266" t="s">
        <v>1</v>
      </c>
      <c r="F234" s="267" t="s">
        <v>408</v>
      </c>
      <c r="G234" s="265"/>
      <c r="H234" s="268">
        <v>6.67</v>
      </c>
      <c r="I234" s="269"/>
      <c r="J234" s="265"/>
      <c r="K234" s="265"/>
      <c r="L234" s="270"/>
      <c r="M234" s="271"/>
      <c r="N234" s="272"/>
      <c r="O234" s="272"/>
      <c r="P234" s="272"/>
      <c r="Q234" s="272"/>
      <c r="R234" s="272"/>
      <c r="S234" s="272"/>
      <c r="T234" s="273"/>
      <c r="AT234" s="274" t="s">
        <v>398</v>
      </c>
      <c r="AU234" s="274" t="s">
        <v>386</v>
      </c>
      <c r="AV234" s="15" t="s">
        <v>92</v>
      </c>
      <c r="AW234" s="15" t="s">
        <v>30</v>
      </c>
      <c r="AX234" s="15" t="s">
        <v>76</v>
      </c>
      <c r="AY234" s="274" t="s">
        <v>387</v>
      </c>
    </row>
    <row r="235" spans="1:65" s="15" customFormat="1" ht="10.199999999999999">
      <c r="B235" s="264"/>
      <c r="C235" s="265"/>
      <c r="D235" s="255" t="s">
        <v>398</v>
      </c>
      <c r="E235" s="266" t="s">
        <v>1</v>
      </c>
      <c r="F235" s="267" t="s">
        <v>409</v>
      </c>
      <c r="G235" s="265"/>
      <c r="H235" s="268">
        <v>113.25</v>
      </c>
      <c r="I235" s="269"/>
      <c r="J235" s="265"/>
      <c r="K235" s="265"/>
      <c r="L235" s="270"/>
      <c r="M235" s="271"/>
      <c r="N235" s="272"/>
      <c r="O235" s="272"/>
      <c r="P235" s="272"/>
      <c r="Q235" s="272"/>
      <c r="R235" s="272"/>
      <c r="S235" s="272"/>
      <c r="T235" s="273"/>
      <c r="AT235" s="274" t="s">
        <v>398</v>
      </c>
      <c r="AU235" s="274" t="s">
        <v>386</v>
      </c>
      <c r="AV235" s="15" t="s">
        <v>92</v>
      </c>
      <c r="AW235" s="15" t="s">
        <v>30</v>
      </c>
      <c r="AX235" s="15" t="s">
        <v>76</v>
      </c>
      <c r="AY235" s="274" t="s">
        <v>387</v>
      </c>
    </row>
    <row r="236" spans="1:65" s="15" customFormat="1" ht="10.199999999999999">
      <c r="B236" s="264"/>
      <c r="C236" s="265"/>
      <c r="D236" s="255" t="s">
        <v>398</v>
      </c>
      <c r="E236" s="266" t="s">
        <v>1</v>
      </c>
      <c r="F236" s="267" t="s">
        <v>410</v>
      </c>
      <c r="G236" s="265"/>
      <c r="H236" s="268">
        <v>0</v>
      </c>
      <c r="I236" s="269"/>
      <c r="J236" s="265"/>
      <c r="K236" s="265"/>
      <c r="L236" s="270"/>
      <c r="M236" s="271"/>
      <c r="N236" s="272"/>
      <c r="O236" s="272"/>
      <c r="P236" s="272"/>
      <c r="Q236" s="272"/>
      <c r="R236" s="272"/>
      <c r="S236" s="272"/>
      <c r="T236" s="273"/>
      <c r="AT236" s="274" t="s">
        <v>398</v>
      </c>
      <c r="AU236" s="274" t="s">
        <v>386</v>
      </c>
      <c r="AV236" s="15" t="s">
        <v>92</v>
      </c>
      <c r="AW236" s="15" t="s">
        <v>30</v>
      </c>
      <c r="AX236" s="15" t="s">
        <v>76</v>
      </c>
      <c r="AY236" s="274" t="s">
        <v>387</v>
      </c>
    </row>
    <row r="237" spans="1:65" s="17" customFormat="1" ht="10.199999999999999">
      <c r="B237" s="286"/>
      <c r="C237" s="287"/>
      <c r="D237" s="255" t="s">
        <v>398</v>
      </c>
      <c r="E237" s="288" t="s">
        <v>1</v>
      </c>
      <c r="F237" s="289" t="s">
        <v>411</v>
      </c>
      <c r="G237" s="287"/>
      <c r="H237" s="290">
        <v>1762.92</v>
      </c>
      <c r="I237" s="291"/>
      <c r="J237" s="287"/>
      <c r="K237" s="287"/>
      <c r="L237" s="292"/>
      <c r="M237" s="293"/>
      <c r="N237" s="294"/>
      <c r="O237" s="294"/>
      <c r="P237" s="294"/>
      <c r="Q237" s="294"/>
      <c r="R237" s="294"/>
      <c r="S237" s="294"/>
      <c r="T237" s="295"/>
      <c r="AT237" s="296" t="s">
        <v>398</v>
      </c>
      <c r="AU237" s="296" t="s">
        <v>386</v>
      </c>
      <c r="AV237" s="17" t="s">
        <v>99</v>
      </c>
      <c r="AW237" s="17" t="s">
        <v>30</v>
      </c>
      <c r="AX237" s="17" t="s">
        <v>76</v>
      </c>
      <c r="AY237" s="296" t="s">
        <v>387</v>
      </c>
    </row>
    <row r="238" spans="1:65" s="16" customFormat="1" ht="10.199999999999999">
      <c r="B238" s="275"/>
      <c r="C238" s="276"/>
      <c r="D238" s="255" t="s">
        <v>398</v>
      </c>
      <c r="E238" s="277" t="s">
        <v>1</v>
      </c>
      <c r="F238" s="278" t="s">
        <v>412</v>
      </c>
      <c r="G238" s="276"/>
      <c r="H238" s="279">
        <v>1762.92</v>
      </c>
      <c r="I238" s="280"/>
      <c r="J238" s="276"/>
      <c r="K238" s="276"/>
      <c r="L238" s="281"/>
      <c r="M238" s="282"/>
      <c r="N238" s="283"/>
      <c r="O238" s="283"/>
      <c r="P238" s="283"/>
      <c r="Q238" s="283"/>
      <c r="R238" s="283"/>
      <c r="S238" s="283"/>
      <c r="T238" s="284"/>
      <c r="AT238" s="285" t="s">
        <v>398</v>
      </c>
      <c r="AU238" s="285" t="s">
        <v>386</v>
      </c>
      <c r="AV238" s="16" t="s">
        <v>386</v>
      </c>
      <c r="AW238" s="16" t="s">
        <v>30</v>
      </c>
      <c r="AX238" s="16" t="s">
        <v>84</v>
      </c>
      <c r="AY238" s="285" t="s">
        <v>387</v>
      </c>
    </row>
    <row r="239" spans="1:65" s="2" customFormat="1" ht="16.5" customHeight="1">
      <c r="A239" s="37"/>
      <c r="B239" s="38"/>
      <c r="C239" s="240" t="s">
        <v>99</v>
      </c>
      <c r="D239" s="240" t="s">
        <v>393</v>
      </c>
      <c r="E239" s="241" t="s">
        <v>413</v>
      </c>
      <c r="F239" s="242" t="s">
        <v>414</v>
      </c>
      <c r="G239" s="243" t="s">
        <v>405</v>
      </c>
      <c r="H239" s="244">
        <v>21.84</v>
      </c>
      <c r="I239" s="245"/>
      <c r="J239" s="246">
        <f>ROUND(I239*H239,2)</f>
        <v>0</v>
      </c>
      <c r="K239" s="247"/>
      <c r="L239" s="40"/>
      <c r="M239" s="248" t="s">
        <v>1</v>
      </c>
      <c r="N239" s="249" t="s">
        <v>42</v>
      </c>
      <c r="O239" s="78"/>
      <c r="P239" s="250">
        <f>O239*H239</f>
        <v>0</v>
      </c>
      <c r="Q239" s="250">
        <v>0</v>
      </c>
      <c r="R239" s="250">
        <f>Q239*H239</f>
        <v>0</v>
      </c>
      <c r="S239" s="250">
        <v>0</v>
      </c>
      <c r="T239" s="251">
        <f>S239*H239</f>
        <v>0</v>
      </c>
      <c r="U239" s="37"/>
      <c r="V239" s="37"/>
      <c r="W239" s="37"/>
      <c r="X239" s="37"/>
      <c r="Y239" s="37"/>
      <c r="Z239" s="37"/>
      <c r="AA239" s="37"/>
      <c r="AB239" s="37"/>
      <c r="AC239" s="37"/>
      <c r="AD239" s="37"/>
      <c r="AE239" s="37"/>
      <c r="AR239" s="252" t="s">
        <v>386</v>
      </c>
      <c r="AT239" s="252" t="s">
        <v>393</v>
      </c>
      <c r="AU239" s="252" t="s">
        <v>386</v>
      </c>
      <c r="AY239" s="19" t="s">
        <v>387</v>
      </c>
      <c r="BE239" s="127">
        <f>IF(N239="základná",J239,0)</f>
        <v>0</v>
      </c>
      <c r="BF239" s="127">
        <f>IF(N239="znížená",J239,0)</f>
        <v>0</v>
      </c>
      <c r="BG239" s="127">
        <f>IF(N239="zákl. prenesená",J239,0)</f>
        <v>0</v>
      </c>
      <c r="BH239" s="127">
        <f>IF(N239="zníž. prenesená",J239,0)</f>
        <v>0</v>
      </c>
      <c r="BI239" s="127">
        <f>IF(N239="nulová",J239,0)</f>
        <v>0</v>
      </c>
      <c r="BJ239" s="19" t="s">
        <v>92</v>
      </c>
      <c r="BK239" s="127">
        <f>ROUND(I239*H239,2)</f>
        <v>0</v>
      </c>
      <c r="BL239" s="19" t="s">
        <v>386</v>
      </c>
      <c r="BM239" s="252" t="s">
        <v>415</v>
      </c>
    </row>
    <row r="240" spans="1:65" s="14" customFormat="1" ht="10.199999999999999">
      <c r="B240" s="253"/>
      <c r="C240" s="254"/>
      <c r="D240" s="255" t="s">
        <v>398</v>
      </c>
      <c r="E240" s="256" t="s">
        <v>1</v>
      </c>
      <c r="F240" s="257" t="s">
        <v>416</v>
      </c>
      <c r="G240" s="254"/>
      <c r="H240" s="256" t="s">
        <v>1</v>
      </c>
      <c r="I240" s="258"/>
      <c r="J240" s="254"/>
      <c r="K240" s="254"/>
      <c r="L240" s="259"/>
      <c r="M240" s="260"/>
      <c r="N240" s="261"/>
      <c r="O240" s="261"/>
      <c r="P240" s="261"/>
      <c r="Q240" s="261"/>
      <c r="R240" s="261"/>
      <c r="S240" s="261"/>
      <c r="T240" s="262"/>
      <c r="AT240" s="263" t="s">
        <v>398</v>
      </c>
      <c r="AU240" s="263" t="s">
        <v>386</v>
      </c>
      <c r="AV240" s="14" t="s">
        <v>84</v>
      </c>
      <c r="AW240" s="14" t="s">
        <v>30</v>
      </c>
      <c r="AX240" s="14" t="s">
        <v>76</v>
      </c>
      <c r="AY240" s="263" t="s">
        <v>387</v>
      </c>
    </row>
    <row r="241" spans="1:65" s="15" customFormat="1" ht="10.199999999999999">
      <c r="B241" s="264"/>
      <c r="C241" s="265"/>
      <c r="D241" s="255" t="s">
        <v>398</v>
      </c>
      <c r="E241" s="266" t="s">
        <v>1</v>
      </c>
      <c r="F241" s="267" t="s">
        <v>417</v>
      </c>
      <c r="G241" s="265"/>
      <c r="H241" s="268">
        <v>20.8</v>
      </c>
      <c r="I241" s="269"/>
      <c r="J241" s="265"/>
      <c r="K241" s="265"/>
      <c r="L241" s="270"/>
      <c r="M241" s="271"/>
      <c r="N241" s="272"/>
      <c r="O241" s="272"/>
      <c r="P241" s="272"/>
      <c r="Q241" s="272"/>
      <c r="R241" s="272"/>
      <c r="S241" s="272"/>
      <c r="T241" s="273"/>
      <c r="AT241" s="274" t="s">
        <v>398</v>
      </c>
      <c r="AU241" s="274" t="s">
        <v>386</v>
      </c>
      <c r="AV241" s="15" t="s">
        <v>92</v>
      </c>
      <c r="AW241" s="15" t="s">
        <v>30</v>
      </c>
      <c r="AX241" s="15" t="s">
        <v>76</v>
      </c>
      <c r="AY241" s="274" t="s">
        <v>387</v>
      </c>
    </row>
    <row r="242" spans="1:65" s="15" customFormat="1" ht="10.199999999999999">
      <c r="B242" s="264"/>
      <c r="C242" s="265"/>
      <c r="D242" s="255" t="s">
        <v>398</v>
      </c>
      <c r="E242" s="266" t="s">
        <v>1</v>
      </c>
      <c r="F242" s="267" t="s">
        <v>418</v>
      </c>
      <c r="G242" s="265"/>
      <c r="H242" s="268">
        <v>0</v>
      </c>
      <c r="I242" s="269"/>
      <c r="J242" s="265"/>
      <c r="K242" s="265"/>
      <c r="L242" s="270"/>
      <c r="M242" s="271"/>
      <c r="N242" s="272"/>
      <c r="O242" s="272"/>
      <c r="P242" s="272"/>
      <c r="Q242" s="272"/>
      <c r="R242" s="272"/>
      <c r="S242" s="272"/>
      <c r="T242" s="273"/>
      <c r="AT242" s="274" t="s">
        <v>398</v>
      </c>
      <c r="AU242" s="274" t="s">
        <v>386</v>
      </c>
      <c r="AV242" s="15" t="s">
        <v>92</v>
      </c>
      <c r="AW242" s="15" t="s">
        <v>30</v>
      </c>
      <c r="AX242" s="15" t="s">
        <v>76</v>
      </c>
      <c r="AY242" s="274" t="s">
        <v>387</v>
      </c>
    </row>
    <row r="243" spans="1:65" s="17" customFormat="1" ht="10.199999999999999">
      <c r="B243" s="286"/>
      <c r="C243" s="287"/>
      <c r="D243" s="255" t="s">
        <v>398</v>
      </c>
      <c r="E243" s="288" t="s">
        <v>309</v>
      </c>
      <c r="F243" s="289" t="s">
        <v>411</v>
      </c>
      <c r="G243" s="287"/>
      <c r="H243" s="290">
        <v>20.8</v>
      </c>
      <c r="I243" s="291"/>
      <c r="J243" s="287"/>
      <c r="K243" s="287"/>
      <c r="L243" s="292"/>
      <c r="M243" s="293"/>
      <c r="N243" s="294"/>
      <c r="O243" s="294"/>
      <c r="P243" s="294"/>
      <c r="Q243" s="294"/>
      <c r="R243" s="294"/>
      <c r="S243" s="294"/>
      <c r="T243" s="295"/>
      <c r="AT243" s="296" t="s">
        <v>398</v>
      </c>
      <c r="AU243" s="296" t="s">
        <v>386</v>
      </c>
      <c r="AV243" s="17" t="s">
        <v>99</v>
      </c>
      <c r="AW243" s="17" t="s">
        <v>30</v>
      </c>
      <c r="AX243" s="17" t="s">
        <v>76</v>
      </c>
      <c r="AY243" s="296" t="s">
        <v>387</v>
      </c>
    </row>
    <row r="244" spans="1:65" s="15" customFormat="1" ht="10.199999999999999">
      <c r="B244" s="264"/>
      <c r="C244" s="265"/>
      <c r="D244" s="255" t="s">
        <v>398</v>
      </c>
      <c r="E244" s="266" t="s">
        <v>1</v>
      </c>
      <c r="F244" s="267" t="s">
        <v>419</v>
      </c>
      <c r="G244" s="265"/>
      <c r="H244" s="268">
        <v>1.04</v>
      </c>
      <c r="I244" s="269"/>
      <c r="J244" s="265"/>
      <c r="K244" s="265"/>
      <c r="L244" s="270"/>
      <c r="M244" s="271"/>
      <c r="N244" s="272"/>
      <c r="O244" s="272"/>
      <c r="P244" s="272"/>
      <c r="Q244" s="272"/>
      <c r="R244" s="272"/>
      <c r="S244" s="272"/>
      <c r="T244" s="273"/>
      <c r="AT244" s="274" t="s">
        <v>398</v>
      </c>
      <c r="AU244" s="274" t="s">
        <v>386</v>
      </c>
      <c r="AV244" s="15" t="s">
        <v>92</v>
      </c>
      <c r="AW244" s="15" t="s">
        <v>30</v>
      </c>
      <c r="AX244" s="15" t="s">
        <v>76</v>
      </c>
      <c r="AY244" s="274" t="s">
        <v>387</v>
      </c>
    </row>
    <row r="245" spans="1:65" s="16" customFormat="1" ht="10.199999999999999">
      <c r="B245" s="275"/>
      <c r="C245" s="276"/>
      <c r="D245" s="255" t="s">
        <v>398</v>
      </c>
      <c r="E245" s="277" t="s">
        <v>1</v>
      </c>
      <c r="F245" s="278" t="s">
        <v>412</v>
      </c>
      <c r="G245" s="276"/>
      <c r="H245" s="279">
        <v>21.84</v>
      </c>
      <c r="I245" s="280"/>
      <c r="J245" s="276"/>
      <c r="K245" s="276"/>
      <c r="L245" s="281"/>
      <c r="M245" s="282"/>
      <c r="N245" s="283"/>
      <c r="O245" s="283"/>
      <c r="P245" s="283"/>
      <c r="Q245" s="283"/>
      <c r="R245" s="283"/>
      <c r="S245" s="283"/>
      <c r="T245" s="284"/>
      <c r="AT245" s="285" t="s">
        <v>398</v>
      </c>
      <c r="AU245" s="285" t="s">
        <v>386</v>
      </c>
      <c r="AV245" s="16" t="s">
        <v>386</v>
      </c>
      <c r="AW245" s="16" t="s">
        <v>30</v>
      </c>
      <c r="AX245" s="16" t="s">
        <v>84</v>
      </c>
      <c r="AY245" s="285" t="s">
        <v>387</v>
      </c>
    </row>
    <row r="246" spans="1:65" s="2" customFormat="1" ht="21.75" customHeight="1">
      <c r="A246" s="37"/>
      <c r="B246" s="38"/>
      <c r="C246" s="240" t="s">
        <v>386</v>
      </c>
      <c r="D246" s="240" t="s">
        <v>393</v>
      </c>
      <c r="E246" s="241" t="s">
        <v>420</v>
      </c>
      <c r="F246" s="242" t="s">
        <v>421</v>
      </c>
      <c r="G246" s="243" t="s">
        <v>405</v>
      </c>
      <c r="H246" s="244">
        <v>172.51499999999999</v>
      </c>
      <c r="I246" s="245"/>
      <c r="J246" s="246">
        <f>ROUND(I246*H246,2)</f>
        <v>0</v>
      </c>
      <c r="K246" s="247"/>
      <c r="L246" s="40"/>
      <c r="M246" s="248" t="s">
        <v>1</v>
      </c>
      <c r="N246" s="249" t="s">
        <v>42</v>
      </c>
      <c r="O246" s="78"/>
      <c r="P246" s="250">
        <f>O246*H246</f>
        <v>0</v>
      </c>
      <c r="Q246" s="250">
        <v>0</v>
      </c>
      <c r="R246" s="250">
        <f>Q246*H246</f>
        <v>0</v>
      </c>
      <c r="S246" s="250">
        <v>0</v>
      </c>
      <c r="T246" s="251">
        <f>S246*H246</f>
        <v>0</v>
      </c>
      <c r="U246" s="37"/>
      <c r="V246" s="37"/>
      <c r="W246" s="37"/>
      <c r="X246" s="37"/>
      <c r="Y246" s="37"/>
      <c r="Z246" s="37"/>
      <c r="AA246" s="37"/>
      <c r="AB246" s="37"/>
      <c r="AC246" s="37"/>
      <c r="AD246" s="37"/>
      <c r="AE246" s="37"/>
      <c r="AR246" s="252" t="s">
        <v>422</v>
      </c>
      <c r="AT246" s="252" t="s">
        <v>393</v>
      </c>
      <c r="AU246" s="252" t="s">
        <v>386</v>
      </c>
      <c r="AY246" s="19" t="s">
        <v>387</v>
      </c>
      <c r="BE246" s="127">
        <f>IF(N246="základná",J246,0)</f>
        <v>0</v>
      </c>
      <c r="BF246" s="127">
        <f>IF(N246="znížená",J246,0)</f>
        <v>0</v>
      </c>
      <c r="BG246" s="127">
        <f>IF(N246="zákl. prenesená",J246,0)</f>
        <v>0</v>
      </c>
      <c r="BH246" s="127">
        <f>IF(N246="zníž. prenesená",J246,0)</f>
        <v>0</v>
      </c>
      <c r="BI246" s="127">
        <f>IF(N246="nulová",J246,0)</f>
        <v>0</v>
      </c>
      <c r="BJ246" s="19" t="s">
        <v>92</v>
      </c>
      <c r="BK246" s="127">
        <f>ROUND(I246*H246,2)</f>
        <v>0</v>
      </c>
      <c r="BL246" s="19" t="s">
        <v>422</v>
      </c>
      <c r="BM246" s="252" t="s">
        <v>423</v>
      </c>
    </row>
    <row r="247" spans="1:65" s="14" customFormat="1" ht="10.199999999999999">
      <c r="B247" s="253"/>
      <c r="C247" s="254"/>
      <c r="D247" s="255" t="s">
        <v>398</v>
      </c>
      <c r="E247" s="256" t="s">
        <v>1</v>
      </c>
      <c r="F247" s="257" t="s">
        <v>424</v>
      </c>
      <c r="G247" s="254"/>
      <c r="H247" s="256" t="s">
        <v>1</v>
      </c>
      <c r="I247" s="258"/>
      <c r="J247" s="254"/>
      <c r="K247" s="254"/>
      <c r="L247" s="259"/>
      <c r="M247" s="260"/>
      <c r="N247" s="261"/>
      <c r="O247" s="261"/>
      <c r="P247" s="261"/>
      <c r="Q247" s="261"/>
      <c r="R247" s="261"/>
      <c r="S247" s="261"/>
      <c r="T247" s="262"/>
      <c r="AT247" s="263" t="s">
        <v>398</v>
      </c>
      <c r="AU247" s="263" t="s">
        <v>386</v>
      </c>
      <c r="AV247" s="14" t="s">
        <v>84</v>
      </c>
      <c r="AW247" s="14" t="s">
        <v>30</v>
      </c>
      <c r="AX247" s="14" t="s">
        <v>76</v>
      </c>
      <c r="AY247" s="263" t="s">
        <v>387</v>
      </c>
    </row>
    <row r="248" spans="1:65" s="15" customFormat="1" ht="10.199999999999999">
      <c r="B248" s="264"/>
      <c r="C248" s="265"/>
      <c r="D248" s="255" t="s">
        <v>398</v>
      </c>
      <c r="E248" s="266" t="s">
        <v>1</v>
      </c>
      <c r="F248" s="267" t="s">
        <v>425</v>
      </c>
      <c r="G248" s="265"/>
      <c r="H248" s="268">
        <v>164.3</v>
      </c>
      <c r="I248" s="269"/>
      <c r="J248" s="265"/>
      <c r="K248" s="265"/>
      <c r="L248" s="270"/>
      <c r="M248" s="271"/>
      <c r="N248" s="272"/>
      <c r="O248" s="272"/>
      <c r="P248" s="272"/>
      <c r="Q248" s="272"/>
      <c r="R248" s="272"/>
      <c r="S248" s="272"/>
      <c r="T248" s="273"/>
      <c r="AT248" s="274" t="s">
        <v>398</v>
      </c>
      <c r="AU248" s="274" t="s">
        <v>386</v>
      </c>
      <c r="AV248" s="15" t="s">
        <v>92</v>
      </c>
      <c r="AW248" s="15" t="s">
        <v>30</v>
      </c>
      <c r="AX248" s="15" t="s">
        <v>76</v>
      </c>
      <c r="AY248" s="274" t="s">
        <v>387</v>
      </c>
    </row>
    <row r="249" spans="1:65" s="17" customFormat="1" ht="10.199999999999999">
      <c r="B249" s="286"/>
      <c r="C249" s="287"/>
      <c r="D249" s="255" t="s">
        <v>398</v>
      </c>
      <c r="E249" s="288" t="s">
        <v>1</v>
      </c>
      <c r="F249" s="289" t="s">
        <v>411</v>
      </c>
      <c r="G249" s="287"/>
      <c r="H249" s="290">
        <v>164.3</v>
      </c>
      <c r="I249" s="291"/>
      <c r="J249" s="287"/>
      <c r="K249" s="287"/>
      <c r="L249" s="292"/>
      <c r="M249" s="293"/>
      <c r="N249" s="294"/>
      <c r="O249" s="294"/>
      <c r="P249" s="294"/>
      <c r="Q249" s="294"/>
      <c r="R249" s="294"/>
      <c r="S249" s="294"/>
      <c r="T249" s="295"/>
      <c r="AT249" s="296" t="s">
        <v>398</v>
      </c>
      <c r="AU249" s="296" t="s">
        <v>386</v>
      </c>
      <c r="AV249" s="17" t="s">
        <v>99</v>
      </c>
      <c r="AW249" s="17" t="s">
        <v>30</v>
      </c>
      <c r="AX249" s="17" t="s">
        <v>76</v>
      </c>
      <c r="AY249" s="296" t="s">
        <v>387</v>
      </c>
    </row>
    <row r="250" spans="1:65" s="15" customFormat="1" ht="10.199999999999999">
      <c r="B250" s="264"/>
      <c r="C250" s="265"/>
      <c r="D250" s="255" t="s">
        <v>398</v>
      </c>
      <c r="E250" s="266" t="s">
        <v>1</v>
      </c>
      <c r="F250" s="267" t="s">
        <v>426</v>
      </c>
      <c r="G250" s="265"/>
      <c r="H250" s="268">
        <v>8.2149999999999999</v>
      </c>
      <c r="I250" s="269"/>
      <c r="J250" s="265"/>
      <c r="K250" s="265"/>
      <c r="L250" s="270"/>
      <c r="M250" s="271"/>
      <c r="N250" s="272"/>
      <c r="O250" s="272"/>
      <c r="P250" s="272"/>
      <c r="Q250" s="272"/>
      <c r="R250" s="272"/>
      <c r="S250" s="272"/>
      <c r="T250" s="273"/>
      <c r="AT250" s="274" t="s">
        <v>398</v>
      </c>
      <c r="AU250" s="274" t="s">
        <v>386</v>
      </c>
      <c r="AV250" s="15" t="s">
        <v>92</v>
      </c>
      <c r="AW250" s="15" t="s">
        <v>30</v>
      </c>
      <c r="AX250" s="15" t="s">
        <v>76</v>
      </c>
      <c r="AY250" s="274" t="s">
        <v>387</v>
      </c>
    </row>
    <row r="251" spans="1:65" s="16" customFormat="1" ht="10.199999999999999">
      <c r="B251" s="275"/>
      <c r="C251" s="276"/>
      <c r="D251" s="255" t="s">
        <v>398</v>
      </c>
      <c r="E251" s="277" t="s">
        <v>1</v>
      </c>
      <c r="F251" s="278" t="s">
        <v>412</v>
      </c>
      <c r="G251" s="276"/>
      <c r="H251" s="279">
        <v>172.51499999999999</v>
      </c>
      <c r="I251" s="280"/>
      <c r="J251" s="276"/>
      <c r="K251" s="276"/>
      <c r="L251" s="281"/>
      <c r="M251" s="282"/>
      <c r="N251" s="283"/>
      <c r="O251" s="283"/>
      <c r="P251" s="283"/>
      <c r="Q251" s="283"/>
      <c r="R251" s="283"/>
      <c r="S251" s="283"/>
      <c r="T251" s="284"/>
      <c r="AT251" s="285" t="s">
        <v>398</v>
      </c>
      <c r="AU251" s="285" t="s">
        <v>386</v>
      </c>
      <c r="AV251" s="16" t="s">
        <v>386</v>
      </c>
      <c r="AW251" s="16" t="s">
        <v>30</v>
      </c>
      <c r="AX251" s="16" t="s">
        <v>84</v>
      </c>
      <c r="AY251" s="285" t="s">
        <v>387</v>
      </c>
    </row>
    <row r="252" spans="1:65" s="13" customFormat="1" ht="20.85" customHeight="1">
      <c r="B252" s="227"/>
      <c r="C252" s="228"/>
      <c r="D252" s="229" t="s">
        <v>75</v>
      </c>
      <c r="E252" s="229" t="s">
        <v>427</v>
      </c>
      <c r="F252" s="229" t="s">
        <v>428</v>
      </c>
      <c r="G252" s="228"/>
      <c r="H252" s="228"/>
      <c r="I252" s="230"/>
      <c r="J252" s="231">
        <f>BK252</f>
        <v>0</v>
      </c>
      <c r="K252" s="228"/>
      <c r="L252" s="232"/>
      <c r="M252" s="233"/>
      <c r="N252" s="234"/>
      <c r="O252" s="234"/>
      <c r="P252" s="235">
        <f>SUM(P253:P337)</f>
        <v>0</v>
      </c>
      <c r="Q252" s="234"/>
      <c r="R252" s="235">
        <f>SUM(R253:R337)</f>
        <v>3.3115650000000003</v>
      </c>
      <c r="S252" s="234"/>
      <c r="T252" s="236">
        <f>SUM(T253:T337)</f>
        <v>57.495367999999999</v>
      </c>
      <c r="AR252" s="237" t="s">
        <v>84</v>
      </c>
      <c r="AT252" s="238" t="s">
        <v>75</v>
      </c>
      <c r="AU252" s="238" t="s">
        <v>99</v>
      </c>
      <c r="AY252" s="237" t="s">
        <v>387</v>
      </c>
      <c r="BK252" s="239">
        <f>SUM(BK253:BK337)</f>
        <v>0</v>
      </c>
    </row>
    <row r="253" spans="1:65" s="2" customFormat="1" ht="33" customHeight="1">
      <c r="A253" s="37"/>
      <c r="B253" s="38"/>
      <c r="C253" s="240" t="s">
        <v>429</v>
      </c>
      <c r="D253" s="240" t="s">
        <v>393</v>
      </c>
      <c r="E253" s="241" t="s">
        <v>430</v>
      </c>
      <c r="F253" s="242" t="s">
        <v>431</v>
      </c>
      <c r="G253" s="243" t="s">
        <v>396</v>
      </c>
      <c r="H253" s="244">
        <v>3</v>
      </c>
      <c r="I253" s="245"/>
      <c r="J253" s="246">
        <f>ROUND(I253*H253,2)</f>
        <v>0</v>
      </c>
      <c r="K253" s="247"/>
      <c r="L253" s="40"/>
      <c r="M253" s="248" t="s">
        <v>1</v>
      </c>
      <c r="N253" s="249" t="s">
        <v>42</v>
      </c>
      <c r="O253" s="78"/>
      <c r="P253" s="250">
        <f>O253*H253</f>
        <v>0</v>
      </c>
      <c r="Q253" s="250">
        <v>0</v>
      </c>
      <c r="R253" s="250">
        <f>Q253*H253</f>
        <v>0</v>
      </c>
      <c r="S253" s="250">
        <v>0.224</v>
      </c>
      <c r="T253" s="251">
        <f>S253*H253</f>
        <v>0.67200000000000004</v>
      </c>
      <c r="U253" s="37"/>
      <c r="V253" s="37"/>
      <c r="W253" s="37"/>
      <c r="X253" s="37"/>
      <c r="Y253" s="37"/>
      <c r="Z253" s="37"/>
      <c r="AA253" s="37"/>
      <c r="AB253" s="37"/>
      <c r="AC253" s="37"/>
      <c r="AD253" s="37"/>
      <c r="AE253" s="37"/>
      <c r="AR253" s="252" t="s">
        <v>386</v>
      </c>
      <c r="AT253" s="252" t="s">
        <v>393</v>
      </c>
      <c r="AU253" s="252" t="s">
        <v>386</v>
      </c>
      <c r="AY253" s="19" t="s">
        <v>387</v>
      </c>
      <c r="BE253" s="127">
        <f>IF(N253="základná",J253,0)</f>
        <v>0</v>
      </c>
      <c r="BF253" s="127">
        <f>IF(N253="znížená",J253,0)</f>
        <v>0</v>
      </c>
      <c r="BG253" s="127">
        <f>IF(N253="zákl. prenesená",J253,0)</f>
        <v>0</v>
      </c>
      <c r="BH253" s="127">
        <f>IF(N253="zníž. prenesená",J253,0)</f>
        <v>0</v>
      </c>
      <c r="BI253" s="127">
        <f>IF(N253="nulová",J253,0)</f>
        <v>0</v>
      </c>
      <c r="BJ253" s="19" t="s">
        <v>92</v>
      </c>
      <c r="BK253" s="127">
        <f>ROUND(I253*H253,2)</f>
        <v>0</v>
      </c>
      <c r="BL253" s="19" t="s">
        <v>386</v>
      </c>
      <c r="BM253" s="252" t="s">
        <v>432</v>
      </c>
    </row>
    <row r="254" spans="1:65" s="2" customFormat="1" ht="37.799999999999997" customHeight="1">
      <c r="A254" s="37"/>
      <c r="B254" s="38"/>
      <c r="C254" s="240" t="s">
        <v>433</v>
      </c>
      <c r="D254" s="240" t="s">
        <v>393</v>
      </c>
      <c r="E254" s="241" t="s">
        <v>434</v>
      </c>
      <c r="F254" s="242" t="s">
        <v>435</v>
      </c>
      <c r="G254" s="243" t="s">
        <v>436</v>
      </c>
      <c r="H254" s="244">
        <v>16</v>
      </c>
      <c r="I254" s="245"/>
      <c r="J254" s="246">
        <f>ROUND(I254*H254,2)</f>
        <v>0</v>
      </c>
      <c r="K254" s="247"/>
      <c r="L254" s="40"/>
      <c r="M254" s="248" t="s">
        <v>1</v>
      </c>
      <c r="N254" s="249" t="s">
        <v>42</v>
      </c>
      <c r="O254" s="78"/>
      <c r="P254" s="250">
        <f>O254*H254</f>
        <v>0</v>
      </c>
      <c r="Q254" s="250">
        <v>5.0000000000000002E-5</v>
      </c>
      <c r="R254" s="250">
        <f>Q254*H254</f>
        <v>8.0000000000000004E-4</v>
      </c>
      <c r="S254" s="250">
        <v>1E-3</v>
      </c>
      <c r="T254" s="251">
        <f>S254*H254</f>
        <v>1.6E-2</v>
      </c>
      <c r="U254" s="37"/>
      <c r="V254" s="37"/>
      <c r="W254" s="37"/>
      <c r="X254" s="37"/>
      <c r="Y254" s="37"/>
      <c r="Z254" s="37"/>
      <c r="AA254" s="37"/>
      <c r="AB254" s="37"/>
      <c r="AC254" s="37"/>
      <c r="AD254" s="37"/>
      <c r="AE254" s="37"/>
      <c r="AR254" s="252" t="s">
        <v>386</v>
      </c>
      <c r="AT254" s="252" t="s">
        <v>393</v>
      </c>
      <c r="AU254" s="252" t="s">
        <v>386</v>
      </c>
      <c r="AY254" s="19" t="s">
        <v>387</v>
      </c>
      <c r="BE254" s="127">
        <f>IF(N254="základná",J254,0)</f>
        <v>0</v>
      </c>
      <c r="BF254" s="127">
        <f>IF(N254="znížená",J254,0)</f>
        <v>0</v>
      </c>
      <c r="BG254" s="127">
        <f>IF(N254="zákl. prenesená",J254,0)</f>
        <v>0</v>
      </c>
      <c r="BH254" s="127">
        <f>IF(N254="zníž. prenesená",J254,0)</f>
        <v>0</v>
      </c>
      <c r="BI254" s="127">
        <f>IF(N254="nulová",J254,0)</f>
        <v>0</v>
      </c>
      <c r="BJ254" s="19" t="s">
        <v>92</v>
      </c>
      <c r="BK254" s="127">
        <f>ROUND(I254*H254,2)</f>
        <v>0</v>
      </c>
      <c r="BL254" s="19" t="s">
        <v>386</v>
      </c>
      <c r="BM254" s="252" t="s">
        <v>437</v>
      </c>
    </row>
    <row r="255" spans="1:65" s="15" customFormat="1" ht="20.399999999999999">
      <c r="B255" s="264"/>
      <c r="C255" s="265"/>
      <c r="D255" s="255" t="s">
        <v>398</v>
      </c>
      <c r="E255" s="266" t="s">
        <v>1</v>
      </c>
      <c r="F255" s="267" t="s">
        <v>438</v>
      </c>
      <c r="G255" s="265"/>
      <c r="H255" s="268">
        <v>16</v>
      </c>
      <c r="I255" s="269"/>
      <c r="J255" s="265"/>
      <c r="K255" s="265"/>
      <c r="L255" s="270"/>
      <c r="M255" s="271"/>
      <c r="N255" s="272"/>
      <c r="O255" s="272"/>
      <c r="P255" s="272"/>
      <c r="Q255" s="272"/>
      <c r="R255" s="272"/>
      <c r="S255" s="272"/>
      <c r="T255" s="273"/>
      <c r="AT255" s="274" t="s">
        <v>398</v>
      </c>
      <c r="AU255" s="274" t="s">
        <v>386</v>
      </c>
      <c r="AV255" s="15" t="s">
        <v>92</v>
      </c>
      <c r="AW255" s="15" t="s">
        <v>30</v>
      </c>
      <c r="AX255" s="15" t="s">
        <v>84</v>
      </c>
      <c r="AY255" s="274" t="s">
        <v>387</v>
      </c>
    </row>
    <row r="256" spans="1:65" s="2" customFormat="1" ht="37.799999999999997" customHeight="1">
      <c r="A256" s="37"/>
      <c r="B256" s="38"/>
      <c r="C256" s="240" t="s">
        <v>439</v>
      </c>
      <c r="D256" s="240" t="s">
        <v>393</v>
      </c>
      <c r="E256" s="241" t="s">
        <v>440</v>
      </c>
      <c r="F256" s="242" t="s">
        <v>441</v>
      </c>
      <c r="G256" s="243" t="s">
        <v>405</v>
      </c>
      <c r="H256" s="244">
        <v>1643</v>
      </c>
      <c r="I256" s="245"/>
      <c r="J256" s="246">
        <f>ROUND(I256*H256,2)</f>
        <v>0</v>
      </c>
      <c r="K256" s="247"/>
      <c r="L256" s="40"/>
      <c r="M256" s="248" t="s">
        <v>1</v>
      </c>
      <c r="N256" s="249" t="s">
        <v>42</v>
      </c>
      <c r="O256" s="78"/>
      <c r="P256" s="250">
        <f>O256*H256</f>
        <v>0</v>
      </c>
      <c r="Q256" s="250">
        <v>2.0000000000000002E-5</v>
      </c>
      <c r="R256" s="250">
        <f>Q256*H256</f>
        <v>3.286E-2</v>
      </c>
      <c r="S256" s="250">
        <v>0</v>
      </c>
      <c r="T256" s="251">
        <f>S256*H256</f>
        <v>0</v>
      </c>
      <c r="U256" s="37"/>
      <c r="V256" s="37"/>
      <c r="W256" s="37"/>
      <c r="X256" s="37"/>
      <c r="Y256" s="37"/>
      <c r="Z256" s="37"/>
      <c r="AA256" s="37"/>
      <c r="AB256" s="37"/>
      <c r="AC256" s="37"/>
      <c r="AD256" s="37"/>
      <c r="AE256" s="37"/>
      <c r="AR256" s="252" t="s">
        <v>386</v>
      </c>
      <c r="AT256" s="252" t="s">
        <v>393</v>
      </c>
      <c r="AU256" s="252" t="s">
        <v>386</v>
      </c>
      <c r="AY256" s="19" t="s">
        <v>387</v>
      </c>
      <c r="BE256" s="127">
        <f>IF(N256="základná",J256,0)</f>
        <v>0</v>
      </c>
      <c r="BF256" s="127">
        <f>IF(N256="znížená",J256,0)</f>
        <v>0</v>
      </c>
      <c r="BG256" s="127">
        <f>IF(N256="zákl. prenesená",J256,0)</f>
        <v>0</v>
      </c>
      <c r="BH256" s="127">
        <f>IF(N256="zníž. prenesená",J256,0)</f>
        <v>0</v>
      </c>
      <c r="BI256" s="127">
        <f>IF(N256="nulová",J256,0)</f>
        <v>0</v>
      </c>
      <c r="BJ256" s="19" t="s">
        <v>92</v>
      </c>
      <c r="BK256" s="127">
        <f>ROUND(I256*H256,2)</f>
        <v>0</v>
      </c>
      <c r="BL256" s="19" t="s">
        <v>386</v>
      </c>
      <c r="BM256" s="252" t="s">
        <v>442</v>
      </c>
    </row>
    <row r="257" spans="1:65" s="15" customFormat="1" ht="10.199999999999999">
      <c r="B257" s="264"/>
      <c r="C257" s="265"/>
      <c r="D257" s="255" t="s">
        <v>398</v>
      </c>
      <c r="E257" s="266" t="s">
        <v>1</v>
      </c>
      <c r="F257" s="267" t="s">
        <v>146</v>
      </c>
      <c r="G257" s="265"/>
      <c r="H257" s="268">
        <v>1643</v>
      </c>
      <c r="I257" s="269"/>
      <c r="J257" s="265"/>
      <c r="K257" s="265"/>
      <c r="L257" s="270"/>
      <c r="M257" s="271"/>
      <c r="N257" s="272"/>
      <c r="O257" s="272"/>
      <c r="P257" s="272"/>
      <c r="Q257" s="272"/>
      <c r="R257" s="272"/>
      <c r="S257" s="272"/>
      <c r="T257" s="273"/>
      <c r="AT257" s="274" t="s">
        <v>398</v>
      </c>
      <c r="AU257" s="274" t="s">
        <v>386</v>
      </c>
      <c r="AV257" s="15" t="s">
        <v>92</v>
      </c>
      <c r="AW257" s="15" t="s">
        <v>30</v>
      </c>
      <c r="AX257" s="15" t="s">
        <v>84</v>
      </c>
      <c r="AY257" s="274" t="s">
        <v>387</v>
      </c>
    </row>
    <row r="258" spans="1:65" s="2" customFormat="1" ht="24.15" customHeight="1">
      <c r="A258" s="37"/>
      <c r="B258" s="38"/>
      <c r="C258" s="240" t="s">
        <v>443</v>
      </c>
      <c r="D258" s="240" t="s">
        <v>393</v>
      </c>
      <c r="E258" s="241" t="s">
        <v>444</v>
      </c>
      <c r="F258" s="242" t="s">
        <v>445</v>
      </c>
      <c r="G258" s="243" t="s">
        <v>396</v>
      </c>
      <c r="H258" s="244">
        <v>648.79999999999995</v>
      </c>
      <c r="I258" s="245"/>
      <c r="J258" s="246">
        <f>ROUND(I258*H258,2)</f>
        <v>0</v>
      </c>
      <c r="K258" s="247"/>
      <c r="L258" s="40"/>
      <c r="M258" s="248" t="s">
        <v>1</v>
      </c>
      <c r="N258" s="249" t="s">
        <v>42</v>
      </c>
      <c r="O258" s="78"/>
      <c r="P258" s="250">
        <f>O258*H258</f>
        <v>0</v>
      </c>
      <c r="Q258" s="250">
        <v>1.0000000000000001E-5</v>
      </c>
      <c r="R258" s="250">
        <f>Q258*H258</f>
        <v>6.4879999999999998E-3</v>
      </c>
      <c r="S258" s="250">
        <v>0</v>
      </c>
      <c r="T258" s="251">
        <f>S258*H258</f>
        <v>0</v>
      </c>
      <c r="U258" s="37"/>
      <c r="V258" s="37"/>
      <c r="W258" s="37"/>
      <c r="X258" s="37"/>
      <c r="Y258" s="37"/>
      <c r="Z258" s="37"/>
      <c r="AA258" s="37"/>
      <c r="AB258" s="37"/>
      <c r="AC258" s="37"/>
      <c r="AD258" s="37"/>
      <c r="AE258" s="37"/>
      <c r="AR258" s="252" t="s">
        <v>386</v>
      </c>
      <c r="AT258" s="252" t="s">
        <v>393</v>
      </c>
      <c r="AU258" s="252" t="s">
        <v>386</v>
      </c>
      <c r="AY258" s="19" t="s">
        <v>387</v>
      </c>
      <c r="BE258" s="127">
        <f>IF(N258="základná",J258,0)</f>
        <v>0</v>
      </c>
      <c r="BF258" s="127">
        <f>IF(N258="znížená",J258,0)</f>
        <v>0</v>
      </c>
      <c r="BG258" s="127">
        <f>IF(N258="zákl. prenesená",J258,0)</f>
        <v>0</v>
      </c>
      <c r="BH258" s="127">
        <f>IF(N258="zníž. prenesená",J258,0)</f>
        <v>0</v>
      </c>
      <c r="BI258" s="127">
        <f>IF(N258="nulová",J258,0)</f>
        <v>0</v>
      </c>
      <c r="BJ258" s="19" t="s">
        <v>92</v>
      </c>
      <c r="BK258" s="127">
        <f>ROUND(I258*H258,2)</f>
        <v>0</v>
      </c>
      <c r="BL258" s="19" t="s">
        <v>386</v>
      </c>
      <c r="BM258" s="252" t="s">
        <v>446</v>
      </c>
    </row>
    <row r="259" spans="1:65" s="14" customFormat="1" ht="10.199999999999999">
      <c r="B259" s="253"/>
      <c r="C259" s="254"/>
      <c r="D259" s="255" t="s">
        <v>398</v>
      </c>
      <c r="E259" s="256" t="s">
        <v>1</v>
      </c>
      <c r="F259" s="257" t="s">
        <v>399</v>
      </c>
      <c r="G259" s="254"/>
      <c r="H259" s="256" t="s">
        <v>1</v>
      </c>
      <c r="I259" s="258"/>
      <c r="J259" s="254"/>
      <c r="K259" s="254"/>
      <c r="L259" s="259"/>
      <c r="M259" s="260"/>
      <c r="N259" s="261"/>
      <c r="O259" s="261"/>
      <c r="P259" s="261"/>
      <c r="Q259" s="261"/>
      <c r="R259" s="261"/>
      <c r="S259" s="261"/>
      <c r="T259" s="262"/>
      <c r="AT259" s="263" t="s">
        <v>398</v>
      </c>
      <c r="AU259" s="263" t="s">
        <v>386</v>
      </c>
      <c r="AV259" s="14" t="s">
        <v>84</v>
      </c>
      <c r="AW259" s="14" t="s">
        <v>30</v>
      </c>
      <c r="AX259" s="14" t="s">
        <v>76</v>
      </c>
      <c r="AY259" s="263" t="s">
        <v>387</v>
      </c>
    </row>
    <row r="260" spans="1:65" s="14" customFormat="1" ht="30.6">
      <c r="B260" s="253"/>
      <c r="C260" s="254"/>
      <c r="D260" s="255" t="s">
        <v>398</v>
      </c>
      <c r="E260" s="256" t="s">
        <v>1</v>
      </c>
      <c r="F260" s="257" t="s">
        <v>447</v>
      </c>
      <c r="G260" s="254"/>
      <c r="H260" s="256" t="s">
        <v>1</v>
      </c>
      <c r="I260" s="258"/>
      <c r="J260" s="254"/>
      <c r="K260" s="254"/>
      <c r="L260" s="259"/>
      <c r="M260" s="260"/>
      <c r="N260" s="261"/>
      <c r="O260" s="261"/>
      <c r="P260" s="261"/>
      <c r="Q260" s="261"/>
      <c r="R260" s="261"/>
      <c r="S260" s="261"/>
      <c r="T260" s="262"/>
      <c r="AT260" s="263" t="s">
        <v>398</v>
      </c>
      <c r="AU260" s="263" t="s">
        <v>386</v>
      </c>
      <c r="AV260" s="14" t="s">
        <v>84</v>
      </c>
      <c r="AW260" s="14" t="s">
        <v>30</v>
      </c>
      <c r="AX260" s="14" t="s">
        <v>76</v>
      </c>
      <c r="AY260" s="263" t="s">
        <v>387</v>
      </c>
    </row>
    <row r="261" spans="1:65" s="14" customFormat="1" ht="20.399999999999999">
      <c r="B261" s="253"/>
      <c r="C261" s="254"/>
      <c r="D261" s="255" t="s">
        <v>398</v>
      </c>
      <c r="E261" s="256" t="s">
        <v>1</v>
      </c>
      <c r="F261" s="257" t="s">
        <v>448</v>
      </c>
      <c r="G261" s="254"/>
      <c r="H261" s="256" t="s">
        <v>1</v>
      </c>
      <c r="I261" s="258"/>
      <c r="J261" s="254"/>
      <c r="K261" s="254"/>
      <c r="L261" s="259"/>
      <c r="M261" s="260"/>
      <c r="N261" s="261"/>
      <c r="O261" s="261"/>
      <c r="P261" s="261"/>
      <c r="Q261" s="261"/>
      <c r="R261" s="261"/>
      <c r="S261" s="261"/>
      <c r="T261" s="262"/>
      <c r="AT261" s="263" t="s">
        <v>398</v>
      </c>
      <c r="AU261" s="263" t="s">
        <v>386</v>
      </c>
      <c r="AV261" s="14" t="s">
        <v>84</v>
      </c>
      <c r="AW261" s="14" t="s">
        <v>30</v>
      </c>
      <c r="AX261" s="14" t="s">
        <v>76</v>
      </c>
      <c r="AY261" s="263" t="s">
        <v>387</v>
      </c>
    </row>
    <row r="262" spans="1:65" s="15" customFormat="1" ht="10.199999999999999">
      <c r="B262" s="264"/>
      <c r="C262" s="265"/>
      <c r="D262" s="255" t="s">
        <v>398</v>
      </c>
      <c r="E262" s="266" t="s">
        <v>1</v>
      </c>
      <c r="F262" s="267" t="s">
        <v>449</v>
      </c>
      <c r="G262" s="265"/>
      <c r="H262" s="268">
        <v>648.79999999999995</v>
      </c>
      <c r="I262" s="269"/>
      <c r="J262" s="265"/>
      <c r="K262" s="265"/>
      <c r="L262" s="270"/>
      <c r="M262" s="271"/>
      <c r="N262" s="272"/>
      <c r="O262" s="272"/>
      <c r="P262" s="272"/>
      <c r="Q262" s="272"/>
      <c r="R262" s="272"/>
      <c r="S262" s="272"/>
      <c r="T262" s="273"/>
      <c r="AT262" s="274" t="s">
        <v>398</v>
      </c>
      <c r="AU262" s="274" t="s">
        <v>386</v>
      </c>
      <c r="AV262" s="15" t="s">
        <v>92</v>
      </c>
      <c r="AW262" s="15" t="s">
        <v>30</v>
      </c>
      <c r="AX262" s="15" t="s">
        <v>76</v>
      </c>
      <c r="AY262" s="274" t="s">
        <v>387</v>
      </c>
    </row>
    <row r="263" spans="1:65" s="16" customFormat="1" ht="10.199999999999999">
      <c r="B263" s="275"/>
      <c r="C263" s="276"/>
      <c r="D263" s="255" t="s">
        <v>398</v>
      </c>
      <c r="E263" s="277" t="s">
        <v>1</v>
      </c>
      <c r="F263" s="278" t="s">
        <v>412</v>
      </c>
      <c r="G263" s="276"/>
      <c r="H263" s="279">
        <v>648.79999999999995</v>
      </c>
      <c r="I263" s="280"/>
      <c r="J263" s="276"/>
      <c r="K263" s="276"/>
      <c r="L263" s="281"/>
      <c r="M263" s="282"/>
      <c r="N263" s="283"/>
      <c r="O263" s="283"/>
      <c r="P263" s="283"/>
      <c r="Q263" s="283"/>
      <c r="R263" s="283"/>
      <c r="S263" s="283"/>
      <c r="T263" s="284"/>
      <c r="AT263" s="285" t="s">
        <v>398</v>
      </c>
      <c r="AU263" s="285" t="s">
        <v>386</v>
      </c>
      <c r="AV263" s="16" t="s">
        <v>386</v>
      </c>
      <c r="AW263" s="16" t="s">
        <v>30</v>
      </c>
      <c r="AX263" s="16" t="s">
        <v>84</v>
      </c>
      <c r="AY263" s="285" t="s">
        <v>387</v>
      </c>
    </row>
    <row r="264" spans="1:65" s="2" customFormat="1" ht="24.15" customHeight="1">
      <c r="A264" s="37"/>
      <c r="B264" s="38"/>
      <c r="C264" s="240" t="s">
        <v>427</v>
      </c>
      <c r="D264" s="240" t="s">
        <v>393</v>
      </c>
      <c r="E264" s="241" t="s">
        <v>450</v>
      </c>
      <c r="F264" s="242" t="s">
        <v>451</v>
      </c>
      <c r="G264" s="243" t="s">
        <v>396</v>
      </c>
      <c r="H264" s="244">
        <v>811</v>
      </c>
      <c r="I264" s="245"/>
      <c r="J264" s="246">
        <f>ROUND(I264*H264,2)</f>
        <v>0</v>
      </c>
      <c r="K264" s="247"/>
      <c r="L264" s="40"/>
      <c r="M264" s="248" t="s">
        <v>1</v>
      </c>
      <c r="N264" s="249" t="s">
        <v>42</v>
      </c>
      <c r="O264" s="78"/>
      <c r="P264" s="250">
        <f>O264*H264</f>
        <v>0</v>
      </c>
      <c r="Q264" s="250">
        <v>1.0000000000000001E-5</v>
      </c>
      <c r="R264" s="250">
        <f>Q264*H264</f>
        <v>8.1100000000000009E-3</v>
      </c>
      <c r="S264" s="250">
        <v>0</v>
      </c>
      <c r="T264" s="251">
        <f>S264*H264</f>
        <v>0</v>
      </c>
      <c r="U264" s="37"/>
      <c r="V264" s="37"/>
      <c r="W264" s="37"/>
      <c r="X264" s="37"/>
      <c r="Y264" s="37"/>
      <c r="Z264" s="37"/>
      <c r="AA264" s="37"/>
      <c r="AB264" s="37"/>
      <c r="AC264" s="37"/>
      <c r="AD264" s="37"/>
      <c r="AE264" s="37"/>
      <c r="AR264" s="252" t="s">
        <v>386</v>
      </c>
      <c r="AT264" s="252" t="s">
        <v>393</v>
      </c>
      <c r="AU264" s="252" t="s">
        <v>386</v>
      </c>
      <c r="AY264" s="19" t="s">
        <v>387</v>
      </c>
      <c r="BE264" s="127">
        <f>IF(N264="základná",J264,0)</f>
        <v>0</v>
      </c>
      <c r="BF264" s="127">
        <f>IF(N264="znížená",J264,0)</f>
        <v>0</v>
      </c>
      <c r="BG264" s="127">
        <f>IF(N264="zákl. prenesená",J264,0)</f>
        <v>0</v>
      </c>
      <c r="BH264" s="127">
        <f>IF(N264="zníž. prenesená",J264,0)</f>
        <v>0</v>
      </c>
      <c r="BI264" s="127">
        <f>IF(N264="nulová",J264,0)</f>
        <v>0</v>
      </c>
      <c r="BJ264" s="19" t="s">
        <v>92</v>
      </c>
      <c r="BK264" s="127">
        <f>ROUND(I264*H264,2)</f>
        <v>0</v>
      </c>
      <c r="BL264" s="19" t="s">
        <v>386</v>
      </c>
      <c r="BM264" s="252" t="s">
        <v>452</v>
      </c>
    </row>
    <row r="265" spans="1:65" s="14" customFormat="1" ht="10.199999999999999">
      <c r="B265" s="253"/>
      <c r="C265" s="254"/>
      <c r="D265" s="255" t="s">
        <v>398</v>
      </c>
      <c r="E265" s="256" t="s">
        <v>1</v>
      </c>
      <c r="F265" s="257" t="s">
        <v>399</v>
      </c>
      <c r="G265" s="254"/>
      <c r="H265" s="256" t="s">
        <v>1</v>
      </c>
      <c r="I265" s="258"/>
      <c r="J265" s="254"/>
      <c r="K265" s="254"/>
      <c r="L265" s="259"/>
      <c r="M265" s="260"/>
      <c r="N265" s="261"/>
      <c r="O265" s="261"/>
      <c r="P265" s="261"/>
      <c r="Q265" s="261"/>
      <c r="R265" s="261"/>
      <c r="S265" s="261"/>
      <c r="T265" s="262"/>
      <c r="AT265" s="263" t="s">
        <v>398</v>
      </c>
      <c r="AU265" s="263" t="s">
        <v>386</v>
      </c>
      <c r="AV265" s="14" t="s">
        <v>84</v>
      </c>
      <c r="AW265" s="14" t="s">
        <v>30</v>
      </c>
      <c r="AX265" s="14" t="s">
        <v>76</v>
      </c>
      <c r="AY265" s="263" t="s">
        <v>387</v>
      </c>
    </row>
    <row r="266" spans="1:65" s="15" customFormat="1" ht="10.199999999999999">
      <c r="B266" s="264"/>
      <c r="C266" s="265"/>
      <c r="D266" s="255" t="s">
        <v>398</v>
      </c>
      <c r="E266" s="266" t="s">
        <v>1</v>
      </c>
      <c r="F266" s="267" t="s">
        <v>453</v>
      </c>
      <c r="G266" s="265"/>
      <c r="H266" s="268">
        <v>811</v>
      </c>
      <c r="I266" s="269"/>
      <c r="J266" s="265"/>
      <c r="K266" s="265"/>
      <c r="L266" s="270"/>
      <c r="M266" s="271"/>
      <c r="N266" s="272"/>
      <c r="O266" s="272"/>
      <c r="P266" s="272"/>
      <c r="Q266" s="272"/>
      <c r="R266" s="272"/>
      <c r="S266" s="272"/>
      <c r="T266" s="273"/>
      <c r="AT266" s="274" t="s">
        <v>398</v>
      </c>
      <c r="AU266" s="274" t="s">
        <v>386</v>
      </c>
      <c r="AV266" s="15" t="s">
        <v>92</v>
      </c>
      <c r="AW266" s="15" t="s">
        <v>30</v>
      </c>
      <c r="AX266" s="15" t="s">
        <v>76</v>
      </c>
      <c r="AY266" s="274" t="s">
        <v>387</v>
      </c>
    </row>
    <row r="267" spans="1:65" s="16" customFormat="1" ht="10.199999999999999">
      <c r="B267" s="275"/>
      <c r="C267" s="276"/>
      <c r="D267" s="255" t="s">
        <v>398</v>
      </c>
      <c r="E267" s="277" t="s">
        <v>1</v>
      </c>
      <c r="F267" s="278" t="s">
        <v>412</v>
      </c>
      <c r="G267" s="276"/>
      <c r="H267" s="279">
        <v>811</v>
      </c>
      <c r="I267" s="280"/>
      <c r="J267" s="276"/>
      <c r="K267" s="276"/>
      <c r="L267" s="281"/>
      <c r="M267" s="282"/>
      <c r="N267" s="283"/>
      <c r="O267" s="283"/>
      <c r="P267" s="283"/>
      <c r="Q267" s="283"/>
      <c r="R267" s="283"/>
      <c r="S267" s="283"/>
      <c r="T267" s="284"/>
      <c r="AT267" s="285" t="s">
        <v>398</v>
      </c>
      <c r="AU267" s="285" t="s">
        <v>386</v>
      </c>
      <c r="AV267" s="16" t="s">
        <v>386</v>
      </c>
      <c r="AW267" s="16" t="s">
        <v>30</v>
      </c>
      <c r="AX267" s="16" t="s">
        <v>84</v>
      </c>
      <c r="AY267" s="285" t="s">
        <v>387</v>
      </c>
    </row>
    <row r="268" spans="1:65" s="2" customFormat="1" ht="24.15" customHeight="1">
      <c r="A268" s="37"/>
      <c r="B268" s="38"/>
      <c r="C268" s="240" t="s">
        <v>128</v>
      </c>
      <c r="D268" s="240" t="s">
        <v>393</v>
      </c>
      <c r="E268" s="241" t="s">
        <v>454</v>
      </c>
      <c r="F268" s="242" t="s">
        <v>455</v>
      </c>
      <c r="G268" s="243" t="s">
        <v>396</v>
      </c>
      <c r="H268" s="244">
        <v>22.4</v>
      </c>
      <c r="I268" s="245"/>
      <c r="J268" s="246">
        <f>ROUND(I268*H268,2)</f>
        <v>0</v>
      </c>
      <c r="K268" s="247"/>
      <c r="L268" s="40"/>
      <c r="M268" s="248" t="s">
        <v>1</v>
      </c>
      <c r="N268" s="249" t="s">
        <v>42</v>
      </c>
      <c r="O268" s="78"/>
      <c r="P268" s="250">
        <f>O268*H268</f>
        <v>0</v>
      </c>
      <c r="Q268" s="250">
        <v>1.0000000000000001E-5</v>
      </c>
      <c r="R268" s="250">
        <f>Q268*H268</f>
        <v>2.24E-4</v>
      </c>
      <c r="S268" s="250">
        <v>0</v>
      </c>
      <c r="T268" s="251">
        <f>S268*H268</f>
        <v>0</v>
      </c>
      <c r="U268" s="37"/>
      <c r="V268" s="37"/>
      <c r="W268" s="37"/>
      <c r="X268" s="37"/>
      <c r="Y268" s="37"/>
      <c r="Z268" s="37"/>
      <c r="AA268" s="37"/>
      <c r="AB268" s="37"/>
      <c r="AC268" s="37"/>
      <c r="AD268" s="37"/>
      <c r="AE268" s="37"/>
      <c r="AR268" s="252" t="s">
        <v>386</v>
      </c>
      <c r="AT268" s="252" t="s">
        <v>393</v>
      </c>
      <c r="AU268" s="252" t="s">
        <v>386</v>
      </c>
      <c r="AY268" s="19" t="s">
        <v>387</v>
      </c>
      <c r="BE268" s="127">
        <f>IF(N268="základná",J268,0)</f>
        <v>0</v>
      </c>
      <c r="BF268" s="127">
        <f>IF(N268="znížená",J268,0)</f>
        <v>0</v>
      </c>
      <c r="BG268" s="127">
        <f>IF(N268="zákl. prenesená",J268,0)</f>
        <v>0</v>
      </c>
      <c r="BH268" s="127">
        <f>IF(N268="zníž. prenesená",J268,0)</f>
        <v>0</v>
      </c>
      <c r="BI268" s="127">
        <f>IF(N268="nulová",J268,0)</f>
        <v>0</v>
      </c>
      <c r="BJ268" s="19" t="s">
        <v>92</v>
      </c>
      <c r="BK268" s="127">
        <f>ROUND(I268*H268,2)</f>
        <v>0</v>
      </c>
      <c r="BL268" s="19" t="s">
        <v>386</v>
      </c>
      <c r="BM268" s="252" t="s">
        <v>456</v>
      </c>
    </row>
    <row r="269" spans="1:65" s="14" customFormat="1" ht="10.199999999999999">
      <c r="B269" s="253"/>
      <c r="C269" s="254"/>
      <c r="D269" s="255" t="s">
        <v>398</v>
      </c>
      <c r="E269" s="256" t="s">
        <v>1</v>
      </c>
      <c r="F269" s="257" t="s">
        <v>416</v>
      </c>
      <c r="G269" s="254"/>
      <c r="H269" s="256" t="s">
        <v>1</v>
      </c>
      <c r="I269" s="258"/>
      <c r="J269" s="254"/>
      <c r="K269" s="254"/>
      <c r="L269" s="259"/>
      <c r="M269" s="260"/>
      <c r="N269" s="261"/>
      <c r="O269" s="261"/>
      <c r="P269" s="261"/>
      <c r="Q269" s="261"/>
      <c r="R269" s="261"/>
      <c r="S269" s="261"/>
      <c r="T269" s="262"/>
      <c r="AT269" s="263" t="s">
        <v>398</v>
      </c>
      <c r="AU269" s="263" t="s">
        <v>386</v>
      </c>
      <c r="AV269" s="14" t="s">
        <v>84</v>
      </c>
      <c r="AW269" s="14" t="s">
        <v>30</v>
      </c>
      <c r="AX269" s="14" t="s">
        <v>76</v>
      </c>
      <c r="AY269" s="263" t="s">
        <v>387</v>
      </c>
    </row>
    <row r="270" spans="1:65" s="15" customFormat="1" ht="10.199999999999999">
      <c r="B270" s="264"/>
      <c r="C270" s="265"/>
      <c r="D270" s="255" t="s">
        <v>398</v>
      </c>
      <c r="E270" s="266" t="s">
        <v>1</v>
      </c>
      <c r="F270" s="267" t="s">
        <v>457</v>
      </c>
      <c r="G270" s="265"/>
      <c r="H270" s="268">
        <v>11.2</v>
      </c>
      <c r="I270" s="269"/>
      <c r="J270" s="265"/>
      <c r="K270" s="265"/>
      <c r="L270" s="270"/>
      <c r="M270" s="271"/>
      <c r="N270" s="272"/>
      <c r="O270" s="272"/>
      <c r="P270" s="272"/>
      <c r="Q270" s="272"/>
      <c r="R270" s="272"/>
      <c r="S270" s="272"/>
      <c r="T270" s="273"/>
      <c r="AT270" s="274" t="s">
        <v>398</v>
      </c>
      <c r="AU270" s="274" t="s">
        <v>386</v>
      </c>
      <c r="AV270" s="15" t="s">
        <v>92</v>
      </c>
      <c r="AW270" s="15" t="s">
        <v>30</v>
      </c>
      <c r="AX270" s="15" t="s">
        <v>76</v>
      </c>
      <c r="AY270" s="274" t="s">
        <v>387</v>
      </c>
    </row>
    <row r="271" spans="1:65" s="17" customFormat="1" ht="10.199999999999999">
      <c r="B271" s="286"/>
      <c r="C271" s="287"/>
      <c r="D271" s="255" t="s">
        <v>398</v>
      </c>
      <c r="E271" s="288" t="s">
        <v>143</v>
      </c>
      <c r="F271" s="289" t="s">
        <v>411</v>
      </c>
      <c r="G271" s="287"/>
      <c r="H271" s="290">
        <v>11.2</v>
      </c>
      <c r="I271" s="291"/>
      <c r="J271" s="287"/>
      <c r="K271" s="287"/>
      <c r="L271" s="292"/>
      <c r="M271" s="293"/>
      <c r="N271" s="294"/>
      <c r="O271" s="294"/>
      <c r="P271" s="294"/>
      <c r="Q271" s="294"/>
      <c r="R271" s="294"/>
      <c r="S271" s="294"/>
      <c r="T271" s="295"/>
      <c r="AT271" s="296" t="s">
        <v>398</v>
      </c>
      <c r="AU271" s="296" t="s">
        <v>386</v>
      </c>
      <c r="AV271" s="17" t="s">
        <v>99</v>
      </c>
      <c r="AW271" s="17" t="s">
        <v>30</v>
      </c>
      <c r="AX271" s="17" t="s">
        <v>76</v>
      </c>
      <c r="AY271" s="296" t="s">
        <v>387</v>
      </c>
    </row>
    <row r="272" spans="1:65" s="15" customFormat="1" ht="10.199999999999999">
      <c r="B272" s="264"/>
      <c r="C272" s="265"/>
      <c r="D272" s="255" t="s">
        <v>398</v>
      </c>
      <c r="E272" s="266" t="s">
        <v>1</v>
      </c>
      <c r="F272" s="267" t="s">
        <v>458</v>
      </c>
      <c r="G272" s="265"/>
      <c r="H272" s="268">
        <v>11.2</v>
      </c>
      <c r="I272" s="269"/>
      <c r="J272" s="265"/>
      <c r="K272" s="265"/>
      <c r="L272" s="270"/>
      <c r="M272" s="271"/>
      <c r="N272" s="272"/>
      <c r="O272" s="272"/>
      <c r="P272" s="272"/>
      <c r="Q272" s="272"/>
      <c r="R272" s="272"/>
      <c r="S272" s="272"/>
      <c r="T272" s="273"/>
      <c r="AT272" s="274" t="s">
        <v>398</v>
      </c>
      <c r="AU272" s="274" t="s">
        <v>386</v>
      </c>
      <c r="AV272" s="15" t="s">
        <v>92</v>
      </c>
      <c r="AW272" s="15" t="s">
        <v>30</v>
      </c>
      <c r="AX272" s="15" t="s">
        <v>76</v>
      </c>
      <c r="AY272" s="274" t="s">
        <v>387</v>
      </c>
    </row>
    <row r="273" spans="1:65" s="16" customFormat="1" ht="10.199999999999999">
      <c r="B273" s="275"/>
      <c r="C273" s="276"/>
      <c r="D273" s="255" t="s">
        <v>398</v>
      </c>
      <c r="E273" s="277" t="s">
        <v>1</v>
      </c>
      <c r="F273" s="278" t="s">
        <v>412</v>
      </c>
      <c r="G273" s="276"/>
      <c r="H273" s="279">
        <v>22.4</v>
      </c>
      <c r="I273" s="280"/>
      <c r="J273" s="276"/>
      <c r="K273" s="276"/>
      <c r="L273" s="281"/>
      <c r="M273" s="282"/>
      <c r="N273" s="283"/>
      <c r="O273" s="283"/>
      <c r="P273" s="283"/>
      <c r="Q273" s="283"/>
      <c r="R273" s="283"/>
      <c r="S273" s="283"/>
      <c r="T273" s="284"/>
      <c r="AT273" s="285" t="s">
        <v>398</v>
      </c>
      <c r="AU273" s="285" t="s">
        <v>386</v>
      </c>
      <c r="AV273" s="16" t="s">
        <v>386</v>
      </c>
      <c r="AW273" s="16" t="s">
        <v>30</v>
      </c>
      <c r="AX273" s="16" t="s">
        <v>84</v>
      </c>
      <c r="AY273" s="285" t="s">
        <v>387</v>
      </c>
    </row>
    <row r="274" spans="1:65" s="2" customFormat="1" ht="37.799999999999997" customHeight="1">
      <c r="A274" s="37"/>
      <c r="B274" s="38"/>
      <c r="C274" s="240" t="s">
        <v>131</v>
      </c>
      <c r="D274" s="240" t="s">
        <v>393</v>
      </c>
      <c r="E274" s="241" t="s">
        <v>459</v>
      </c>
      <c r="F274" s="242" t="s">
        <v>460</v>
      </c>
      <c r="G274" s="243" t="s">
        <v>396</v>
      </c>
      <c r="H274" s="244">
        <v>620</v>
      </c>
      <c r="I274" s="245"/>
      <c r="J274" s="246">
        <f>ROUND(I274*H274,2)</f>
        <v>0</v>
      </c>
      <c r="K274" s="247"/>
      <c r="L274" s="40"/>
      <c r="M274" s="248" t="s">
        <v>1</v>
      </c>
      <c r="N274" s="249" t="s">
        <v>42</v>
      </c>
      <c r="O274" s="78"/>
      <c r="P274" s="250">
        <f>O274*H274</f>
        <v>0</v>
      </c>
      <c r="Q274" s="250">
        <v>1.0000000000000001E-5</v>
      </c>
      <c r="R274" s="250">
        <f>Q274*H274</f>
        <v>6.2000000000000006E-3</v>
      </c>
      <c r="S274" s="250">
        <v>0</v>
      </c>
      <c r="T274" s="251">
        <f>S274*H274</f>
        <v>0</v>
      </c>
      <c r="U274" s="37"/>
      <c r="V274" s="37"/>
      <c r="W274" s="37"/>
      <c r="X274" s="37"/>
      <c r="Y274" s="37"/>
      <c r="Z274" s="37"/>
      <c r="AA274" s="37"/>
      <c r="AB274" s="37"/>
      <c r="AC274" s="37"/>
      <c r="AD274" s="37"/>
      <c r="AE274" s="37"/>
      <c r="AR274" s="252" t="s">
        <v>386</v>
      </c>
      <c r="AT274" s="252" t="s">
        <v>393</v>
      </c>
      <c r="AU274" s="252" t="s">
        <v>386</v>
      </c>
      <c r="AY274" s="19" t="s">
        <v>387</v>
      </c>
      <c r="BE274" s="127">
        <f>IF(N274="základná",J274,0)</f>
        <v>0</v>
      </c>
      <c r="BF274" s="127">
        <f>IF(N274="znížená",J274,0)</f>
        <v>0</v>
      </c>
      <c r="BG274" s="127">
        <f>IF(N274="zákl. prenesená",J274,0)</f>
        <v>0</v>
      </c>
      <c r="BH274" s="127">
        <f>IF(N274="zníž. prenesená",J274,0)</f>
        <v>0</v>
      </c>
      <c r="BI274" s="127">
        <f>IF(N274="nulová",J274,0)</f>
        <v>0</v>
      </c>
      <c r="BJ274" s="19" t="s">
        <v>92</v>
      </c>
      <c r="BK274" s="127">
        <f>ROUND(I274*H274,2)</f>
        <v>0</v>
      </c>
      <c r="BL274" s="19" t="s">
        <v>386</v>
      </c>
      <c r="BM274" s="252" t="s">
        <v>461</v>
      </c>
    </row>
    <row r="275" spans="1:65" s="14" customFormat="1" ht="10.199999999999999">
      <c r="B275" s="253"/>
      <c r="C275" s="254"/>
      <c r="D275" s="255" t="s">
        <v>398</v>
      </c>
      <c r="E275" s="256" t="s">
        <v>1</v>
      </c>
      <c r="F275" s="257" t="s">
        <v>399</v>
      </c>
      <c r="G275" s="254"/>
      <c r="H275" s="256" t="s">
        <v>1</v>
      </c>
      <c r="I275" s="258"/>
      <c r="J275" s="254"/>
      <c r="K275" s="254"/>
      <c r="L275" s="259"/>
      <c r="M275" s="260"/>
      <c r="N275" s="261"/>
      <c r="O275" s="261"/>
      <c r="P275" s="261"/>
      <c r="Q275" s="261"/>
      <c r="R275" s="261"/>
      <c r="S275" s="261"/>
      <c r="T275" s="262"/>
      <c r="AT275" s="263" t="s">
        <v>398</v>
      </c>
      <c r="AU275" s="263" t="s">
        <v>386</v>
      </c>
      <c r="AV275" s="14" t="s">
        <v>84</v>
      </c>
      <c r="AW275" s="14" t="s">
        <v>30</v>
      </c>
      <c r="AX275" s="14" t="s">
        <v>76</v>
      </c>
      <c r="AY275" s="263" t="s">
        <v>387</v>
      </c>
    </row>
    <row r="276" spans="1:65" s="15" customFormat="1" ht="10.199999999999999">
      <c r="B276" s="264"/>
      <c r="C276" s="265"/>
      <c r="D276" s="255" t="s">
        <v>398</v>
      </c>
      <c r="E276" s="266" t="s">
        <v>1</v>
      </c>
      <c r="F276" s="267" t="s">
        <v>462</v>
      </c>
      <c r="G276" s="265"/>
      <c r="H276" s="268">
        <v>69</v>
      </c>
      <c r="I276" s="269"/>
      <c r="J276" s="265"/>
      <c r="K276" s="265"/>
      <c r="L276" s="270"/>
      <c r="M276" s="271"/>
      <c r="N276" s="272"/>
      <c r="O276" s="272"/>
      <c r="P276" s="272"/>
      <c r="Q276" s="272"/>
      <c r="R276" s="272"/>
      <c r="S276" s="272"/>
      <c r="T276" s="273"/>
      <c r="AT276" s="274" t="s">
        <v>398</v>
      </c>
      <c r="AU276" s="274" t="s">
        <v>386</v>
      </c>
      <c r="AV276" s="15" t="s">
        <v>92</v>
      </c>
      <c r="AW276" s="15" t="s">
        <v>30</v>
      </c>
      <c r="AX276" s="15" t="s">
        <v>76</v>
      </c>
      <c r="AY276" s="274" t="s">
        <v>387</v>
      </c>
    </row>
    <row r="277" spans="1:65" s="15" customFormat="1" ht="10.199999999999999">
      <c r="B277" s="264"/>
      <c r="C277" s="265"/>
      <c r="D277" s="255" t="s">
        <v>398</v>
      </c>
      <c r="E277" s="266" t="s">
        <v>1</v>
      </c>
      <c r="F277" s="267" t="s">
        <v>463</v>
      </c>
      <c r="G277" s="265"/>
      <c r="H277" s="268">
        <v>0</v>
      </c>
      <c r="I277" s="269"/>
      <c r="J277" s="265"/>
      <c r="K277" s="265"/>
      <c r="L277" s="270"/>
      <c r="M277" s="271"/>
      <c r="N277" s="272"/>
      <c r="O277" s="272"/>
      <c r="P277" s="272"/>
      <c r="Q277" s="272"/>
      <c r="R277" s="272"/>
      <c r="S277" s="272"/>
      <c r="T277" s="273"/>
      <c r="AT277" s="274" t="s">
        <v>398</v>
      </c>
      <c r="AU277" s="274" t="s">
        <v>386</v>
      </c>
      <c r="AV277" s="15" t="s">
        <v>92</v>
      </c>
      <c r="AW277" s="15" t="s">
        <v>30</v>
      </c>
      <c r="AX277" s="15" t="s">
        <v>76</v>
      </c>
      <c r="AY277" s="274" t="s">
        <v>387</v>
      </c>
    </row>
    <row r="278" spans="1:65" s="15" customFormat="1" ht="10.199999999999999">
      <c r="B278" s="264"/>
      <c r="C278" s="265"/>
      <c r="D278" s="255" t="s">
        <v>398</v>
      </c>
      <c r="E278" s="266" t="s">
        <v>1</v>
      </c>
      <c r="F278" s="267" t="s">
        <v>464</v>
      </c>
      <c r="G278" s="265"/>
      <c r="H278" s="268">
        <v>58</v>
      </c>
      <c r="I278" s="269"/>
      <c r="J278" s="265"/>
      <c r="K278" s="265"/>
      <c r="L278" s="270"/>
      <c r="M278" s="271"/>
      <c r="N278" s="272"/>
      <c r="O278" s="272"/>
      <c r="P278" s="272"/>
      <c r="Q278" s="272"/>
      <c r="R278" s="272"/>
      <c r="S278" s="272"/>
      <c r="T278" s="273"/>
      <c r="AT278" s="274" t="s">
        <v>398</v>
      </c>
      <c r="AU278" s="274" t="s">
        <v>386</v>
      </c>
      <c r="AV278" s="15" t="s">
        <v>92</v>
      </c>
      <c r="AW278" s="15" t="s">
        <v>30</v>
      </c>
      <c r="AX278" s="15" t="s">
        <v>76</v>
      </c>
      <c r="AY278" s="274" t="s">
        <v>387</v>
      </c>
    </row>
    <row r="279" spans="1:65" s="15" customFormat="1" ht="10.199999999999999">
      <c r="B279" s="264"/>
      <c r="C279" s="265"/>
      <c r="D279" s="255" t="s">
        <v>398</v>
      </c>
      <c r="E279" s="266" t="s">
        <v>1</v>
      </c>
      <c r="F279" s="267" t="s">
        <v>465</v>
      </c>
      <c r="G279" s="265"/>
      <c r="H279" s="268">
        <v>453</v>
      </c>
      <c r="I279" s="269"/>
      <c r="J279" s="265"/>
      <c r="K279" s="265"/>
      <c r="L279" s="270"/>
      <c r="M279" s="271"/>
      <c r="N279" s="272"/>
      <c r="O279" s="272"/>
      <c r="P279" s="272"/>
      <c r="Q279" s="272"/>
      <c r="R279" s="272"/>
      <c r="S279" s="272"/>
      <c r="T279" s="273"/>
      <c r="AT279" s="274" t="s">
        <v>398</v>
      </c>
      <c r="AU279" s="274" t="s">
        <v>386</v>
      </c>
      <c r="AV279" s="15" t="s">
        <v>92</v>
      </c>
      <c r="AW279" s="15" t="s">
        <v>30</v>
      </c>
      <c r="AX279" s="15" t="s">
        <v>76</v>
      </c>
      <c r="AY279" s="274" t="s">
        <v>387</v>
      </c>
    </row>
    <row r="280" spans="1:65" s="15" customFormat="1" ht="10.199999999999999">
      <c r="B280" s="264"/>
      <c r="C280" s="265"/>
      <c r="D280" s="255" t="s">
        <v>398</v>
      </c>
      <c r="E280" s="266" t="s">
        <v>1</v>
      </c>
      <c r="F280" s="267" t="s">
        <v>410</v>
      </c>
      <c r="G280" s="265"/>
      <c r="H280" s="268">
        <v>0</v>
      </c>
      <c r="I280" s="269"/>
      <c r="J280" s="265"/>
      <c r="K280" s="265"/>
      <c r="L280" s="270"/>
      <c r="M280" s="271"/>
      <c r="N280" s="272"/>
      <c r="O280" s="272"/>
      <c r="P280" s="272"/>
      <c r="Q280" s="272"/>
      <c r="R280" s="272"/>
      <c r="S280" s="272"/>
      <c r="T280" s="273"/>
      <c r="AT280" s="274" t="s">
        <v>398</v>
      </c>
      <c r="AU280" s="274" t="s">
        <v>386</v>
      </c>
      <c r="AV280" s="15" t="s">
        <v>92</v>
      </c>
      <c r="AW280" s="15" t="s">
        <v>30</v>
      </c>
      <c r="AX280" s="15" t="s">
        <v>76</v>
      </c>
      <c r="AY280" s="274" t="s">
        <v>387</v>
      </c>
    </row>
    <row r="281" spans="1:65" s="15" customFormat="1" ht="10.199999999999999">
      <c r="B281" s="264"/>
      <c r="C281" s="265"/>
      <c r="D281" s="255" t="s">
        <v>398</v>
      </c>
      <c r="E281" s="266" t="s">
        <v>1</v>
      </c>
      <c r="F281" s="267" t="s">
        <v>466</v>
      </c>
      <c r="G281" s="265"/>
      <c r="H281" s="268">
        <v>40</v>
      </c>
      <c r="I281" s="269"/>
      <c r="J281" s="265"/>
      <c r="K281" s="265"/>
      <c r="L281" s="270"/>
      <c r="M281" s="271"/>
      <c r="N281" s="272"/>
      <c r="O281" s="272"/>
      <c r="P281" s="272"/>
      <c r="Q281" s="272"/>
      <c r="R281" s="272"/>
      <c r="S281" s="272"/>
      <c r="T281" s="273"/>
      <c r="AT281" s="274" t="s">
        <v>398</v>
      </c>
      <c r="AU281" s="274" t="s">
        <v>386</v>
      </c>
      <c r="AV281" s="15" t="s">
        <v>92</v>
      </c>
      <c r="AW281" s="15" t="s">
        <v>30</v>
      </c>
      <c r="AX281" s="15" t="s">
        <v>76</v>
      </c>
      <c r="AY281" s="274" t="s">
        <v>387</v>
      </c>
    </row>
    <row r="282" spans="1:65" s="16" customFormat="1" ht="10.199999999999999">
      <c r="B282" s="275"/>
      <c r="C282" s="276"/>
      <c r="D282" s="255" t="s">
        <v>398</v>
      </c>
      <c r="E282" s="277" t="s">
        <v>1</v>
      </c>
      <c r="F282" s="278" t="s">
        <v>412</v>
      </c>
      <c r="G282" s="276"/>
      <c r="H282" s="279">
        <v>620</v>
      </c>
      <c r="I282" s="280"/>
      <c r="J282" s="276"/>
      <c r="K282" s="276"/>
      <c r="L282" s="281"/>
      <c r="M282" s="282"/>
      <c r="N282" s="283"/>
      <c r="O282" s="283"/>
      <c r="P282" s="283"/>
      <c r="Q282" s="283"/>
      <c r="R282" s="283"/>
      <c r="S282" s="283"/>
      <c r="T282" s="284"/>
      <c r="AT282" s="285" t="s">
        <v>398</v>
      </c>
      <c r="AU282" s="285" t="s">
        <v>386</v>
      </c>
      <c r="AV282" s="16" t="s">
        <v>386</v>
      </c>
      <c r="AW282" s="16" t="s">
        <v>30</v>
      </c>
      <c r="AX282" s="16" t="s">
        <v>84</v>
      </c>
      <c r="AY282" s="285" t="s">
        <v>387</v>
      </c>
    </row>
    <row r="283" spans="1:65" s="2" customFormat="1" ht="24.15" customHeight="1">
      <c r="A283" s="37"/>
      <c r="B283" s="38"/>
      <c r="C283" s="240" t="s">
        <v>467</v>
      </c>
      <c r="D283" s="240" t="s">
        <v>393</v>
      </c>
      <c r="E283" s="241" t="s">
        <v>468</v>
      </c>
      <c r="F283" s="242" t="s">
        <v>469</v>
      </c>
      <c r="G283" s="243" t="s">
        <v>405</v>
      </c>
      <c r="H283" s="244">
        <v>1643</v>
      </c>
      <c r="I283" s="245"/>
      <c r="J283" s="246">
        <f>ROUND(I283*H283,2)</f>
        <v>0</v>
      </c>
      <c r="K283" s="247"/>
      <c r="L283" s="40"/>
      <c r="M283" s="248" t="s">
        <v>1</v>
      </c>
      <c r="N283" s="249" t="s">
        <v>42</v>
      </c>
      <c r="O283" s="78"/>
      <c r="P283" s="250">
        <f>O283*H283</f>
        <v>0</v>
      </c>
      <c r="Q283" s="250">
        <v>1.92E-3</v>
      </c>
      <c r="R283" s="250">
        <f>Q283*H283</f>
        <v>3.15456</v>
      </c>
      <c r="S283" s="250">
        <v>0</v>
      </c>
      <c r="T283" s="251">
        <f>S283*H283</f>
        <v>0</v>
      </c>
      <c r="U283" s="37"/>
      <c r="V283" s="37"/>
      <c r="W283" s="37"/>
      <c r="X283" s="37"/>
      <c r="Y283" s="37"/>
      <c r="Z283" s="37"/>
      <c r="AA283" s="37"/>
      <c r="AB283" s="37"/>
      <c r="AC283" s="37"/>
      <c r="AD283" s="37"/>
      <c r="AE283" s="37"/>
      <c r="AR283" s="252" t="s">
        <v>386</v>
      </c>
      <c r="AT283" s="252" t="s">
        <v>393</v>
      </c>
      <c r="AU283" s="252" t="s">
        <v>386</v>
      </c>
      <c r="AY283" s="19" t="s">
        <v>387</v>
      </c>
      <c r="BE283" s="127">
        <f>IF(N283="základná",J283,0)</f>
        <v>0</v>
      </c>
      <c r="BF283" s="127">
        <f>IF(N283="znížená",J283,0)</f>
        <v>0</v>
      </c>
      <c r="BG283" s="127">
        <f>IF(N283="zákl. prenesená",J283,0)</f>
        <v>0</v>
      </c>
      <c r="BH283" s="127">
        <f>IF(N283="zníž. prenesená",J283,0)</f>
        <v>0</v>
      </c>
      <c r="BI283" s="127">
        <f>IF(N283="nulová",J283,0)</f>
        <v>0</v>
      </c>
      <c r="BJ283" s="19" t="s">
        <v>92</v>
      </c>
      <c r="BK283" s="127">
        <f>ROUND(I283*H283,2)</f>
        <v>0</v>
      </c>
      <c r="BL283" s="19" t="s">
        <v>386</v>
      </c>
      <c r="BM283" s="252" t="s">
        <v>470</v>
      </c>
    </row>
    <row r="284" spans="1:65" s="15" customFormat="1" ht="10.199999999999999">
      <c r="B284" s="264"/>
      <c r="C284" s="265"/>
      <c r="D284" s="255" t="s">
        <v>398</v>
      </c>
      <c r="E284" s="266" t="s">
        <v>1</v>
      </c>
      <c r="F284" s="267" t="s">
        <v>146</v>
      </c>
      <c r="G284" s="265"/>
      <c r="H284" s="268">
        <v>1643</v>
      </c>
      <c r="I284" s="269"/>
      <c r="J284" s="265"/>
      <c r="K284" s="265"/>
      <c r="L284" s="270"/>
      <c r="M284" s="271"/>
      <c r="N284" s="272"/>
      <c r="O284" s="272"/>
      <c r="P284" s="272"/>
      <c r="Q284" s="272"/>
      <c r="R284" s="272"/>
      <c r="S284" s="272"/>
      <c r="T284" s="273"/>
      <c r="AT284" s="274" t="s">
        <v>398</v>
      </c>
      <c r="AU284" s="274" t="s">
        <v>386</v>
      </c>
      <c r="AV284" s="15" t="s">
        <v>92</v>
      </c>
      <c r="AW284" s="15" t="s">
        <v>30</v>
      </c>
      <c r="AX284" s="15" t="s">
        <v>84</v>
      </c>
      <c r="AY284" s="274" t="s">
        <v>387</v>
      </c>
    </row>
    <row r="285" spans="1:65" s="2" customFormat="1" ht="16.5" customHeight="1">
      <c r="A285" s="37"/>
      <c r="B285" s="38"/>
      <c r="C285" s="240" t="s">
        <v>471</v>
      </c>
      <c r="D285" s="240" t="s">
        <v>393</v>
      </c>
      <c r="E285" s="241" t="s">
        <v>472</v>
      </c>
      <c r="F285" s="242" t="s">
        <v>473</v>
      </c>
      <c r="G285" s="243" t="s">
        <v>405</v>
      </c>
      <c r="H285" s="244">
        <v>1643</v>
      </c>
      <c r="I285" s="245"/>
      <c r="J285" s="246">
        <f>ROUND(I285*H285,2)</f>
        <v>0</v>
      </c>
      <c r="K285" s="247"/>
      <c r="L285" s="40"/>
      <c r="M285" s="248" t="s">
        <v>1</v>
      </c>
      <c r="N285" s="249" t="s">
        <v>42</v>
      </c>
      <c r="O285" s="78"/>
      <c r="P285" s="250">
        <f>O285*H285</f>
        <v>0</v>
      </c>
      <c r="Q285" s="250">
        <v>5.0000000000000002E-5</v>
      </c>
      <c r="R285" s="250">
        <f>Q285*H285</f>
        <v>8.2150000000000001E-2</v>
      </c>
      <c r="S285" s="250">
        <v>0</v>
      </c>
      <c r="T285" s="251">
        <f>S285*H285</f>
        <v>0</v>
      </c>
      <c r="U285" s="37"/>
      <c r="V285" s="37"/>
      <c r="W285" s="37"/>
      <c r="X285" s="37"/>
      <c r="Y285" s="37"/>
      <c r="Z285" s="37"/>
      <c r="AA285" s="37"/>
      <c r="AB285" s="37"/>
      <c r="AC285" s="37"/>
      <c r="AD285" s="37"/>
      <c r="AE285" s="37"/>
      <c r="AR285" s="252" t="s">
        <v>386</v>
      </c>
      <c r="AT285" s="252" t="s">
        <v>393</v>
      </c>
      <c r="AU285" s="252" t="s">
        <v>386</v>
      </c>
      <c r="AY285" s="19" t="s">
        <v>387</v>
      </c>
      <c r="BE285" s="127">
        <f>IF(N285="základná",J285,0)</f>
        <v>0</v>
      </c>
      <c r="BF285" s="127">
        <f>IF(N285="znížená",J285,0)</f>
        <v>0</v>
      </c>
      <c r="BG285" s="127">
        <f>IF(N285="zákl. prenesená",J285,0)</f>
        <v>0</v>
      </c>
      <c r="BH285" s="127">
        <f>IF(N285="zníž. prenesená",J285,0)</f>
        <v>0</v>
      </c>
      <c r="BI285" s="127">
        <f>IF(N285="nulová",J285,0)</f>
        <v>0</v>
      </c>
      <c r="BJ285" s="19" t="s">
        <v>92</v>
      </c>
      <c r="BK285" s="127">
        <f>ROUND(I285*H285,2)</f>
        <v>0</v>
      </c>
      <c r="BL285" s="19" t="s">
        <v>386</v>
      </c>
      <c r="BM285" s="252" t="s">
        <v>474</v>
      </c>
    </row>
    <row r="286" spans="1:65" s="15" customFormat="1" ht="10.199999999999999">
      <c r="B286" s="264"/>
      <c r="C286" s="265"/>
      <c r="D286" s="255" t="s">
        <v>398</v>
      </c>
      <c r="E286" s="266" t="s">
        <v>1</v>
      </c>
      <c r="F286" s="267" t="s">
        <v>146</v>
      </c>
      <c r="G286" s="265"/>
      <c r="H286" s="268">
        <v>1643</v>
      </c>
      <c r="I286" s="269"/>
      <c r="J286" s="265"/>
      <c r="K286" s="265"/>
      <c r="L286" s="270"/>
      <c r="M286" s="271"/>
      <c r="N286" s="272"/>
      <c r="O286" s="272"/>
      <c r="P286" s="272"/>
      <c r="Q286" s="272"/>
      <c r="R286" s="272"/>
      <c r="S286" s="272"/>
      <c r="T286" s="273"/>
      <c r="AT286" s="274" t="s">
        <v>398</v>
      </c>
      <c r="AU286" s="274" t="s">
        <v>386</v>
      </c>
      <c r="AV286" s="15" t="s">
        <v>92</v>
      </c>
      <c r="AW286" s="15" t="s">
        <v>30</v>
      </c>
      <c r="AX286" s="15" t="s">
        <v>84</v>
      </c>
      <c r="AY286" s="274" t="s">
        <v>387</v>
      </c>
    </row>
    <row r="287" spans="1:65" s="2" customFormat="1" ht="24.15" customHeight="1">
      <c r="A287" s="37"/>
      <c r="B287" s="38"/>
      <c r="C287" s="240" t="s">
        <v>475</v>
      </c>
      <c r="D287" s="240" t="s">
        <v>393</v>
      </c>
      <c r="E287" s="241" t="s">
        <v>476</v>
      </c>
      <c r="F287" s="242" t="s">
        <v>477</v>
      </c>
      <c r="G287" s="243" t="s">
        <v>405</v>
      </c>
      <c r="H287" s="244">
        <v>1643</v>
      </c>
      <c r="I287" s="245"/>
      <c r="J287" s="246">
        <f>ROUND(I287*H287,2)</f>
        <v>0</v>
      </c>
      <c r="K287" s="247"/>
      <c r="L287" s="40"/>
      <c r="M287" s="248" t="s">
        <v>1</v>
      </c>
      <c r="N287" s="249" t="s">
        <v>42</v>
      </c>
      <c r="O287" s="78"/>
      <c r="P287" s="250">
        <f>O287*H287</f>
        <v>0</v>
      </c>
      <c r="Q287" s="250">
        <v>1.0000000000000001E-5</v>
      </c>
      <c r="R287" s="250">
        <f>Q287*H287</f>
        <v>1.643E-2</v>
      </c>
      <c r="S287" s="250">
        <v>6.0000000000000001E-3</v>
      </c>
      <c r="T287" s="251">
        <f>S287*H287</f>
        <v>9.8580000000000005</v>
      </c>
      <c r="U287" s="37"/>
      <c r="V287" s="37"/>
      <c r="W287" s="37"/>
      <c r="X287" s="37"/>
      <c r="Y287" s="37"/>
      <c r="Z287" s="37"/>
      <c r="AA287" s="37"/>
      <c r="AB287" s="37"/>
      <c r="AC287" s="37"/>
      <c r="AD287" s="37"/>
      <c r="AE287" s="37"/>
      <c r="AR287" s="252" t="s">
        <v>386</v>
      </c>
      <c r="AT287" s="252" t="s">
        <v>393</v>
      </c>
      <c r="AU287" s="252" t="s">
        <v>386</v>
      </c>
      <c r="AY287" s="19" t="s">
        <v>387</v>
      </c>
      <c r="BE287" s="127">
        <f>IF(N287="základná",J287,0)</f>
        <v>0</v>
      </c>
      <c r="BF287" s="127">
        <f>IF(N287="znížená",J287,0)</f>
        <v>0</v>
      </c>
      <c r="BG287" s="127">
        <f>IF(N287="zákl. prenesená",J287,0)</f>
        <v>0</v>
      </c>
      <c r="BH287" s="127">
        <f>IF(N287="zníž. prenesená",J287,0)</f>
        <v>0</v>
      </c>
      <c r="BI287" s="127">
        <f>IF(N287="nulová",J287,0)</f>
        <v>0</v>
      </c>
      <c r="BJ287" s="19" t="s">
        <v>92</v>
      </c>
      <c r="BK287" s="127">
        <f>ROUND(I287*H287,2)</f>
        <v>0</v>
      </c>
      <c r="BL287" s="19" t="s">
        <v>386</v>
      </c>
      <c r="BM287" s="252" t="s">
        <v>478</v>
      </c>
    </row>
    <row r="288" spans="1:65" s="15" customFormat="1" ht="10.199999999999999">
      <c r="B288" s="264"/>
      <c r="C288" s="265"/>
      <c r="D288" s="255" t="s">
        <v>398</v>
      </c>
      <c r="E288" s="266" t="s">
        <v>1</v>
      </c>
      <c r="F288" s="267" t="s">
        <v>148</v>
      </c>
      <c r="G288" s="265"/>
      <c r="H288" s="268">
        <v>1643</v>
      </c>
      <c r="I288" s="269"/>
      <c r="J288" s="265"/>
      <c r="K288" s="265"/>
      <c r="L288" s="270"/>
      <c r="M288" s="271"/>
      <c r="N288" s="272"/>
      <c r="O288" s="272"/>
      <c r="P288" s="272"/>
      <c r="Q288" s="272"/>
      <c r="R288" s="272"/>
      <c r="S288" s="272"/>
      <c r="T288" s="273"/>
      <c r="AT288" s="274" t="s">
        <v>398</v>
      </c>
      <c r="AU288" s="274" t="s">
        <v>386</v>
      </c>
      <c r="AV288" s="15" t="s">
        <v>92</v>
      </c>
      <c r="AW288" s="15" t="s">
        <v>30</v>
      </c>
      <c r="AX288" s="15" t="s">
        <v>76</v>
      </c>
      <c r="AY288" s="274" t="s">
        <v>387</v>
      </c>
    </row>
    <row r="289" spans="1:65" s="16" customFormat="1" ht="10.199999999999999">
      <c r="B289" s="275"/>
      <c r="C289" s="276"/>
      <c r="D289" s="255" t="s">
        <v>398</v>
      </c>
      <c r="E289" s="277" t="s">
        <v>146</v>
      </c>
      <c r="F289" s="278" t="s">
        <v>412</v>
      </c>
      <c r="G289" s="276"/>
      <c r="H289" s="279">
        <v>1643</v>
      </c>
      <c r="I289" s="280"/>
      <c r="J289" s="276"/>
      <c r="K289" s="276"/>
      <c r="L289" s="281"/>
      <c r="M289" s="282"/>
      <c r="N289" s="283"/>
      <c r="O289" s="283"/>
      <c r="P289" s="283"/>
      <c r="Q289" s="283"/>
      <c r="R289" s="283"/>
      <c r="S289" s="283"/>
      <c r="T289" s="284"/>
      <c r="AT289" s="285" t="s">
        <v>398</v>
      </c>
      <c r="AU289" s="285" t="s">
        <v>386</v>
      </c>
      <c r="AV289" s="16" t="s">
        <v>386</v>
      </c>
      <c r="AW289" s="16" t="s">
        <v>30</v>
      </c>
      <c r="AX289" s="16" t="s">
        <v>84</v>
      </c>
      <c r="AY289" s="285" t="s">
        <v>387</v>
      </c>
    </row>
    <row r="290" spans="1:65" s="2" customFormat="1" ht="62.7" customHeight="1">
      <c r="A290" s="37"/>
      <c r="B290" s="38"/>
      <c r="C290" s="240" t="s">
        <v>479</v>
      </c>
      <c r="D290" s="240" t="s">
        <v>393</v>
      </c>
      <c r="E290" s="241" t="s">
        <v>480</v>
      </c>
      <c r="F290" s="242" t="s">
        <v>481</v>
      </c>
      <c r="G290" s="243" t="s">
        <v>405</v>
      </c>
      <c r="H290" s="244">
        <v>164.3</v>
      </c>
      <c r="I290" s="245"/>
      <c r="J290" s="246">
        <f>ROUND(I290*H290,2)</f>
        <v>0</v>
      </c>
      <c r="K290" s="247"/>
      <c r="L290" s="40"/>
      <c r="M290" s="248" t="s">
        <v>1</v>
      </c>
      <c r="N290" s="249" t="s">
        <v>42</v>
      </c>
      <c r="O290" s="78"/>
      <c r="P290" s="250">
        <f>O290*H290</f>
        <v>0</v>
      </c>
      <c r="Q290" s="250">
        <v>1.0000000000000001E-5</v>
      </c>
      <c r="R290" s="250">
        <f>Q290*H290</f>
        <v>1.6430000000000001E-3</v>
      </c>
      <c r="S290" s="250">
        <v>6.0000000000000001E-3</v>
      </c>
      <c r="T290" s="251">
        <f>S290*H290</f>
        <v>0.98580000000000012</v>
      </c>
      <c r="U290" s="37"/>
      <c r="V290" s="37"/>
      <c r="W290" s="37"/>
      <c r="X290" s="37"/>
      <c r="Y290" s="37"/>
      <c r="Z290" s="37"/>
      <c r="AA290" s="37"/>
      <c r="AB290" s="37"/>
      <c r="AC290" s="37"/>
      <c r="AD290" s="37"/>
      <c r="AE290" s="37"/>
      <c r="AR290" s="252" t="s">
        <v>386</v>
      </c>
      <c r="AT290" s="252" t="s">
        <v>393</v>
      </c>
      <c r="AU290" s="252" t="s">
        <v>386</v>
      </c>
      <c r="AY290" s="19" t="s">
        <v>387</v>
      </c>
      <c r="BE290" s="127">
        <f>IF(N290="základná",J290,0)</f>
        <v>0</v>
      </c>
      <c r="BF290" s="127">
        <f>IF(N290="znížená",J290,0)</f>
        <v>0</v>
      </c>
      <c r="BG290" s="127">
        <f>IF(N290="zákl. prenesená",J290,0)</f>
        <v>0</v>
      </c>
      <c r="BH290" s="127">
        <f>IF(N290="zníž. prenesená",J290,0)</f>
        <v>0</v>
      </c>
      <c r="BI290" s="127">
        <f>IF(N290="nulová",J290,0)</f>
        <v>0</v>
      </c>
      <c r="BJ290" s="19" t="s">
        <v>92</v>
      </c>
      <c r="BK290" s="127">
        <f>ROUND(I290*H290,2)</f>
        <v>0</v>
      </c>
      <c r="BL290" s="19" t="s">
        <v>386</v>
      </c>
      <c r="BM290" s="252" t="s">
        <v>482</v>
      </c>
    </row>
    <row r="291" spans="1:65" s="15" customFormat="1" ht="10.199999999999999">
      <c r="B291" s="264"/>
      <c r="C291" s="265"/>
      <c r="D291" s="255" t="s">
        <v>398</v>
      </c>
      <c r="E291" s="266" t="s">
        <v>1</v>
      </c>
      <c r="F291" s="267" t="s">
        <v>425</v>
      </c>
      <c r="G291" s="265"/>
      <c r="H291" s="268">
        <v>164.3</v>
      </c>
      <c r="I291" s="269"/>
      <c r="J291" s="265"/>
      <c r="K291" s="265"/>
      <c r="L291" s="270"/>
      <c r="M291" s="271"/>
      <c r="N291" s="272"/>
      <c r="O291" s="272"/>
      <c r="P291" s="272"/>
      <c r="Q291" s="272"/>
      <c r="R291" s="272"/>
      <c r="S291" s="272"/>
      <c r="T291" s="273"/>
      <c r="AT291" s="274" t="s">
        <v>398</v>
      </c>
      <c r="AU291" s="274" t="s">
        <v>386</v>
      </c>
      <c r="AV291" s="15" t="s">
        <v>92</v>
      </c>
      <c r="AW291" s="15" t="s">
        <v>30</v>
      </c>
      <c r="AX291" s="15" t="s">
        <v>84</v>
      </c>
      <c r="AY291" s="274" t="s">
        <v>387</v>
      </c>
    </row>
    <row r="292" spans="1:65" s="2" customFormat="1" ht="24.15" customHeight="1">
      <c r="A292" s="37"/>
      <c r="B292" s="38"/>
      <c r="C292" s="240" t="s">
        <v>422</v>
      </c>
      <c r="D292" s="240" t="s">
        <v>393</v>
      </c>
      <c r="E292" s="241" t="s">
        <v>483</v>
      </c>
      <c r="F292" s="242" t="s">
        <v>484</v>
      </c>
      <c r="G292" s="243" t="s">
        <v>485</v>
      </c>
      <c r="H292" s="244">
        <v>70</v>
      </c>
      <c r="I292" s="245"/>
      <c r="J292" s="246">
        <f>ROUND(I292*H292,2)</f>
        <v>0</v>
      </c>
      <c r="K292" s="247"/>
      <c r="L292" s="40"/>
      <c r="M292" s="248" t="s">
        <v>1</v>
      </c>
      <c r="N292" s="249" t="s">
        <v>42</v>
      </c>
      <c r="O292" s="78"/>
      <c r="P292" s="250">
        <f>O292*H292</f>
        <v>0</v>
      </c>
      <c r="Q292" s="250">
        <v>3.0000000000000001E-5</v>
      </c>
      <c r="R292" s="250">
        <f>Q292*H292</f>
        <v>2.0999999999999999E-3</v>
      </c>
      <c r="S292" s="250">
        <v>4.2000000000000002E-4</v>
      </c>
      <c r="T292" s="251">
        <f>S292*H292</f>
        <v>2.9400000000000003E-2</v>
      </c>
      <c r="U292" s="37"/>
      <c r="V292" s="37"/>
      <c r="W292" s="37"/>
      <c r="X292" s="37"/>
      <c r="Y292" s="37"/>
      <c r="Z292" s="37"/>
      <c r="AA292" s="37"/>
      <c r="AB292" s="37"/>
      <c r="AC292" s="37"/>
      <c r="AD292" s="37"/>
      <c r="AE292" s="37"/>
      <c r="AR292" s="252" t="s">
        <v>386</v>
      </c>
      <c r="AT292" s="252" t="s">
        <v>393</v>
      </c>
      <c r="AU292" s="252" t="s">
        <v>386</v>
      </c>
      <c r="AY292" s="19" t="s">
        <v>387</v>
      </c>
      <c r="BE292" s="127">
        <f>IF(N292="základná",J292,0)</f>
        <v>0</v>
      </c>
      <c r="BF292" s="127">
        <f>IF(N292="znížená",J292,0)</f>
        <v>0</v>
      </c>
      <c r="BG292" s="127">
        <f>IF(N292="zákl. prenesená",J292,0)</f>
        <v>0</v>
      </c>
      <c r="BH292" s="127">
        <f>IF(N292="zníž. prenesená",J292,0)</f>
        <v>0</v>
      </c>
      <c r="BI292" s="127">
        <f>IF(N292="nulová",J292,0)</f>
        <v>0</v>
      </c>
      <c r="BJ292" s="19" t="s">
        <v>92</v>
      </c>
      <c r="BK292" s="127">
        <f>ROUND(I292*H292,2)</f>
        <v>0</v>
      </c>
      <c r="BL292" s="19" t="s">
        <v>386</v>
      </c>
      <c r="BM292" s="252" t="s">
        <v>486</v>
      </c>
    </row>
    <row r="293" spans="1:65" s="15" customFormat="1" ht="10.199999999999999">
      <c r="B293" s="264"/>
      <c r="C293" s="265"/>
      <c r="D293" s="255" t="s">
        <v>398</v>
      </c>
      <c r="E293" s="266" t="s">
        <v>1</v>
      </c>
      <c r="F293" s="267" t="s">
        <v>487</v>
      </c>
      <c r="G293" s="265"/>
      <c r="H293" s="268">
        <v>70</v>
      </c>
      <c r="I293" s="269"/>
      <c r="J293" s="265"/>
      <c r="K293" s="265"/>
      <c r="L293" s="270"/>
      <c r="M293" s="271"/>
      <c r="N293" s="272"/>
      <c r="O293" s="272"/>
      <c r="P293" s="272"/>
      <c r="Q293" s="272"/>
      <c r="R293" s="272"/>
      <c r="S293" s="272"/>
      <c r="T293" s="273"/>
      <c r="AT293" s="274" t="s">
        <v>398</v>
      </c>
      <c r="AU293" s="274" t="s">
        <v>386</v>
      </c>
      <c r="AV293" s="15" t="s">
        <v>92</v>
      </c>
      <c r="AW293" s="15" t="s">
        <v>30</v>
      </c>
      <c r="AX293" s="15" t="s">
        <v>76</v>
      </c>
      <c r="AY293" s="274" t="s">
        <v>387</v>
      </c>
    </row>
    <row r="294" spans="1:65" s="16" customFormat="1" ht="10.199999999999999">
      <c r="B294" s="275"/>
      <c r="C294" s="276"/>
      <c r="D294" s="255" t="s">
        <v>398</v>
      </c>
      <c r="E294" s="277" t="s">
        <v>1</v>
      </c>
      <c r="F294" s="278" t="s">
        <v>412</v>
      </c>
      <c r="G294" s="276"/>
      <c r="H294" s="279">
        <v>70</v>
      </c>
      <c r="I294" s="280"/>
      <c r="J294" s="276"/>
      <c r="K294" s="276"/>
      <c r="L294" s="281"/>
      <c r="M294" s="282"/>
      <c r="N294" s="283"/>
      <c r="O294" s="283"/>
      <c r="P294" s="283"/>
      <c r="Q294" s="283"/>
      <c r="R294" s="283"/>
      <c r="S294" s="283"/>
      <c r="T294" s="284"/>
      <c r="AT294" s="285" t="s">
        <v>398</v>
      </c>
      <c r="AU294" s="285" t="s">
        <v>386</v>
      </c>
      <c r="AV294" s="16" t="s">
        <v>386</v>
      </c>
      <c r="AW294" s="16" t="s">
        <v>30</v>
      </c>
      <c r="AX294" s="16" t="s">
        <v>84</v>
      </c>
      <c r="AY294" s="285" t="s">
        <v>387</v>
      </c>
    </row>
    <row r="295" spans="1:65" s="2" customFormat="1" ht="24.15" customHeight="1">
      <c r="A295" s="37"/>
      <c r="B295" s="38"/>
      <c r="C295" s="240" t="s">
        <v>488</v>
      </c>
      <c r="D295" s="240" t="s">
        <v>393</v>
      </c>
      <c r="E295" s="241" t="s">
        <v>489</v>
      </c>
      <c r="F295" s="242" t="s">
        <v>490</v>
      </c>
      <c r="G295" s="243" t="s">
        <v>396</v>
      </c>
      <c r="H295" s="244">
        <v>324.39999999999998</v>
      </c>
      <c r="I295" s="245"/>
      <c r="J295" s="246">
        <f>ROUND(I295*H295,2)</f>
        <v>0</v>
      </c>
      <c r="K295" s="247"/>
      <c r="L295" s="40"/>
      <c r="M295" s="248" t="s">
        <v>1</v>
      </c>
      <c r="N295" s="249" t="s">
        <v>42</v>
      </c>
      <c r="O295" s="78"/>
      <c r="P295" s="250">
        <f>O295*H295</f>
        <v>0</v>
      </c>
      <c r="Q295" s="250">
        <v>0</v>
      </c>
      <c r="R295" s="250">
        <f>Q295*H295</f>
        <v>0</v>
      </c>
      <c r="S295" s="250">
        <v>1.6E-2</v>
      </c>
      <c r="T295" s="251">
        <f>S295*H295</f>
        <v>5.1903999999999995</v>
      </c>
      <c r="U295" s="37"/>
      <c r="V295" s="37"/>
      <c r="W295" s="37"/>
      <c r="X295" s="37"/>
      <c r="Y295" s="37"/>
      <c r="Z295" s="37"/>
      <c r="AA295" s="37"/>
      <c r="AB295" s="37"/>
      <c r="AC295" s="37"/>
      <c r="AD295" s="37"/>
      <c r="AE295" s="37"/>
      <c r="AR295" s="252" t="s">
        <v>386</v>
      </c>
      <c r="AT295" s="252" t="s">
        <v>393</v>
      </c>
      <c r="AU295" s="252" t="s">
        <v>386</v>
      </c>
      <c r="AY295" s="19" t="s">
        <v>387</v>
      </c>
      <c r="BE295" s="127">
        <f>IF(N295="základná",J295,0)</f>
        <v>0</v>
      </c>
      <c r="BF295" s="127">
        <f>IF(N295="znížená",J295,0)</f>
        <v>0</v>
      </c>
      <c r="BG295" s="127">
        <f>IF(N295="zákl. prenesená",J295,0)</f>
        <v>0</v>
      </c>
      <c r="BH295" s="127">
        <f>IF(N295="zníž. prenesená",J295,0)</f>
        <v>0</v>
      </c>
      <c r="BI295" s="127">
        <f>IF(N295="nulová",J295,0)</f>
        <v>0</v>
      </c>
      <c r="BJ295" s="19" t="s">
        <v>92</v>
      </c>
      <c r="BK295" s="127">
        <f>ROUND(I295*H295,2)</f>
        <v>0</v>
      </c>
      <c r="BL295" s="19" t="s">
        <v>386</v>
      </c>
      <c r="BM295" s="252" t="s">
        <v>491</v>
      </c>
    </row>
    <row r="296" spans="1:65" s="14" customFormat="1" ht="10.199999999999999">
      <c r="B296" s="253"/>
      <c r="C296" s="254"/>
      <c r="D296" s="255" t="s">
        <v>398</v>
      </c>
      <c r="E296" s="256" t="s">
        <v>1</v>
      </c>
      <c r="F296" s="257" t="s">
        <v>416</v>
      </c>
      <c r="G296" s="254"/>
      <c r="H296" s="256" t="s">
        <v>1</v>
      </c>
      <c r="I296" s="258"/>
      <c r="J296" s="254"/>
      <c r="K296" s="254"/>
      <c r="L296" s="259"/>
      <c r="M296" s="260"/>
      <c r="N296" s="261"/>
      <c r="O296" s="261"/>
      <c r="P296" s="261"/>
      <c r="Q296" s="261"/>
      <c r="R296" s="261"/>
      <c r="S296" s="261"/>
      <c r="T296" s="262"/>
      <c r="AT296" s="263" t="s">
        <v>398</v>
      </c>
      <c r="AU296" s="263" t="s">
        <v>386</v>
      </c>
      <c r="AV296" s="14" t="s">
        <v>84</v>
      </c>
      <c r="AW296" s="14" t="s">
        <v>30</v>
      </c>
      <c r="AX296" s="14" t="s">
        <v>76</v>
      </c>
      <c r="AY296" s="263" t="s">
        <v>387</v>
      </c>
    </row>
    <row r="297" spans="1:65" s="14" customFormat="1" ht="30.6">
      <c r="B297" s="253"/>
      <c r="C297" s="254"/>
      <c r="D297" s="255" t="s">
        <v>398</v>
      </c>
      <c r="E297" s="256" t="s">
        <v>1</v>
      </c>
      <c r="F297" s="257" t="s">
        <v>447</v>
      </c>
      <c r="G297" s="254"/>
      <c r="H297" s="256" t="s">
        <v>1</v>
      </c>
      <c r="I297" s="258"/>
      <c r="J297" s="254"/>
      <c r="K297" s="254"/>
      <c r="L297" s="259"/>
      <c r="M297" s="260"/>
      <c r="N297" s="261"/>
      <c r="O297" s="261"/>
      <c r="P297" s="261"/>
      <c r="Q297" s="261"/>
      <c r="R297" s="261"/>
      <c r="S297" s="261"/>
      <c r="T297" s="262"/>
      <c r="AT297" s="263" t="s">
        <v>398</v>
      </c>
      <c r="AU297" s="263" t="s">
        <v>386</v>
      </c>
      <c r="AV297" s="14" t="s">
        <v>84</v>
      </c>
      <c r="AW297" s="14" t="s">
        <v>30</v>
      </c>
      <c r="AX297" s="14" t="s">
        <v>76</v>
      </c>
      <c r="AY297" s="263" t="s">
        <v>387</v>
      </c>
    </row>
    <row r="298" spans="1:65" s="14" customFormat="1" ht="20.399999999999999">
      <c r="B298" s="253"/>
      <c r="C298" s="254"/>
      <c r="D298" s="255" t="s">
        <v>398</v>
      </c>
      <c r="E298" s="256" t="s">
        <v>1</v>
      </c>
      <c r="F298" s="257" t="s">
        <v>448</v>
      </c>
      <c r="G298" s="254"/>
      <c r="H298" s="256" t="s">
        <v>1</v>
      </c>
      <c r="I298" s="258"/>
      <c r="J298" s="254"/>
      <c r="K298" s="254"/>
      <c r="L298" s="259"/>
      <c r="M298" s="260"/>
      <c r="N298" s="261"/>
      <c r="O298" s="261"/>
      <c r="P298" s="261"/>
      <c r="Q298" s="261"/>
      <c r="R298" s="261"/>
      <c r="S298" s="261"/>
      <c r="T298" s="262"/>
      <c r="AT298" s="263" t="s">
        <v>398</v>
      </c>
      <c r="AU298" s="263" t="s">
        <v>386</v>
      </c>
      <c r="AV298" s="14" t="s">
        <v>84</v>
      </c>
      <c r="AW298" s="14" t="s">
        <v>30</v>
      </c>
      <c r="AX298" s="14" t="s">
        <v>76</v>
      </c>
      <c r="AY298" s="263" t="s">
        <v>387</v>
      </c>
    </row>
    <row r="299" spans="1:65" s="15" customFormat="1" ht="10.199999999999999">
      <c r="B299" s="264"/>
      <c r="C299" s="265"/>
      <c r="D299" s="255" t="s">
        <v>398</v>
      </c>
      <c r="E299" s="266" t="s">
        <v>1</v>
      </c>
      <c r="F299" s="267" t="s">
        <v>492</v>
      </c>
      <c r="G299" s="265"/>
      <c r="H299" s="268">
        <v>324.39999999999998</v>
      </c>
      <c r="I299" s="269"/>
      <c r="J299" s="265"/>
      <c r="K299" s="265"/>
      <c r="L299" s="270"/>
      <c r="M299" s="271"/>
      <c r="N299" s="272"/>
      <c r="O299" s="272"/>
      <c r="P299" s="272"/>
      <c r="Q299" s="272"/>
      <c r="R299" s="272"/>
      <c r="S299" s="272"/>
      <c r="T299" s="273"/>
      <c r="AT299" s="274" t="s">
        <v>398</v>
      </c>
      <c r="AU299" s="274" t="s">
        <v>386</v>
      </c>
      <c r="AV299" s="15" t="s">
        <v>92</v>
      </c>
      <c r="AW299" s="15" t="s">
        <v>30</v>
      </c>
      <c r="AX299" s="15" t="s">
        <v>76</v>
      </c>
      <c r="AY299" s="274" t="s">
        <v>387</v>
      </c>
    </row>
    <row r="300" spans="1:65" s="16" customFormat="1" ht="10.199999999999999">
      <c r="B300" s="275"/>
      <c r="C300" s="276"/>
      <c r="D300" s="255" t="s">
        <v>398</v>
      </c>
      <c r="E300" s="277" t="s">
        <v>1</v>
      </c>
      <c r="F300" s="278" t="s">
        <v>412</v>
      </c>
      <c r="G300" s="276"/>
      <c r="H300" s="279">
        <v>324.39999999999998</v>
      </c>
      <c r="I300" s="280"/>
      <c r="J300" s="276"/>
      <c r="K300" s="276"/>
      <c r="L300" s="281"/>
      <c r="M300" s="282"/>
      <c r="N300" s="283"/>
      <c r="O300" s="283"/>
      <c r="P300" s="283"/>
      <c r="Q300" s="283"/>
      <c r="R300" s="283"/>
      <c r="S300" s="283"/>
      <c r="T300" s="284"/>
      <c r="AT300" s="285" t="s">
        <v>398</v>
      </c>
      <c r="AU300" s="285" t="s">
        <v>386</v>
      </c>
      <c r="AV300" s="16" t="s">
        <v>386</v>
      </c>
      <c r="AW300" s="16" t="s">
        <v>30</v>
      </c>
      <c r="AX300" s="16" t="s">
        <v>84</v>
      </c>
      <c r="AY300" s="285" t="s">
        <v>387</v>
      </c>
    </row>
    <row r="301" spans="1:65" s="2" customFormat="1" ht="24.15" customHeight="1">
      <c r="A301" s="37"/>
      <c r="B301" s="38"/>
      <c r="C301" s="240" t="s">
        <v>493</v>
      </c>
      <c r="D301" s="240" t="s">
        <v>393</v>
      </c>
      <c r="E301" s="241" t="s">
        <v>494</v>
      </c>
      <c r="F301" s="242" t="s">
        <v>495</v>
      </c>
      <c r="G301" s="243" t="s">
        <v>396</v>
      </c>
      <c r="H301" s="244">
        <v>20</v>
      </c>
      <c r="I301" s="245"/>
      <c r="J301" s="246">
        <f>ROUND(I301*H301,2)</f>
        <v>0</v>
      </c>
      <c r="K301" s="247"/>
      <c r="L301" s="40"/>
      <c r="M301" s="248" t="s">
        <v>1</v>
      </c>
      <c r="N301" s="249" t="s">
        <v>42</v>
      </c>
      <c r="O301" s="78"/>
      <c r="P301" s="250">
        <f>O301*H301</f>
        <v>0</v>
      </c>
      <c r="Q301" s="250">
        <v>0</v>
      </c>
      <c r="R301" s="250">
        <f>Q301*H301</f>
        <v>0</v>
      </c>
      <c r="S301" s="250">
        <v>6.6000000000000003E-2</v>
      </c>
      <c r="T301" s="251">
        <f>S301*H301</f>
        <v>1.32</v>
      </c>
      <c r="U301" s="37"/>
      <c r="V301" s="37"/>
      <c r="W301" s="37"/>
      <c r="X301" s="37"/>
      <c r="Y301" s="37"/>
      <c r="Z301" s="37"/>
      <c r="AA301" s="37"/>
      <c r="AB301" s="37"/>
      <c r="AC301" s="37"/>
      <c r="AD301" s="37"/>
      <c r="AE301" s="37"/>
      <c r="AR301" s="252" t="s">
        <v>386</v>
      </c>
      <c r="AT301" s="252" t="s">
        <v>393</v>
      </c>
      <c r="AU301" s="252" t="s">
        <v>386</v>
      </c>
      <c r="AY301" s="19" t="s">
        <v>387</v>
      </c>
      <c r="BE301" s="127">
        <f>IF(N301="základná",J301,0)</f>
        <v>0</v>
      </c>
      <c r="BF301" s="127">
        <f>IF(N301="znížená",J301,0)</f>
        <v>0</v>
      </c>
      <c r="BG301" s="127">
        <f>IF(N301="zákl. prenesená",J301,0)</f>
        <v>0</v>
      </c>
      <c r="BH301" s="127">
        <f>IF(N301="zníž. prenesená",J301,0)</f>
        <v>0</v>
      </c>
      <c r="BI301" s="127">
        <f>IF(N301="nulová",J301,0)</f>
        <v>0</v>
      </c>
      <c r="BJ301" s="19" t="s">
        <v>92</v>
      </c>
      <c r="BK301" s="127">
        <f>ROUND(I301*H301,2)</f>
        <v>0</v>
      </c>
      <c r="BL301" s="19" t="s">
        <v>386</v>
      </c>
      <c r="BM301" s="252" t="s">
        <v>496</v>
      </c>
    </row>
    <row r="302" spans="1:65" s="14" customFormat="1" ht="10.199999999999999">
      <c r="B302" s="253"/>
      <c r="C302" s="254"/>
      <c r="D302" s="255" t="s">
        <v>398</v>
      </c>
      <c r="E302" s="256" t="s">
        <v>1</v>
      </c>
      <c r="F302" s="257" t="s">
        <v>399</v>
      </c>
      <c r="G302" s="254"/>
      <c r="H302" s="256" t="s">
        <v>1</v>
      </c>
      <c r="I302" s="258"/>
      <c r="J302" s="254"/>
      <c r="K302" s="254"/>
      <c r="L302" s="259"/>
      <c r="M302" s="260"/>
      <c r="N302" s="261"/>
      <c r="O302" s="261"/>
      <c r="P302" s="261"/>
      <c r="Q302" s="261"/>
      <c r="R302" s="261"/>
      <c r="S302" s="261"/>
      <c r="T302" s="262"/>
      <c r="AT302" s="263" t="s">
        <v>398</v>
      </c>
      <c r="AU302" s="263" t="s">
        <v>386</v>
      </c>
      <c r="AV302" s="14" t="s">
        <v>84</v>
      </c>
      <c r="AW302" s="14" t="s">
        <v>30</v>
      </c>
      <c r="AX302" s="14" t="s">
        <v>76</v>
      </c>
      <c r="AY302" s="263" t="s">
        <v>387</v>
      </c>
    </row>
    <row r="303" spans="1:65" s="15" customFormat="1" ht="10.199999999999999">
      <c r="B303" s="264"/>
      <c r="C303" s="265"/>
      <c r="D303" s="255" t="s">
        <v>398</v>
      </c>
      <c r="E303" s="266" t="s">
        <v>1</v>
      </c>
      <c r="F303" s="267" t="s">
        <v>497</v>
      </c>
      <c r="G303" s="265"/>
      <c r="H303" s="268">
        <v>0</v>
      </c>
      <c r="I303" s="269"/>
      <c r="J303" s="265"/>
      <c r="K303" s="265"/>
      <c r="L303" s="270"/>
      <c r="M303" s="271"/>
      <c r="N303" s="272"/>
      <c r="O303" s="272"/>
      <c r="P303" s="272"/>
      <c r="Q303" s="272"/>
      <c r="R303" s="272"/>
      <c r="S303" s="272"/>
      <c r="T303" s="273"/>
      <c r="AT303" s="274" t="s">
        <v>398</v>
      </c>
      <c r="AU303" s="274" t="s">
        <v>386</v>
      </c>
      <c r="AV303" s="15" t="s">
        <v>92</v>
      </c>
      <c r="AW303" s="15" t="s">
        <v>30</v>
      </c>
      <c r="AX303" s="15" t="s">
        <v>76</v>
      </c>
      <c r="AY303" s="274" t="s">
        <v>387</v>
      </c>
    </row>
    <row r="304" spans="1:65" s="15" customFormat="1" ht="10.199999999999999">
      <c r="B304" s="264"/>
      <c r="C304" s="265"/>
      <c r="D304" s="255" t="s">
        <v>398</v>
      </c>
      <c r="E304" s="266" t="s">
        <v>1</v>
      </c>
      <c r="F304" s="267" t="s">
        <v>498</v>
      </c>
      <c r="G304" s="265"/>
      <c r="H304" s="268">
        <v>20</v>
      </c>
      <c r="I304" s="269"/>
      <c r="J304" s="265"/>
      <c r="K304" s="265"/>
      <c r="L304" s="270"/>
      <c r="M304" s="271"/>
      <c r="N304" s="272"/>
      <c r="O304" s="272"/>
      <c r="P304" s="272"/>
      <c r="Q304" s="272"/>
      <c r="R304" s="272"/>
      <c r="S304" s="272"/>
      <c r="T304" s="273"/>
      <c r="AT304" s="274" t="s">
        <v>398</v>
      </c>
      <c r="AU304" s="274" t="s">
        <v>386</v>
      </c>
      <c r="AV304" s="15" t="s">
        <v>92</v>
      </c>
      <c r="AW304" s="15" t="s">
        <v>30</v>
      </c>
      <c r="AX304" s="15" t="s">
        <v>76</v>
      </c>
      <c r="AY304" s="274" t="s">
        <v>387</v>
      </c>
    </row>
    <row r="305" spans="1:65" s="16" customFormat="1" ht="10.199999999999999">
      <c r="B305" s="275"/>
      <c r="C305" s="276"/>
      <c r="D305" s="255" t="s">
        <v>398</v>
      </c>
      <c r="E305" s="277" t="s">
        <v>1</v>
      </c>
      <c r="F305" s="278" t="s">
        <v>412</v>
      </c>
      <c r="G305" s="276"/>
      <c r="H305" s="279">
        <v>20</v>
      </c>
      <c r="I305" s="280"/>
      <c r="J305" s="276"/>
      <c r="K305" s="276"/>
      <c r="L305" s="281"/>
      <c r="M305" s="282"/>
      <c r="N305" s="283"/>
      <c r="O305" s="283"/>
      <c r="P305" s="283"/>
      <c r="Q305" s="283"/>
      <c r="R305" s="283"/>
      <c r="S305" s="283"/>
      <c r="T305" s="284"/>
      <c r="AT305" s="285" t="s">
        <v>398</v>
      </c>
      <c r="AU305" s="285" t="s">
        <v>386</v>
      </c>
      <c r="AV305" s="16" t="s">
        <v>386</v>
      </c>
      <c r="AW305" s="16" t="s">
        <v>30</v>
      </c>
      <c r="AX305" s="16" t="s">
        <v>84</v>
      </c>
      <c r="AY305" s="285" t="s">
        <v>387</v>
      </c>
    </row>
    <row r="306" spans="1:65" s="2" customFormat="1" ht="33" customHeight="1">
      <c r="A306" s="37"/>
      <c r="B306" s="38"/>
      <c r="C306" s="240" t="s">
        <v>499</v>
      </c>
      <c r="D306" s="240" t="s">
        <v>393</v>
      </c>
      <c r="E306" s="241" t="s">
        <v>500</v>
      </c>
      <c r="F306" s="242" t="s">
        <v>501</v>
      </c>
      <c r="G306" s="243" t="s">
        <v>396</v>
      </c>
      <c r="H306" s="244">
        <v>226.5</v>
      </c>
      <c r="I306" s="245"/>
      <c r="J306" s="246">
        <f>ROUND(I306*H306,2)</f>
        <v>0</v>
      </c>
      <c r="K306" s="247"/>
      <c r="L306" s="40"/>
      <c r="M306" s="248" t="s">
        <v>1</v>
      </c>
      <c r="N306" s="249" t="s">
        <v>42</v>
      </c>
      <c r="O306" s="78"/>
      <c r="P306" s="250">
        <f>O306*H306</f>
        <v>0</v>
      </c>
      <c r="Q306" s="250">
        <v>0</v>
      </c>
      <c r="R306" s="250">
        <f>Q306*H306</f>
        <v>0</v>
      </c>
      <c r="S306" s="250">
        <v>0.13200000000000001</v>
      </c>
      <c r="T306" s="251">
        <f>S306*H306</f>
        <v>29.898</v>
      </c>
      <c r="U306" s="37"/>
      <c r="V306" s="37"/>
      <c r="W306" s="37"/>
      <c r="X306" s="37"/>
      <c r="Y306" s="37"/>
      <c r="Z306" s="37"/>
      <c r="AA306" s="37"/>
      <c r="AB306" s="37"/>
      <c r="AC306" s="37"/>
      <c r="AD306" s="37"/>
      <c r="AE306" s="37"/>
      <c r="AR306" s="252" t="s">
        <v>386</v>
      </c>
      <c r="AT306" s="252" t="s">
        <v>393</v>
      </c>
      <c r="AU306" s="252" t="s">
        <v>386</v>
      </c>
      <c r="AY306" s="19" t="s">
        <v>387</v>
      </c>
      <c r="BE306" s="127">
        <f>IF(N306="základná",J306,0)</f>
        <v>0</v>
      </c>
      <c r="BF306" s="127">
        <f>IF(N306="znížená",J306,0)</f>
        <v>0</v>
      </c>
      <c r="BG306" s="127">
        <f>IF(N306="zákl. prenesená",J306,0)</f>
        <v>0</v>
      </c>
      <c r="BH306" s="127">
        <f>IF(N306="zníž. prenesená",J306,0)</f>
        <v>0</v>
      </c>
      <c r="BI306" s="127">
        <f>IF(N306="nulová",J306,0)</f>
        <v>0</v>
      </c>
      <c r="BJ306" s="19" t="s">
        <v>92</v>
      </c>
      <c r="BK306" s="127">
        <f>ROUND(I306*H306,2)</f>
        <v>0</v>
      </c>
      <c r="BL306" s="19" t="s">
        <v>386</v>
      </c>
      <c r="BM306" s="252" t="s">
        <v>502</v>
      </c>
    </row>
    <row r="307" spans="1:65" s="14" customFormat="1" ht="10.199999999999999">
      <c r="B307" s="253"/>
      <c r="C307" s="254"/>
      <c r="D307" s="255" t="s">
        <v>398</v>
      </c>
      <c r="E307" s="256" t="s">
        <v>1</v>
      </c>
      <c r="F307" s="257" t="s">
        <v>399</v>
      </c>
      <c r="G307" s="254"/>
      <c r="H307" s="256" t="s">
        <v>1</v>
      </c>
      <c r="I307" s="258"/>
      <c r="J307" s="254"/>
      <c r="K307" s="254"/>
      <c r="L307" s="259"/>
      <c r="M307" s="260"/>
      <c r="N307" s="261"/>
      <c r="O307" s="261"/>
      <c r="P307" s="261"/>
      <c r="Q307" s="261"/>
      <c r="R307" s="261"/>
      <c r="S307" s="261"/>
      <c r="T307" s="262"/>
      <c r="AT307" s="263" t="s">
        <v>398</v>
      </c>
      <c r="AU307" s="263" t="s">
        <v>386</v>
      </c>
      <c r="AV307" s="14" t="s">
        <v>84</v>
      </c>
      <c r="AW307" s="14" t="s">
        <v>30</v>
      </c>
      <c r="AX307" s="14" t="s">
        <v>76</v>
      </c>
      <c r="AY307" s="263" t="s">
        <v>387</v>
      </c>
    </row>
    <row r="308" spans="1:65" s="15" customFormat="1" ht="10.199999999999999">
      <c r="B308" s="264"/>
      <c r="C308" s="265"/>
      <c r="D308" s="255" t="s">
        <v>398</v>
      </c>
      <c r="E308" s="266" t="s">
        <v>1</v>
      </c>
      <c r="F308" s="267" t="s">
        <v>503</v>
      </c>
      <c r="G308" s="265"/>
      <c r="H308" s="268">
        <v>226.5</v>
      </c>
      <c r="I308" s="269"/>
      <c r="J308" s="265"/>
      <c r="K308" s="265"/>
      <c r="L308" s="270"/>
      <c r="M308" s="271"/>
      <c r="N308" s="272"/>
      <c r="O308" s="272"/>
      <c r="P308" s="272"/>
      <c r="Q308" s="272"/>
      <c r="R308" s="272"/>
      <c r="S308" s="272"/>
      <c r="T308" s="273"/>
      <c r="AT308" s="274" t="s">
        <v>398</v>
      </c>
      <c r="AU308" s="274" t="s">
        <v>386</v>
      </c>
      <c r="AV308" s="15" t="s">
        <v>92</v>
      </c>
      <c r="AW308" s="15" t="s">
        <v>30</v>
      </c>
      <c r="AX308" s="15" t="s">
        <v>76</v>
      </c>
      <c r="AY308" s="274" t="s">
        <v>387</v>
      </c>
    </row>
    <row r="309" spans="1:65" s="15" customFormat="1" ht="10.199999999999999">
      <c r="B309" s="264"/>
      <c r="C309" s="265"/>
      <c r="D309" s="255" t="s">
        <v>398</v>
      </c>
      <c r="E309" s="266" t="s">
        <v>1</v>
      </c>
      <c r="F309" s="267" t="s">
        <v>410</v>
      </c>
      <c r="G309" s="265"/>
      <c r="H309" s="268">
        <v>0</v>
      </c>
      <c r="I309" s="269"/>
      <c r="J309" s="265"/>
      <c r="K309" s="265"/>
      <c r="L309" s="270"/>
      <c r="M309" s="271"/>
      <c r="N309" s="272"/>
      <c r="O309" s="272"/>
      <c r="P309" s="272"/>
      <c r="Q309" s="272"/>
      <c r="R309" s="272"/>
      <c r="S309" s="272"/>
      <c r="T309" s="273"/>
      <c r="AT309" s="274" t="s">
        <v>398</v>
      </c>
      <c r="AU309" s="274" t="s">
        <v>386</v>
      </c>
      <c r="AV309" s="15" t="s">
        <v>92</v>
      </c>
      <c r="AW309" s="15" t="s">
        <v>30</v>
      </c>
      <c r="AX309" s="15" t="s">
        <v>76</v>
      </c>
      <c r="AY309" s="274" t="s">
        <v>387</v>
      </c>
    </row>
    <row r="310" spans="1:65" s="16" customFormat="1" ht="10.199999999999999">
      <c r="B310" s="275"/>
      <c r="C310" s="276"/>
      <c r="D310" s="255" t="s">
        <v>398</v>
      </c>
      <c r="E310" s="277" t="s">
        <v>1</v>
      </c>
      <c r="F310" s="278" t="s">
        <v>412</v>
      </c>
      <c r="G310" s="276"/>
      <c r="H310" s="279">
        <v>226.5</v>
      </c>
      <c r="I310" s="280"/>
      <c r="J310" s="276"/>
      <c r="K310" s="276"/>
      <c r="L310" s="281"/>
      <c r="M310" s="282"/>
      <c r="N310" s="283"/>
      <c r="O310" s="283"/>
      <c r="P310" s="283"/>
      <c r="Q310" s="283"/>
      <c r="R310" s="283"/>
      <c r="S310" s="283"/>
      <c r="T310" s="284"/>
      <c r="AT310" s="285" t="s">
        <v>398</v>
      </c>
      <c r="AU310" s="285" t="s">
        <v>386</v>
      </c>
      <c r="AV310" s="16" t="s">
        <v>386</v>
      </c>
      <c r="AW310" s="16" t="s">
        <v>30</v>
      </c>
      <c r="AX310" s="16" t="s">
        <v>84</v>
      </c>
      <c r="AY310" s="285" t="s">
        <v>387</v>
      </c>
    </row>
    <row r="311" spans="1:65" s="2" customFormat="1" ht="33" customHeight="1">
      <c r="A311" s="37"/>
      <c r="B311" s="38"/>
      <c r="C311" s="240" t="s">
        <v>7</v>
      </c>
      <c r="D311" s="240" t="s">
        <v>393</v>
      </c>
      <c r="E311" s="241" t="s">
        <v>504</v>
      </c>
      <c r="F311" s="242" t="s">
        <v>505</v>
      </c>
      <c r="G311" s="243" t="s">
        <v>396</v>
      </c>
      <c r="H311" s="244">
        <v>226.5</v>
      </c>
      <c r="I311" s="245"/>
      <c r="J311" s="246">
        <f>ROUND(I311*H311,2)</f>
        <v>0</v>
      </c>
      <c r="K311" s="247"/>
      <c r="L311" s="40"/>
      <c r="M311" s="248" t="s">
        <v>1</v>
      </c>
      <c r="N311" s="249" t="s">
        <v>42</v>
      </c>
      <c r="O311" s="78"/>
      <c r="P311" s="250">
        <f>O311*H311</f>
        <v>0</v>
      </c>
      <c r="Q311" s="250">
        <v>0</v>
      </c>
      <c r="R311" s="250">
        <f>Q311*H311</f>
        <v>0</v>
      </c>
      <c r="S311" s="250">
        <v>0.01</v>
      </c>
      <c r="T311" s="251">
        <f>S311*H311</f>
        <v>2.2650000000000001</v>
      </c>
      <c r="U311" s="37"/>
      <c r="V311" s="37"/>
      <c r="W311" s="37"/>
      <c r="X311" s="37"/>
      <c r="Y311" s="37"/>
      <c r="Z311" s="37"/>
      <c r="AA311" s="37"/>
      <c r="AB311" s="37"/>
      <c r="AC311" s="37"/>
      <c r="AD311" s="37"/>
      <c r="AE311" s="37"/>
      <c r="AR311" s="252" t="s">
        <v>386</v>
      </c>
      <c r="AT311" s="252" t="s">
        <v>393</v>
      </c>
      <c r="AU311" s="252" t="s">
        <v>386</v>
      </c>
      <c r="AY311" s="19" t="s">
        <v>387</v>
      </c>
      <c r="BE311" s="127">
        <f>IF(N311="základná",J311,0)</f>
        <v>0</v>
      </c>
      <c r="BF311" s="127">
        <f>IF(N311="znížená",J311,0)</f>
        <v>0</v>
      </c>
      <c r="BG311" s="127">
        <f>IF(N311="zákl. prenesená",J311,0)</f>
        <v>0</v>
      </c>
      <c r="BH311" s="127">
        <f>IF(N311="zníž. prenesená",J311,0)</f>
        <v>0</v>
      </c>
      <c r="BI311" s="127">
        <f>IF(N311="nulová",J311,0)</f>
        <v>0</v>
      </c>
      <c r="BJ311" s="19" t="s">
        <v>92</v>
      </c>
      <c r="BK311" s="127">
        <f>ROUND(I311*H311,2)</f>
        <v>0</v>
      </c>
      <c r="BL311" s="19" t="s">
        <v>386</v>
      </c>
      <c r="BM311" s="252" t="s">
        <v>506</v>
      </c>
    </row>
    <row r="312" spans="1:65" s="14" customFormat="1" ht="10.199999999999999">
      <c r="B312" s="253"/>
      <c r="C312" s="254"/>
      <c r="D312" s="255" t="s">
        <v>398</v>
      </c>
      <c r="E312" s="256" t="s">
        <v>1</v>
      </c>
      <c r="F312" s="257" t="s">
        <v>399</v>
      </c>
      <c r="G312" s="254"/>
      <c r="H312" s="256" t="s">
        <v>1</v>
      </c>
      <c r="I312" s="258"/>
      <c r="J312" s="254"/>
      <c r="K312" s="254"/>
      <c r="L312" s="259"/>
      <c r="M312" s="260"/>
      <c r="N312" s="261"/>
      <c r="O312" s="261"/>
      <c r="P312" s="261"/>
      <c r="Q312" s="261"/>
      <c r="R312" s="261"/>
      <c r="S312" s="261"/>
      <c r="T312" s="262"/>
      <c r="AT312" s="263" t="s">
        <v>398</v>
      </c>
      <c r="AU312" s="263" t="s">
        <v>386</v>
      </c>
      <c r="AV312" s="14" t="s">
        <v>84</v>
      </c>
      <c r="AW312" s="14" t="s">
        <v>30</v>
      </c>
      <c r="AX312" s="14" t="s">
        <v>76</v>
      </c>
      <c r="AY312" s="263" t="s">
        <v>387</v>
      </c>
    </row>
    <row r="313" spans="1:65" s="15" customFormat="1" ht="10.199999999999999">
      <c r="B313" s="264"/>
      <c r="C313" s="265"/>
      <c r="D313" s="255" t="s">
        <v>398</v>
      </c>
      <c r="E313" s="266" t="s">
        <v>1</v>
      </c>
      <c r="F313" s="267" t="s">
        <v>503</v>
      </c>
      <c r="G313" s="265"/>
      <c r="H313" s="268">
        <v>226.5</v>
      </c>
      <c r="I313" s="269"/>
      <c r="J313" s="265"/>
      <c r="K313" s="265"/>
      <c r="L313" s="270"/>
      <c r="M313" s="271"/>
      <c r="N313" s="272"/>
      <c r="O313" s="272"/>
      <c r="P313" s="272"/>
      <c r="Q313" s="272"/>
      <c r="R313" s="272"/>
      <c r="S313" s="272"/>
      <c r="T313" s="273"/>
      <c r="AT313" s="274" t="s">
        <v>398</v>
      </c>
      <c r="AU313" s="274" t="s">
        <v>386</v>
      </c>
      <c r="AV313" s="15" t="s">
        <v>92</v>
      </c>
      <c r="AW313" s="15" t="s">
        <v>30</v>
      </c>
      <c r="AX313" s="15" t="s">
        <v>76</v>
      </c>
      <c r="AY313" s="274" t="s">
        <v>387</v>
      </c>
    </row>
    <row r="314" spans="1:65" s="15" customFormat="1" ht="10.199999999999999">
      <c r="B314" s="264"/>
      <c r="C314" s="265"/>
      <c r="D314" s="255" t="s">
        <v>398</v>
      </c>
      <c r="E314" s="266" t="s">
        <v>1</v>
      </c>
      <c r="F314" s="267" t="s">
        <v>507</v>
      </c>
      <c r="G314" s="265"/>
      <c r="H314" s="268">
        <v>0</v>
      </c>
      <c r="I314" s="269"/>
      <c r="J314" s="265"/>
      <c r="K314" s="265"/>
      <c r="L314" s="270"/>
      <c r="M314" s="271"/>
      <c r="N314" s="272"/>
      <c r="O314" s="272"/>
      <c r="P314" s="272"/>
      <c r="Q314" s="272"/>
      <c r="R314" s="272"/>
      <c r="S314" s="272"/>
      <c r="T314" s="273"/>
      <c r="AT314" s="274" t="s">
        <v>398</v>
      </c>
      <c r="AU314" s="274" t="s">
        <v>386</v>
      </c>
      <c r="AV314" s="15" t="s">
        <v>92</v>
      </c>
      <c r="AW314" s="15" t="s">
        <v>30</v>
      </c>
      <c r="AX314" s="15" t="s">
        <v>76</v>
      </c>
      <c r="AY314" s="274" t="s">
        <v>387</v>
      </c>
    </row>
    <row r="315" spans="1:65" s="16" customFormat="1" ht="10.199999999999999">
      <c r="B315" s="275"/>
      <c r="C315" s="276"/>
      <c r="D315" s="255" t="s">
        <v>398</v>
      </c>
      <c r="E315" s="277" t="s">
        <v>1</v>
      </c>
      <c r="F315" s="278" t="s">
        <v>412</v>
      </c>
      <c r="G315" s="276"/>
      <c r="H315" s="279">
        <v>226.5</v>
      </c>
      <c r="I315" s="280"/>
      <c r="J315" s="276"/>
      <c r="K315" s="276"/>
      <c r="L315" s="281"/>
      <c r="M315" s="282"/>
      <c r="N315" s="283"/>
      <c r="O315" s="283"/>
      <c r="P315" s="283"/>
      <c r="Q315" s="283"/>
      <c r="R315" s="283"/>
      <c r="S315" s="283"/>
      <c r="T315" s="284"/>
      <c r="AT315" s="285" t="s">
        <v>398</v>
      </c>
      <c r="AU315" s="285" t="s">
        <v>386</v>
      </c>
      <c r="AV315" s="16" t="s">
        <v>386</v>
      </c>
      <c r="AW315" s="16" t="s">
        <v>30</v>
      </c>
      <c r="AX315" s="16" t="s">
        <v>84</v>
      </c>
      <c r="AY315" s="285" t="s">
        <v>387</v>
      </c>
    </row>
    <row r="316" spans="1:65" s="2" customFormat="1" ht="37.799999999999997" customHeight="1">
      <c r="A316" s="37"/>
      <c r="B316" s="38"/>
      <c r="C316" s="240" t="s">
        <v>508</v>
      </c>
      <c r="D316" s="240" t="s">
        <v>393</v>
      </c>
      <c r="E316" s="241" t="s">
        <v>509</v>
      </c>
      <c r="F316" s="242" t="s">
        <v>510</v>
      </c>
      <c r="G316" s="243" t="s">
        <v>405</v>
      </c>
      <c r="H316" s="244">
        <v>120.408</v>
      </c>
      <c r="I316" s="245"/>
      <c r="J316" s="246">
        <f>ROUND(I316*H316,2)</f>
        <v>0</v>
      </c>
      <c r="K316" s="247"/>
      <c r="L316" s="40"/>
      <c r="M316" s="248" t="s">
        <v>1</v>
      </c>
      <c r="N316" s="249" t="s">
        <v>42</v>
      </c>
      <c r="O316" s="78"/>
      <c r="P316" s="250">
        <f>O316*H316</f>
        <v>0</v>
      </c>
      <c r="Q316" s="250">
        <v>0</v>
      </c>
      <c r="R316" s="250">
        <f>Q316*H316</f>
        <v>0</v>
      </c>
      <c r="S316" s="250">
        <v>4.5999999999999999E-2</v>
      </c>
      <c r="T316" s="251">
        <f>S316*H316</f>
        <v>5.5387680000000001</v>
      </c>
      <c r="U316" s="37"/>
      <c r="V316" s="37"/>
      <c r="W316" s="37"/>
      <c r="X316" s="37"/>
      <c r="Y316" s="37"/>
      <c r="Z316" s="37"/>
      <c r="AA316" s="37"/>
      <c r="AB316" s="37"/>
      <c r="AC316" s="37"/>
      <c r="AD316" s="37"/>
      <c r="AE316" s="37"/>
      <c r="AR316" s="252" t="s">
        <v>386</v>
      </c>
      <c r="AT316" s="252" t="s">
        <v>393</v>
      </c>
      <c r="AU316" s="252" t="s">
        <v>386</v>
      </c>
      <c r="AY316" s="19" t="s">
        <v>387</v>
      </c>
      <c r="BE316" s="127">
        <f>IF(N316="základná",J316,0)</f>
        <v>0</v>
      </c>
      <c r="BF316" s="127">
        <f>IF(N316="znížená",J316,0)</f>
        <v>0</v>
      </c>
      <c r="BG316" s="127">
        <f>IF(N316="zákl. prenesená",J316,0)</f>
        <v>0</v>
      </c>
      <c r="BH316" s="127">
        <f>IF(N316="zníž. prenesená",J316,0)</f>
        <v>0</v>
      </c>
      <c r="BI316" s="127">
        <f>IF(N316="nulová",J316,0)</f>
        <v>0</v>
      </c>
      <c r="BJ316" s="19" t="s">
        <v>92</v>
      </c>
      <c r="BK316" s="127">
        <f>ROUND(I316*H316,2)</f>
        <v>0</v>
      </c>
      <c r="BL316" s="19" t="s">
        <v>386</v>
      </c>
      <c r="BM316" s="252" t="s">
        <v>511</v>
      </c>
    </row>
    <row r="317" spans="1:65" s="14" customFormat="1" ht="10.199999999999999">
      <c r="B317" s="253"/>
      <c r="C317" s="254"/>
      <c r="D317" s="255" t="s">
        <v>398</v>
      </c>
      <c r="E317" s="256" t="s">
        <v>1</v>
      </c>
      <c r="F317" s="257" t="s">
        <v>416</v>
      </c>
      <c r="G317" s="254"/>
      <c r="H317" s="256" t="s">
        <v>1</v>
      </c>
      <c r="I317" s="258"/>
      <c r="J317" s="254"/>
      <c r="K317" s="254"/>
      <c r="L317" s="259"/>
      <c r="M317" s="260"/>
      <c r="N317" s="261"/>
      <c r="O317" s="261"/>
      <c r="P317" s="261"/>
      <c r="Q317" s="261"/>
      <c r="R317" s="261"/>
      <c r="S317" s="261"/>
      <c r="T317" s="262"/>
      <c r="AT317" s="263" t="s">
        <v>398</v>
      </c>
      <c r="AU317" s="263" t="s">
        <v>386</v>
      </c>
      <c r="AV317" s="14" t="s">
        <v>84</v>
      </c>
      <c r="AW317" s="14" t="s">
        <v>30</v>
      </c>
      <c r="AX317" s="14" t="s">
        <v>76</v>
      </c>
      <c r="AY317" s="263" t="s">
        <v>387</v>
      </c>
    </row>
    <row r="318" spans="1:65" s="15" customFormat="1" ht="10.199999999999999">
      <c r="B318" s="264"/>
      <c r="C318" s="265"/>
      <c r="D318" s="255" t="s">
        <v>398</v>
      </c>
      <c r="E318" s="266" t="s">
        <v>1</v>
      </c>
      <c r="F318" s="267" t="s">
        <v>417</v>
      </c>
      <c r="G318" s="265"/>
      <c r="H318" s="268">
        <v>20.8</v>
      </c>
      <c r="I318" s="269"/>
      <c r="J318" s="265"/>
      <c r="K318" s="265"/>
      <c r="L318" s="270"/>
      <c r="M318" s="271"/>
      <c r="N318" s="272"/>
      <c r="O318" s="272"/>
      <c r="P318" s="272"/>
      <c r="Q318" s="272"/>
      <c r="R318" s="272"/>
      <c r="S318" s="272"/>
      <c r="T318" s="273"/>
      <c r="AT318" s="274" t="s">
        <v>398</v>
      </c>
      <c r="AU318" s="274" t="s">
        <v>386</v>
      </c>
      <c r="AV318" s="15" t="s">
        <v>92</v>
      </c>
      <c r="AW318" s="15" t="s">
        <v>30</v>
      </c>
      <c r="AX318" s="15" t="s">
        <v>76</v>
      </c>
      <c r="AY318" s="274" t="s">
        <v>387</v>
      </c>
    </row>
    <row r="319" spans="1:65" s="15" customFormat="1" ht="10.199999999999999">
      <c r="B319" s="264"/>
      <c r="C319" s="265"/>
      <c r="D319" s="255" t="s">
        <v>398</v>
      </c>
      <c r="E319" s="266" t="s">
        <v>1</v>
      </c>
      <c r="F319" s="267" t="s">
        <v>418</v>
      </c>
      <c r="G319" s="265"/>
      <c r="H319" s="268">
        <v>0</v>
      </c>
      <c r="I319" s="269"/>
      <c r="J319" s="265"/>
      <c r="K319" s="265"/>
      <c r="L319" s="270"/>
      <c r="M319" s="271"/>
      <c r="N319" s="272"/>
      <c r="O319" s="272"/>
      <c r="P319" s="272"/>
      <c r="Q319" s="272"/>
      <c r="R319" s="272"/>
      <c r="S319" s="272"/>
      <c r="T319" s="273"/>
      <c r="AT319" s="274" t="s">
        <v>398</v>
      </c>
      <c r="AU319" s="274" t="s">
        <v>386</v>
      </c>
      <c r="AV319" s="15" t="s">
        <v>92</v>
      </c>
      <c r="AW319" s="15" t="s">
        <v>30</v>
      </c>
      <c r="AX319" s="15" t="s">
        <v>76</v>
      </c>
      <c r="AY319" s="274" t="s">
        <v>387</v>
      </c>
    </row>
    <row r="320" spans="1:65" s="15" customFormat="1" ht="10.199999999999999">
      <c r="B320" s="264"/>
      <c r="C320" s="265"/>
      <c r="D320" s="255" t="s">
        <v>398</v>
      </c>
      <c r="E320" s="266" t="s">
        <v>1</v>
      </c>
      <c r="F320" s="267" t="s">
        <v>512</v>
      </c>
      <c r="G320" s="265"/>
      <c r="H320" s="268">
        <v>41.207999999999998</v>
      </c>
      <c r="I320" s="269"/>
      <c r="J320" s="265"/>
      <c r="K320" s="265"/>
      <c r="L320" s="270"/>
      <c r="M320" s="271"/>
      <c r="N320" s="272"/>
      <c r="O320" s="272"/>
      <c r="P320" s="272"/>
      <c r="Q320" s="272"/>
      <c r="R320" s="272"/>
      <c r="S320" s="272"/>
      <c r="T320" s="273"/>
      <c r="AT320" s="274" t="s">
        <v>398</v>
      </c>
      <c r="AU320" s="274" t="s">
        <v>386</v>
      </c>
      <c r="AV320" s="15" t="s">
        <v>92</v>
      </c>
      <c r="AW320" s="15" t="s">
        <v>30</v>
      </c>
      <c r="AX320" s="15" t="s">
        <v>76</v>
      </c>
      <c r="AY320" s="274" t="s">
        <v>387</v>
      </c>
    </row>
    <row r="321" spans="1:65" s="15" customFormat="1" ht="10.199999999999999">
      <c r="B321" s="264"/>
      <c r="C321" s="265"/>
      <c r="D321" s="255" t="s">
        <v>398</v>
      </c>
      <c r="E321" s="266" t="s">
        <v>1</v>
      </c>
      <c r="F321" s="267" t="s">
        <v>513</v>
      </c>
      <c r="G321" s="265"/>
      <c r="H321" s="268">
        <v>52.665999999999997</v>
      </c>
      <c r="I321" s="269"/>
      <c r="J321" s="265"/>
      <c r="K321" s="265"/>
      <c r="L321" s="270"/>
      <c r="M321" s="271"/>
      <c r="N321" s="272"/>
      <c r="O321" s="272"/>
      <c r="P321" s="272"/>
      <c r="Q321" s="272"/>
      <c r="R321" s="272"/>
      <c r="S321" s="272"/>
      <c r="T321" s="273"/>
      <c r="AT321" s="274" t="s">
        <v>398</v>
      </c>
      <c r="AU321" s="274" t="s">
        <v>386</v>
      </c>
      <c r="AV321" s="15" t="s">
        <v>92</v>
      </c>
      <c r="AW321" s="15" t="s">
        <v>30</v>
      </c>
      <c r="AX321" s="15" t="s">
        <v>76</v>
      </c>
      <c r="AY321" s="274" t="s">
        <v>387</v>
      </c>
    </row>
    <row r="322" spans="1:65" s="17" customFormat="1" ht="10.199999999999999">
      <c r="B322" s="286"/>
      <c r="C322" s="287"/>
      <c r="D322" s="255" t="s">
        <v>398</v>
      </c>
      <c r="E322" s="288" t="s">
        <v>216</v>
      </c>
      <c r="F322" s="289" t="s">
        <v>411</v>
      </c>
      <c r="G322" s="287"/>
      <c r="H322" s="290">
        <v>114.67400000000001</v>
      </c>
      <c r="I322" s="291"/>
      <c r="J322" s="287"/>
      <c r="K322" s="287"/>
      <c r="L322" s="292"/>
      <c r="M322" s="293"/>
      <c r="N322" s="294"/>
      <c r="O322" s="294"/>
      <c r="P322" s="294"/>
      <c r="Q322" s="294"/>
      <c r="R322" s="294"/>
      <c r="S322" s="294"/>
      <c r="T322" s="295"/>
      <c r="AT322" s="296" t="s">
        <v>398</v>
      </c>
      <c r="AU322" s="296" t="s">
        <v>386</v>
      </c>
      <c r="AV322" s="17" t="s">
        <v>99</v>
      </c>
      <c r="AW322" s="17" t="s">
        <v>30</v>
      </c>
      <c r="AX322" s="17" t="s">
        <v>76</v>
      </c>
      <c r="AY322" s="296" t="s">
        <v>387</v>
      </c>
    </row>
    <row r="323" spans="1:65" s="15" customFormat="1" ht="10.199999999999999">
      <c r="B323" s="264"/>
      <c r="C323" s="265"/>
      <c r="D323" s="255" t="s">
        <v>398</v>
      </c>
      <c r="E323" s="266" t="s">
        <v>1</v>
      </c>
      <c r="F323" s="267" t="s">
        <v>514</v>
      </c>
      <c r="G323" s="265"/>
      <c r="H323" s="268">
        <v>5.734</v>
      </c>
      <c r="I323" s="269"/>
      <c r="J323" s="265"/>
      <c r="K323" s="265"/>
      <c r="L323" s="270"/>
      <c r="M323" s="271"/>
      <c r="N323" s="272"/>
      <c r="O323" s="272"/>
      <c r="P323" s="272"/>
      <c r="Q323" s="272"/>
      <c r="R323" s="272"/>
      <c r="S323" s="272"/>
      <c r="T323" s="273"/>
      <c r="AT323" s="274" t="s">
        <v>398</v>
      </c>
      <c r="AU323" s="274" t="s">
        <v>386</v>
      </c>
      <c r="AV323" s="15" t="s">
        <v>92</v>
      </c>
      <c r="AW323" s="15" t="s">
        <v>30</v>
      </c>
      <c r="AX323" s="15" t="s">
        <v>76</v>
      </c>
      <c r="AY323" s="274" t="s">
        <v>387</v>
      </c>
    </row>
    <row r="324" spans="1:65" s="16" customFormat="1" ht="10.199999999999999">
      <c r="B324" s="275"/>
      <c r="C324" s="276"/>
      <c r="D324" s="255" t="s">
        <v>398</v>
      </c>
      <c r="E324" s="277" t="s">
        <v>1</v>
      </c>
      <c r="F324" s="278" t="s">
        <v>412</v>
      </c>
      <c r="G324" s="276"/>
      <c r="H324" s="279">
        <v>120.408</v>
      </c>
      <c r="I324" s="280"/>
      <c r="J324" s="276"/>
      <c r="K324" s="276"/>
      <c r="L324" s="281"/>
      <c r="M324" s="282"/>
      <c r="N324" s="283"/>
      <c r="O324" s="283"/>
      <c r="P324" s="283"/>
      <c r="Q324" s="283"/>
      <c r="R324" s="283"/>
      <c r="S324" s="283"/>
      <c r="T324" s="284"/>
      <c r="AT324" s="285" t="s">
        <v>398</v>
      </c>
      <c r="AU324" s="285" t="s">
        <v>386</v>
      </c>
      <c r="AV324" s="16" t="s">
        <v>386</v>
      </c>
      <c r="AW324" s="16" t="s">
        <v>30</v>
      </c>
      <c r="AX324" s="16" t="s">
        <v>84</v>
      </c>
      <c r="AY324" s="285" t="s">
        <v>387</v>
      </c>
    </row>
    <row r="325" spans="1:65" s="2" customFormat="1" ht="16.5" customHeight="1">
      <c r="A325" s="37"/>
      <c r="B325" s="38"/>
      <c r="C325" s="240" t="s">
        <v>515</v>
      </c>
      <c r="D325" s="240" t="s">
        <v>393</v>
      </c>
      <c r="E325" s="241" t="s">
        <v>516</v>
      </c>
      <c r="F325" s="242" t="s">
        <v>517</v>
      </c>
      <c r="G325" s="243" t="s">
        <v>396</v>
      </c>
      <c r="H325" s="244">
        <v>172.2</v>
      </c>
      <c r="I325" s="245"/>
      <c r="J325" s="246">
        <f>ROUND(I325*H325,2)</f>
        <v>0</v>
      </c>
      <c r="K325" s="247"/>
      <c r="L325" s="40"/>
      <c r="M325" s="248" t="s">
        <v>1</v>
      </c>
      <c r="N325" s="249" t="s">
        <v>42</v>
      </c>
      <c r="O325" s="78"/>
      <c r="P325" s="250">
        <f>O325*H325</f>
        <v>0</v>
      </c>
      <c r="Q325" s="250">
        <v>0</v>
      </c>
      <c r="R325" s="250">
        <f>Q325*H325</f>
        <v>0</v>
      </c>
      <c r="S325" s="250">
        <v>0.01</v>
      </c>
      <c r="T325" s="251">
        <f>S325*H325</f>
        <v>1.722</v>
      </c>
      <c r="U325" s="37"/>
      <c r="V325" s="37"/>
      <c r="W325" s="37"/>
      <c r="X325" s="37"/>
      <c r="Y325" s="37"/>
      <c r="Z325" s="37"/>
      <c r="AA325" s="37"/>
      <c r="AB325" s="37"/>
      <c r="AC325" s="37"/>
      <c r="AD325" s="37"/>
      <c r="AE325" s="37"/>
      <c r="AR325" s="252" t="s">
        <v>386</v>
      </c>
      <c r="AT325" s="252" t="s">
        <v>393</v>
      </c>
      <c r="AU325" s="252" t="s">
        <v>386</v>
      </c>
      <c r="AY325" s="19" t="s">
        <v>387</v>
      </c>
      <c r="BE325" s="127">
        <f>IF(N325="základná",J325,0)</f>
        <v>0</v>
      </c>
      <c r="BF325" s="127">
        <f>IF(N325="znížená",J325,0)</f>
        <v>0</v>
      </c>
      <c r="BG325" s="127">
        <f>IF(N325="zákl. prenesená",J325,0)</f>
        <v>0</v>
      </c>
      <c r="BH325" s="127">
        <f>IF(N325="zníž. prenesená",J325,0)</f>
        <v>0</v>
      </c>
      <c r="BI325" s="127">
        <f>IF(N325="nulová",J325,0)</f>
        <v>0</v>
      </c>
      <c r="BJ325" s="19" t="s">
        <v>92</v>
      </c>
      <c r="BK325" s="127">
        <f>ROUND(I325*H325,2)</f>
        <v>0</v>
      </c>
      <c r="BL325" s="19" t="s">
        <v>386</v>
      </c>
      <c r="BM325" s="252" t="s">
        <v>518</v>
      </c>
    </row>
    <row r="326" spans="1:65" s="14" customFormat="1" ht="10.199999999999999">
      <c r="B326" s="253"/>
      <c r="C326" s="254"/>
      <c r="D326" s="255" t="s">
        <v>398</v>
      </c>
      <c r="E326" s="256" t="s">
        <v>1</v>
      </c>
      <c r="F326" s="257" t="s">
        <v>519</v>
      </c>
      <c r="G326" s="254"/>
      <c r="H326" s="256" t="s">
        <v>1</v>
      </c>
      <c r="I326" s="258"/>
      <c r="J326" s="254"/>
      <c r="K326" s="254"/>
      <c r="L326" s="259"/>
      <c r="M326" s="260"/>
      <c r="N326" s="261"/>
      <c r="O326" s="261"/>
      <c r="P326" s="261"/>
      <c r="Q326" s="261"/>
      <c r="R326" s="261"/>
      <c r="S326" s="261"/>
      <c r="T326" s="262"/>
      <c r="AT326" s="263" t="s">
        <v>398</v>
      </c>
      <c r="AU326" s="263" t="s">
        <v>386</v>
      </c>
      <c r="AV326" s="14" t="s">
        <v>84</v>
      </c>
      <c r="AW326" s="14" t="s">
        <v>30</v>
      </c>
      <c r="AX326" s="14" t="s">
        <v>76</v>
      </c>
      <c r="AY326" s="263" t="s">
        <v>387</v>
      </c>
    </row>
    <row r="327" spans="1:65" s="15" customFormat="1" ht="10.199999999999999">
      <c r="B327" s="264"/>
      <c r="C327" s="265"/>
      <c r="D327" s="255" t="s">
        <v>398</v>
      </c>
      <c r="E327" s="266" t="s">
        <v>1</v>
      </c>
      <c r="F327" s="267" t="s">
        <v>520</v>
      </c>
      <c r="G327" s="265"/>
      <c r="H327" s="268">
        <v>164</v>
      </c>
      <c r="I327" s="269"/>
      <c r="J327" s="265"/>
      <c r="K327" s="265"/>
      <c r="L327" s="270"/>
      <c r="M327" s="271"/>
      <c r="N327" s="272"/>
      <c r="O327" s="272"/>
      <c r="P327" s="272"/>
      <c r="Q327" s="272"/>
      <c r="R327" s="272"/>
      <c r="S327" s="272"/>
      <c r="T327" s="273"/>
      <c r="AT327" s="274" t="s">
        <v>398</v>
      </c>
      <c r="AU327" s="274" t="s">
        <v>386</v>
      </c>
      <c r="AV327" s="15" t="s">
        <v>92</v>
      </c>
      <c r="AW327" s="15" t="s">
        <v>30</v>
      </c>
      <c r="AX327" s="15" t="s">
        <v>76</v>
      </c>
      <c r="AY327" s="274" t="s">
        <v>387</v>
      </c>
    </row>
    <row r="328" spans="1:65" s="17" customFormat="1" ht="10.199999999999999">
      <c r="B328" s="286"/>
      <c r="C328" s="287"/>
      <c r="D328" s="255" t="s">
        <v>398</v>
      </c>
      <c r="E328" s="288" t="s">
        <v>210</v>
      </c>
      <c r="F328" s="289" t="s">
        <v>411</v>
      </c>
      <c r="G328" s="287"/>
      <c r="H328" s="290">
        <v>164</v>
      </c>
      <c r="I328" s="291"/>
      <c r="J328" s="287"/>
      <c r="K328" s="287"/>
      <c r="L328" s="292"/>
      <c r="M328" s="293"/>
      <c r="N328" s="294"/>
      <c r="O328" s="294"/>
      <c r="P328" s="294"/>
      <c r="Q328" s="294"/>
      <c r="R328" s="294"/>
      <c r="S328" s="294"/>
      <c r="T328" s="295"/>
      <c r="AT328" s="296" t="s">
        <v>398</v>
      </c>
      <c r="AU328" s="296" t="s">
        <v>386</v>
      </c>
      <c r="AV328" s="17" t="s">
        <v>99</v>
      </c>
      <c r="AW328" s="17" t="s">
        <v>30</v>
      </c>
      <c r="AX328" s="17" t="s">
        <v>76</v>
      </c>
      <c r="AY328" s="296" t="s">
        <v>387</v>
      </c>
    </row>
    <row r="329" spans="1:65" s="15" customFormat="1" ht="10.199999999999999">
      <c r="B329" s="264"/>
      <c r="C329" s="265"/>
      <c r="D329" s="255" t="s">
        <v>398</v>
      </c>
      <c r="E329" s="266" t="s">
        <v>1</v>
      </c>
      <c r="F329" s="267" t="s">
        <v>521</v>
      </c>
      <c r="G329" s="265"/>
      <c r="H329" s="268">
        <v>8.1999999999999993</v>
      </c>
      <c r="I329" s="269"/>
      <c r="J329" s="265"/>
      <c r="K329" s="265"/>
      <c r="L329" s="270"/>
      <c r="M329" s="271"/>
      <c r="N329" s="272"/>
      <c r="O329" s="272"/>
      <c r="P329" s="272"/>
      <c r="Q329" s="272"/>
      <c r="R329" s="272"/>
      <c r="S329" s="272"/>
      <c r="T329" s="273"/>
      <c r="AT329" s="274" t="s">
        <v>398</v>
      </c>
      <c r="AU329" s="274" t="s">
        <v>386</v>
      </c>
      <c r="AV329" s="15" t="s">
        <v>92</v>
      </c>
      <c r="AW329" s="15" t="s">
        <v>30</v>
      </c>
      <c r="AX329" s="15" t="s">
        <v>76</v>
      </c>
      <c r="AY329" s="274" t="s">
        <v>387</v>
      </c>
    </row>
    <row r="330" spans="1:65" s="16" customFormat="1" ht="10.199999999999999">
      <c r="B330" s="275"/>
      <c r="C330" s="276"/>
      <c r="D330" s="255" t="s">
        <v>398</v>
      </c>
      <c r="E330" s="277" t="s">
        <v>1</v>
      </c>
      <c r="F330" s="278" t="s">
        <v>412</v>
      </c>
      <c r="G330" s="276"/>
      <c r="H330" s="279">
        <v>172.2</v>
      </c>
      <c r="I330" s="280"/>
      <c r="J330" s="276"/>
      <c r="K330" s="276"/>
      <c r="L330" s="281"/>
      <c r="M330" s="282"/>
      <c r="N330" s="283"/>
      <c r="O330" s="283"/>
      <c r="P330" s="283"/>
      <c r="Q330" s="283"/>
      <c r="R330" s="283"/>
      <c r="S330" s="283"/>
      <c r="T330" s="284"/>
      <c r="AT330" s="285" t="s">
        <v>398</v>
      </c>
      <c r="AU330" s="285" t="s">
        <v>386</v>
      </c>
      <c r="AV330" s="16" t="s">
        <v>386</v>
      </c>
      <c r="AW330" s="16" t="s">
        <v>30</v>
      </c>
      <c r="AX330" s="16" t="s">
        <v>84</v>
      </c>
      <c r="AY330" s="285" t="s">
        <v>387</v>
      </c>
    </row>
    <row r="331" spans="1:65" s="2" customFormat="1" ht="21.75" customHeight="1">
      <c r="A331" s="37"/>
      <c r="B331" s="38"/>
      <c r="C331" s="240" t="s">
        <v>522</v>
      </c>
      <c r="D331" s="240" t="s">
        <v>393</v>
      </c>
      <c r="E331" s="241" t="s">
        <v>523</v>
      </c>
      <c r="F331" s="242" t="s">
        <v>524</v>
      </c>
      <c r="G331" s="243" t="s">
        <v>525</v>
      </c>
      <c r="H331" s="244">
        <v>57.838000000000001</v>
      </c>
      <c r="I331" s="245"/>
      <c r="J331" s="246">
        <f>ROUND(I331*H331,2)</f>
        <v>0</v>
      </c>
      <c r="K331" s="247"/>
      <c r="L331" s="40"/>
      <c r="M331" s="248" t="s">
        <v>1</v>
      </c>
      <c r="N331" s="249" t="s">
        <v>42</v>
      </c>
      <c r="O331" s="78"/>
      <c r="P331" s="250">
        <f>O331*H331</f>
        <v>0</v>
      </c>
      <c r="Q331" s="250">
        <v>0</v>
      </c>
      <c r="R331" s="250">
        <f>Q331*H331</f>
        <v>0</v>
      </c>
      <c r="S331" s="250">
        <v>0</v>
      </c>
      <c r="T331" s="251">
        <f>S331*H331</f>
        <v>0</v>
      </c>
      <c r="U331" s="37"/>
      <c r="V331" s="37"/>
      <c r="W331" s="37"/>
      <c r="X331" s="37"/>
      <c r="Y331" s="37"/>
      <c r="Z331" s="37"/>
      <c r="AA331" s="37"/>
      <c r="AB331" s="37"/>
      <c r="AC331" s="37"/>
      <c r="AD331" s="37"/>
      <c r="AE331" s="37"/>
      <c r="AR331" s="252" t="s">
        <v>386</v>
      </c>
      <c r="AT331" s="252" t="s">
        <v>393</v>
      </c>
      <c r="AU331" s="252" t="s">
        <v>386</v>
      </c>
      <c r="AY331" s="19" t="s">
        <v>387</v>
      </c>
      <c r="BE331" s="127">
        <f>IF(N331="základná",J331,0)</f>
        <v>0</v>
      </c>
      <c r="BF331" s="127">
        <f>IF(N331="znížená",J331,0)</f>
        <v>0</v>
      </c>
      <c r="BG331" s="127">
        <f>IF(N331="zákl. prenesená",J331,0)</f>
        <v>0</v>
      </c>
      <c r="BH331" s="127">
        <f>IF(N331="zníž. prenesená",J331,0)</f>
        <v>0</v>
      </c>
      <c r="BI331" s="127">
        <f>IF(N331="nulová",J331,0)</f>
        <v>0</v>
      </c>
      <c r="BJ331" s="19" t="s">
        <v>92</v>
      </c>
      <c r="BK331" s="127">
        <f>ROUND(I331*H331,2)</f>
        <v>0</v>
      </c>
      <c r="BL331" s="19" t="s">
        <v>386</v>
      </c>
      <c r="BM331" s="252" t="s">
        <v>526</v>
      </c>
    </row>
    <row r="332" spans="1:65" s="2" customFormat="1" ht="24.15" customHeight="1">
      <c r="A332" s="37"/>
      <c r="B332" s="38"/>
      <c r="C332" s="240" t="s">
        <v>296</v>
      </c>
      <c r="D332" s="240" t="s">
        <v>393</v>
      </c>
      <c r="E332" s="241" t="s">
        <v>527</v>
      </c>
      <c r="F332" s="242" t="s">
        <v>528</v>
      </c>
      <c r="G332" s="243" t="s">
        <v>525</v>
      </c>
      <c r="H332" s="244">
        <v>1714.5</v>
      </c>
      <c r="I332" s="245"/>
      <c r="J332" s="246">
        <f>ROUND(I332*H332,2)</f>
        <v>0</v>
      </c>
      <c r="K332" s="247"/>
      <c r="L332" s="40"/>
      <c r="M332" s="248" t="s">
        <v>1</v>
      </c>
      <c r="N332" s="249" t="s">
        <v>42</v>
      </c>
      <c r="O332" s="78"/>
      <c r="P332" s="250">
        <f>O332*H332</f>
        <v>0</v>
      </c>
      <c r="Q332" s="250">
        <v>0</v>
      </c>
      <c r="R332" s="250">
        <f>Q332*H332</f>
        <v>0</v>
      </c>
      <c r="S332" s="250">
        <v>0</v>
      </c>
      <c r="T332" s="251">
        <f>S332*H332</f>
        <v>0</v>
      </c>
      <c r="U332" s="37"/>
      <c r="V332" s="37"/>
      <c r="W332" s="37"/>
      <c r="X332" s="37"/>
      <c r="Y332" s="37"/>
      <c r="Z332" s="37"/>
      <c r="AA332" s="37"/>
      <c r="AB332" s="37"/>
      <c r="AC332" s="37"/>
      <c r="AD332" s="37"/>
      <c r="AE332" s="37"/>
      <c r="AR332" s="252" t="s">
        <v>386</v>
      </c>
      <c r="AT332" s="252" t="s">
        <v>393</v>
      </c>
      <c r="AU332" s="252" t="s">
        <v>386</v>
      </c>
      <c r="AY332" s="19" t="s">
        <v>387</v>
      </c>
      <c r="BE332" s="127">
        <f>IF(N332="základná",J332,0)</f>
        <v>0</v>
      </c>
      <c r="BF332" s="127">
        <f>IF(N332="znížená",J332,0)</f>
        <v>0</v>
      </c>
      <c r="BG332" s="127">
        <f>IF(N332="zákl. prenesená",J332,0)</f>
        <v>0</v>
      </c>
      <c r="BH332" s="127">
        <f>IF(N332="zníž. prenesená",J332,0)</f>
        <v>0</v>
      </c>
      <c r="BI332" s="127">
        <f>IF(N332="nulová",J332,0)</f>
        <v>0</v>
      </c>
      <c r="BJ332" s="19" t="s">
        <v>92</v>
      </c>
      <c r="BK332" s="127">
        <f>ROUND(I332*H332,2)</f>
        <v>0</v>
      </c>
      <c r="BL332" s="19" t="s">
        <v>386</v>
      </c>
      <c r="BM332" s="252" t="s">
        <v>529</v>
      </c>
    </row>
    <row r="333" spans="1:65" s="15" customFormat="1" ht="10.199999999999999">
      <c r="B333" s="264"/>
      <c r="C333" s="265"/>
      <c r="D333" s="255" t="s">
        <v>398</v>
      </c>
      <c r="E333" s="266" t="s">
        <v>1</v>
      </c>
      <c r="F333" s="267" t="s">
        <v>530</v>
      </c>
      <c r="G333" s="265"/>
      <c r="H333" s="268">
        <v>1714.5</v>
      </c>
      <c r="I333" s="269"/>
      <c r="J333" s="265"/>
      <c r="K333" s="265"/>
      <c r="L333" s="270"/>
      <c r="M333" s="271"/>
      <c r="N333" s="272"/>
      <c r="O333" s="272"/>
      <c r="P333" s="272"/>
      <c r="Q333" s="272"/>
      <c r="R333" s="272"/>
      <c r="S333" s="272"/>
      <c r="T333" s="273"/>
      <c r="AT333" s="274" t="s">
        <v>398</v>
      </c>
      <c r="AU333" s="274" t="s">
        <v>386</v>
      </c>
      <c r="AV333" s="15" t="s">
        <v>92</v>
      </c>
      <c r="AW333" s="15" t="s">
        <v>30</v>
      </c>
      <c r="AX333" s="15" t="s">
        <v>84</v>
      </c>
      <c r="AY333" s="274" t="s">
        <v>387</v>
      </c>
    </row>
    <row r="334" spans="1:65" s="2" customFormat="1" ht="24.15" customHeight="1">
      <c r="A334" s="37"/>
      <c r="B334" s="38"/>
      <c r="C334" s="240" t="s">
        <v>531</v>
      </c>
      <c r="D334" s="240" t="s">
        <v>393</v>
      </c>
      <c r="E334" s="241" t="s">
        <v>532</v>
      </c>
      <c r="F334" s="242" t="s">
        <v>533</v>
      </c>
      <c r="G334" s="243" t="s">
        <v>525</v>
      </c>
      <c r="H334" s="244">
        <v>57.838000000000001</v>
      </c>
      <c r="I334" s="245"/>
      <c r="J334" s="246">
        <f>ROUND(I334*H334,2)</f>
        <v>0</v>
      </c>
      <c r="K334" s="247"/>
      <c r="L334" s="40"/>
      <c r="M334" s="248" t="s">
        <v>1</v>
      </c>
      <c r="N334" s="249" t="s">
        <v>42</v>
      </c>
      <c r="O334" s="78"/>
      <c r="P334" s="250">
        <f>O334*H334</f>
        <v>0</v>
      </c>
      <c r="Q334" s="250">
        <v>0</v>
      </c>
      <c r="R334" s="250">
        <f>Q334*H334</f>
        <v>0</v>
      </c>
      <c r="S334" s="250">
        <v>0</v>
      </c>
      <c r="T334" s="251">
        <f>S334*H334</f>
        <v>0</v>
      </c>
      <c r="U334" s="37"/>
      <c r="V334" s="37"/>
      <c r="W334" s="37"/>
      <c r="X334" s="37"/>
      <c r="Y334" s="37"/>
      <c r="Z334" s="37"/>
      <c r="AA334" s="37"/>
      <c r="AB334" s="37"/>
      <c r="AC334" s="37"/>
      <c r="AD334" s="37"/>
      <c r="AE334" s="37"/>
      <c r="AR334" s="252" t="s">
        <v>386</v>
      </c>
      <c r="AT334" s="252" t="s">
        <v>393</v>
      </c>
      <c r="AU334" s="252" t="s">
        <v>386</v>
      </c>
      <c r="AY334" s="19" t="s">
        <v>387</v>
      </c>
      <c r="BE334" s="127">
        <f>IF(N334="základná",J334,0)</f>
        <v>0</v>
      </c>
      <c r="BF334" s="127">
        <f>IF(N334="znížená",J334,0)</f>
        <v>0</v>
      </c>
      <c r="BG334" s="127">
        <f>IF(N334="zákl. prenesená",J334,0)</f>
        <v>0</v>
      </c>
      <c r="BH334" s="127">
        <f>IF(N334="zníž. prenesená",J334,0)</f>
        <v>0</v>
      </c>
      <c r="BI334" s="127">
        <f>IF(N334="nulová",J334,0)</f>
        <v>0</v>
      </c>
      <c r="BJ334" s="19" t="s">
        <v>92</v>
      </c>
      <c r="BK334" s="127">
        <f>ROUND(I334*H334,2)</f>
        <v>0</v>
      </c>
      <c r="BL334" s="19" t="s">
        <v>386</v>
      </c>
      <c r="BM334" s="252" t="s">
        <v>534</v>
      </c>
    </row>
    <row r="335" spans="1:65" s="2" customFormat="1" ht="24.15" customHeight="1">
      <c r="A335" s="37"/>
      <c r="B335" s="38"/>
      <c r="C335" s="240" t="s">
        <v>535</v>
      </c>
      <c r="D335" s="240" t="s">
        <v>393</v>
      </c>
      <c r="E335" s="241" t="s">
        <v>536</v>
      </c>
      <c r="F335" s="242" t="s">
        <v>537</v>
      </c>
      <c r="G335" s="243" t="s">
        <v>525</v>
      </c>
      <c r="H335" s="244">
        <v>171.45</v>
      </c>
      <c r="I335" s="245"/>
      <c r="J335" s="246">
        <f>ROUND(I335*H335,2)</f>
        <v>0</v>
      </c>
      <c r="K335" s="247"/>
      <c r="L335" s="40"/>
      <c r="M335" s="248" t="s">
        <v>1</v>
      </c>
      <c r="N335" s="249" t="s">
        <v>42</v>
      </c>
      <c r="O335" s="78"/>
      <c r="P335" s="250">
        <f>O335*H335</f>
        <v>0</v>
      </c>
      <c r="Q335" s="250">
        <v>0</v>
      </c>
      <c r="R335" s="250">
        <f>Q335*H335</f>
        <v>0</v>
      </c>
      <c r="S335" s="250">
        <v>0</v>
      </c>
      <c r="T335" s="251">
        <f>S335*H335</f>
        <v>0</v>
      </c>
      <c r="U335" s="37"/>
      <c r="V335" s="37"/>
      <c r="W335" s="37"/>
      <c r="X335" s="37"/>
      <c r="Y335" s="37"/>
      <c r="Z335" s="37"/>
      <c r="AA335" s="37"/>
      <c r="AB335" s="37"/>
      <c r="AC335" s="37"/>
      <c r="AD335" s="37"/>
      <c r="AE335" s="37"/>
      <c r="AR335" s="252" t="s">
        <v>386</v>
      </c>
      <c r="AT335" s="252" t="s">
        <v>393</v>
      </c>
      <c r="AU335" s="252" t="s">
        <v>386</v>
      </c>
      <c r="AY335" s="19" t="s">
        <v>387</v>
      </c>
      <c r="BE335" s="127">
        <f>IF(N335="základná",J335,0)</f>
        <v>0</v>
      </c>
      <c r="BF335" s="127">
        <f>IF(N335="znížená",J335,0)</f>
        <v>0</v>
      </c>
      <c r="BG335" s="127">
        <f>IF(N335="zákl. prenesená",J335,0)</f>
        <v>0</v>
      </c>
      <c r="BH335" s="127">
        <f>IF(N335="zníž. prenesená",J335,0)</f>
        <v>0</v>
      </c>
      <c r="BI335" s="127">
        <f>IF(N335="nulová",J335,0)</f>
        <v>0</v>
      </c>
      <c r="BJ335" s="19" t="s">
        <v>92</v>
      </c>
      <c r="BK335" s="127">
        <f>ROUND(I335*H335,2)</f>
        <v>0</v>
      </c>
      <c r="BL335" s="19" t="s">
        <v>386</v>
      </c>
      <c r="BM335" s="252" t="s">
        <v>538</v>
      </c>
    </row>
    <row r="336" spans="1:65" s="15" customFormat="1" ht="10.199999999999999">
      <c r="B336" s="264"/>
      <c r="C336" s="265"/>
      <c r="D336" s="255" t="s">
        <v>398</v>
      </c>
      <c r="E336" s="266" t="s">
        <v>1</v>
      </c>
      <c r="F336" s="267" t="s">
        <v>539</v>
      </c>
      <c r="G336" s="265"/>
      <c r="H336" s="268">
        <v>171.45</v>
      </c>
      <c r="I336" s="269"/>
      <c r="J336" s="265"/>
      <c r="K336" s="265"/>
      <c r="L336" s="270"/>
      <c r="M336" s="271"/>
      <c r="N336" s="272"/>
      <c r="O336" s="272"/>
      <c r="P336" s="272"/>
      <c r="Q336" s="272"/>
      <c r="R336" s="272"/>
      <c r="S336" s="272"/>
      <c r="T336" s="273"/>
      <c r="AT336" s="274" t="s">
        <v>398</v>
      </c>
      <c r="AU336" s="274" t="s">
        <v>386</v>
      </c>
      <c r="AV336" s="15" t="s">
        <v>92</v>
      </c>
      <c r="AW336" s="15" t="s">
        <v>30</v>
      </c>
      <c r="AX336" s="15" t="s">
        <v>84</v>
      </c>
      <c r="AY336" s="274" t="s">
        <v>387</v>
      </c>
    </row>
    <row r="337" spans="1:65" s="2" customFormat="1" ht="24.15" customHeight="1">
      <c r="A337" s="37"/>
      <c r="B337" s="38"/>
      <c r="C337" s="240" t="s">
        <v>540</v>
      </c>
      <c r="D337" s="240" t="s">
        <v>393</v>
      </c>
      <c r="E337" s="241" t="s">
        <v>541</v>
      </c>
      <c r="F337" s="242" t="s">
        <v>542</v>
      </c>
      <c r="G337" s="243" t="s">
        <v>525</v>
      </c>
      <c r="H337" s="244">
        <v>57.838000000000001</v>
      </c>
      <c r="I337" s="245"/>
      <c r="J337" s="246">
        <f>ROUND(I337*H337,2)</f>
        <v>0</v>
      </c>
      <c r="K337" s="247"/>
      <c r="L337" s="40"/>
      <c r="M337" s="248" t="s">
        <v>1</v>
      </c>
      <c r="N337" s="249" t="s">
        <v>42</v>
      </c>
      <c r="O337" s="78"/>
      <c r="P337" s="250">
        <f>O337*H337</f>
        <v>0</v>
      </c>
      <c r="Q337" s="250">
        <v>0</v>
      </c>
      <c r="R337" s="250">
        <f>Q337*H337</f>
        <v>0</v>
      </c>
      <c r="S337" s="250">
        <v>0</v>
      </c>
      <c r="T337" s="251">
        <f>S337*H337</f>
        <v>0</v>
      </c>
      <c r="U337" s="37"/>
      <c r="V337" s="37"/>
      <c r="W337" s="37"/>
      <c r="X337" s="37"/>
      <c r="Y337" s="37"/>
      <c r="Z337" s="37"/>
      <c r="AA337" s="37"/>
      <c r="AB337" s="37"/>
      <c r="AC337" s="37"/>
      <c r="AD337" s="37"/>
      <c r="AE337" s="37"/>
      <c r="AR337" s="252" t="s">
        <v>386</v>
      </c>
      <c r="AT337" s="252" t="s">
        <v>393</v>
      </c>
      <c r="AU337" s="252" t="s">
        <v>386</v>
      </c>
      <c r="AY337" s="19" t="s">
        <v>387</v>
      </c>
      <c r="BE337" s="127">
        <f>IF(N337="základná",J337,0)</f>
        <v>0</v>
      </c>
      <c r="BF337" s="127">
        <f>IF(N337="znížená",J337,0)</f>
        <v>0</v>
      </c>
      <c r="BG337" s="127">
        <f>IF(N337="zákl. prenesená",J337,0)</f>
        <v>0</v>
      </c>
      <c r="BH337" s="127">
        <f>IF(N337="zníž. prenesená",J337,0)</f>
        <v>0</v>
      </c>
      <c r="BI337" s="127">
        <f>IF(N337="nulová",J337,0)</f>
        <v>0</v>
      </c>
      <c r="BJ337" s="19" t="s">
        <v>92</v>
      </c>
      <c r="BK337" s="127">
        <f>ROUND(I337*H337,2)</f>
        <v>0</v>
      </c>
      <c r="BL337" s="19" t="s">
        <v>386</v>
      </c>
      <c r="BM337" s="252" t="s">
        <v>543</v>
      </c>
    </row>
    <row r="338" spans="1:65" s="13" customFormat="1" ht="20.85" customHeight="1">
      <c r="B338" s="227"/>
      <c r="C338" s="228"/>
      <c r="D338" s="229" t="s">
        <v>75</v>
      </c>
      <c r="E338" s="229" t="s">
        <v>544</v>
      </c>
      <c r="F338" s="229" t="s">
        <v>545</v>
      </c>
      <c r="G338" s="228"/>
      <c r="H338" s="228"/>
      <c r="I338" s="230"/>
      <c r="J338" s="231">
        <f>BK338</f>
        <v>0</v>
      </c>
      <c r="K338" s="228"/>
      <c r="L338" s="232"/>
      <c r="M338" s="233"/>
      <c r="N338" s="234"/>
      <c r="O338" s="234"/>
      <c r="P338" s="235">
        <f>P339</f>
        <v>0</v>
      </c>
      <c r="Q338" s="234"/>
      <c r="R338" s="235">
        <f>R339</f>
        <v>0</v>
      </c>
      <c r="S338" s="234"/>
      <c r="T338" s="236">
        <f>T339</f>
        <v>0</v>
      </c>
      <c r="AR338" s="237" t="s">
        <v>84</v>
      </c>
      <c r="AT338" s="238" t="s">
        <v>75</v>
      </c>
      <c r="AU338" s="238" t="s">
        <v>99</v>
      </c>
      <c r="AY338" s="237" t="s">
        <v>387</v>
      </c>
      <c r="BK338" s="239">
        <f>BK339</f>
        <v>0</v>
      </c>
    </row>
    <row r="339" spans="1:65" s="2" customFormat="1" ht="24.15" customHeight="1">
      <c r="A339" s="37"/>
      <c r="B339" s="38"/>
      <c r="C339" s="240" t="s">
        <v>546</v>
      </c>
      <c r="D339" s="240" t="s">
        <v>393</v>
      </c>
      <c r="E339" s="241" t="s">
        <v>547</v>
      </c>
      <c r="F339" s="242" t="s">
        <v>548</v>
      </c>
      <c r="G339" s="243" t="s">
        <v>525</v>
      </c>
      <c r="H339" s="244">
        <v>3.3119999999999998</v>
      </c>
      <c r="I339" s="245"/>
      <c r="J339" s="246">
        <f>ROUND(I339*H339,2)</f>
        <v>0</v>
      </c>
      <c r="K339" s="247"/>
      <c r="L339" s="40"/>
      <c r="M339" s="248" t="s">
        <v>1</v>
      </c>
      <c r="N339" s="249" t="s">
        <v>42</v>
      </c>
      <c r="O339" s="78"/>
      <c r="P339" s="250">
        <f>O339*H339</f>
        <v>0</v>
      </c>
      <c r="Q339" s="250">
        <v>0</v>
      </c>
      <c r="R339" s="250">
        <f>Q339*H339</f>
        <v>0</v>
      </c>
      <c r="S339" s="250">
        <v>0</v>
      </c>
      <c r="T339" s="251">
        <f>S339*H339</f>
        <v>0</v>
      </c>
      <c r="U339" s="37"/>
      <c r="V339" s="37"/>
      <c r="W339" s="37"/>
      <c r="X339" s="37"/>
      <c r="Y339" s="37"/>
      <c r="Z339" s="37"/>
      <c r="AA339" s="37"/>
      <c r="AB339" s="37"/>
      <c r="AC339" s="37"/>
      <c r="AD339" s="37"/>
      <c r="AE339" s="37"/>
      <c r="AR339" s="252" t="s">
        <v>386</v>
      </c>
      <c r="AT339" s="252" t="s">
        <v>393</v>
      </c>
      <c r="AU339" s="252" t="s">
        <v>386</v>
      </c>
      <c r="AY339" s="19" t="s">
        <v>387</v>
      </c>
      <c r="BE339" s="127">
        <f>IF(N339="základná",J339,0)</f>
        <v>0</v>
      </c>
      <c r="BF339" s="127">
        <f>IF(N339="znížená",J339,0)</f>
        <v>0</v>
      </c>
      <c r="BG339" s="127">
        <f>IF(N339="zákl. prenesená",J339,0)</f>
        <v>0</v>
      </c>
      <c r="BH339" s="127">
        <f>IF(N339="zníž. prenesená",J339,0)</f>
        <v>0</v>
      </c>
      <c r="BI339" s="127">
        <f>IF(N339="nulová",J339,0)</f>
        <v>0</v>
      </c>
      <c r="BJ339" s="19" t="s">
        <v>92</v>
      </c>
      <c r="BK339" s="127">
        <f>ROUND(I339*H339,2)</f>
        <v>0</v>
      </c>
      <c r="BL339" s="19" t="s">
        <v>386</v>
      </c>
      <c r="BM339" s="252" t="s">
        <v>549</v>
      </c>
    </row>
    <row r="340" spans="1:65" s="12" customFormat="1" ht="20.85" customHeight="1">
      <c r="B340" s="212"/>
      <c r="C340" s="213"/>
      <c r="D340" s="214" t="s">
        <v>75</v>
      </c>
      <c r="E340" s="225" t="s">
        <v>550</v>
      </c>
      <c r="F340" s="225" t="s">
        <v>551</v>
      </c>
      <c r="G340" s="213"/>
      <c r="H340" s="213"/>
      <c r="I340" s="216"/>
      <c r="J340" s="226">
        <f>BK340</f>
        <v>0</v>
      </c>
      <c r="K340" s="213"/>
      <c r="L340" s="217"/>
      <c r="M340" s="218"/>
      <c r="N340" s="219"/>
      <c r="O340" s="219"/>
      <c r="P340" s="220">
        <f>P341</f>
        <v>0</v>
      </c>
      <c r="Q340" s="219"/>
      <c r="R340" s="220">
        <f>R341</f>
        <v>1.0330880000000001E-2</v>
      </c>
      <c r="S340" s="219"/>
      <c r="T340" s="221">
        <f>T341</f>
        <v>0</v>
      </c>
      <c r="AR340" s="222" t="s">
        <v>92</v>
      </c>
      <c r="AT340" s="223" t="s">
        <v>75</v>
      </c>
      <c r="AU340" s="223" t="s">
        <v>92</v>
      </c>
      <c r="AY340" s="222" t="s">
        <v>387</v>
      </c>
      <c r="BK340" s="224">
        <f>BK341</f>
        <v>0</v>
      </c>
    </row>
    <row r="341" spans="1:65" s="13" customFormat="1" ht="20.85" customHeight="1">
      <c r="B341" s="227"/>
      <c r="C341" s="228"/>
      <c r="D341" s="229" t="s">
        <v>75</v>
      </c>
      <c r="E341" s="229" t="s">
        <v>552</v>
      </c>
      <c r="F341" s="229" t="s">
        <v>553</v>
      </c>
      <c r="G341" s="228"/>
      <c r="H341" s="228"/>
      <c r="I341" s="230"/>
      <c r="J341" s="231">
        <f>BK341</f>
        <v>0</v>
      </c>
      <c r="K341" s="228"/>
      <c r="L341" s="232"/>
      <c r="M341" s="233"/>
      <c r="N341" s="234"/>
      <c r="O341" s="234"/>
      <c r="P341" s="235">
        <f>SUM(P342:P353)</f>
        <v>0</v>
      </c>
      <c r="Q341" s="234"/>
      <c r="R341" s="235">
        <f>SUM(R342:R353)</f>
        <v>1.0330880000000001E-2</v>
      </c>
      <c r="S341" s="234"/>
      <c r="T341" s="236">
        <f>SUM(T342:T353)</f>
        <v>0</v>
      </c>
      <c r="AR341" s="237" t="s">
        <v>92</v>
      </c>
      <c r="AT341" s="238" t="s">
        <v>75</v>
      </c>
      <c r="AU341" s="238" t="s">
        <v>99</v>
      </c>
      <c r="AY341" s="237" t="s">
        <v>387</v>
      </c>
      <c r="BK341" s="239">
        <f>SUM(BK342:BK353)</f>
        <v>0</v>
      </c>
    </row>
    <row r="342" spans="1:65" s="2" customFormat="1" ht="24.15" customHeight="1">
      <c r="A342" s="37"/>
      <c r="B342" s="38"/>
      <c r="C342" s="240" t="s">
        <v>554</v>
      </c>
      <c r="D342" s="240" t="s">
        <v>393</v>
      </c>
      <c r="E342" s="241" t="s">
        <v>555</v>
      </c>
      <c r="F342" s="242" t="s">
        <v>556</v>
      </c>
      <c r="G342" s="243" t="s">
        <v>405</v>
      </c>
      <c r="H342" s="244">
        <v>128.77199999999999</v>
      </c>
      <c r="I342" s="245"/>
      <c r="J342" s="246">
        <f>ROUND(I342*H342,2)</f>
        <v>0</v>
      </c>
      <c r="K342" s="247"/>
      <c r="L342" s="40"/>
      <c r="M342" s="248" t="s">
        <v>1</v>
      </c>
      <c r="N342" s="249" t="s">
        <v>42</v>
      </c>
      <c r="O342" s="78"/>
      <c r="P342" s="250">
        <f>O342*H342</f>
        <v>0</v>
      </c>
      <c r="Q342" s="250">
        <v>8.0000000000000007E-5</v>
      </c>
      <c r="R342" s="250">
        <f>Q342*H342</f>
        <v>1.030176E-2</v>
      </c>
      <c r="S342" s="250">
        <v>0</v>
      </c>
      <c r="T342" s="251">
        <f>S342*H342</f>
        <v>0</v>
      </c>
      <c r="U342" s="37"/>
      <c r="V342" s="37"/>
      <c r="W342" s="37"/>
      <c r="X342" s="37"/>
      <c r="Y342" s="37"/>
      <c r="Z342" s="37"/>
      <c r="AA342" s="37"/>
      <c r="AB342" s="37"/>
      <c r="AC342" s="37"/>
      <c r="AD342" s="37"/>
      <c r="AE342" s="37"/>
      <c r="AR342" s="252" t="s">
        <v>422</v>
      </c>
      <c r="AT342" s="252" t="s">
        <v>393</v>
      </c>
      <c r="AU342" s="252" t="s">
        <v>386</v>
      </c>
      <c r="AY342" s="19" t="s">
        <v>387</v>
      </c>
      <c r="BE342" s="127">
        <f>IF(N342="základná",J342,0)</f>
        <v>0</v>
      </c>
      <c r="BF342" s="127">
        <f>IF(N342="znížená",J342,0)</f>
        <v>0</v>
      </c>
      <c r="BG342" s="127">
        <f>IF(N342="zákl. prenesená",J342,0)</f>
        <v>0</v>
      </c>
      <c r="BH342" s="127">
        <f>IF(N342="zníž. prenesená",J342,0)</f>
        <v>0</v>
      </c>
      <c r="BI342" s="127">
        <f>IF(N342="nulová",J342,0)</f>
        <v>0</v>
      </c>
      <c r="BJ342" s="19" t="s">
        <v>92</v>
      </c>
      <c r="BK342" s="127">
        <f>ROUND(I342*H342,2)</f>
        <v>0</v>
      </c>
      <c r="BL342" s="19" t="s">
        <v>422</v>
      </c>
      <c r="BM342" s="252" t="s">
        <v>557</v>
      </c>
    </row>
    <row r="343" spans="1:65" s="14" customFormat="1" ht="10.199999999999999">
      <c r="B343" s="253"/>
      <c r="C343" s="254"/>
      <c r="D343" s="255" t="s">
        <v>398</v>
      </c>
      <c r="E343" s="256" t="s">
        <v>1</v>
      </c>
      <c r="F343" s="257" t="s">
        <v>416</v>
      </c>
      <c r="G343" s="254"/>
      <c r="H343" s="256" t="s">
        <v>1</v>
      </c>
      <c r="I343" s="258"/>
      <c r="J343" s="254"/>
      <c r="K343" s="254"/>
      <c r="L343" s="259"/>
      <c r="M343" s="260"/>
      <c r="N343" s="261"/>
      <c r="O343" s="261"/>
      <c r="P343" s="261"/>
      <c r="Q343" s="261"/>
      <c r="R343" s="261"/>
      <c r="S343" s="261"/>
      <c r="T343" s="262"/>
      <c r="AT343" s="263" t="s">
        <v>398</v>
      </c>
      <c r="AU343" s="263" t="s">
        <v>386</v>
      </c>
      <c r="AV343" s="14" t="s">
        <v>84</v>
      </c>
      <c r="AW343" s="14" t="s">
        <v>30</v>
      </c>
      <c r="AX343" s="14" t="s">
        <v>76</v>
      </c>
      <c r="AY343" s="263" t="s">
        <v>387</v>
      </c>
    </row>
    <row r="344" spans="1:65" s="15" customFormat="1" ht="10.199999999999999">
      <c r="B344" s="264"/>
      <c r="C344" s="265"/>
      <c r="D344" s="255" t="s">
        <v>398</v>
      </c>
      <c r="E344" s="266" t="s">
        <v>1</v>
      </c>
      <c r="F344" s="267" t="s">
        <v>558</v>
      </c>
      <c r="G344" s="265"/>
      <c r="H344" s="268">
        <v>122.64</v>
      </c>
      <c r="I344" s="269"/>
      <c r="J344" s="265"/>
      <c r="K344" s="265"/>
      <c r="L344" s="270"/>
      <c r="M344" s="271"/>
      <c r="N344" s="272"/>
      <c r="O344" s="272"/>
      <c r="P344" s="272"/>
      <c r="Q344" s="272"/>
      <c r="R344" s="272"/>
      <c r="S344" s="272"/>
      <c r="T344" s="273"/>
      <c r="AT344" s="274" t="s">
        <v>398</v>
      </c>
      <c r="AU344" s="274" t="s">
        <v>386</v>
      </c>
      <c r="AV344" s="15" t="s">
        <v>92</v>
      </c>
      <c r="AW344" s="15" t="s">
        <v>30</v>
      </c>
      <c r="AX344" s="15" t="s">
        <v>76</v>
      </c>
      <c r="AY344" s="274" t="s">
        <v>387</v>
      </c>
    </row>
    <row r="345" spans="1:65" s="17" customFormat="1" ht="10.199999999999999">
      <c r="B345" s="286"/>
      <c r="C345" s="287"/>
      <c r="D345" s="255" t="s">
        <v>398</v>
      </c>
      <c r="E345" s="288" t="s">
        <v>171</v>
      </c>
      <c r="F345" s="289" t="s">
        <v>411</v>
      </c>
      <c r="G345" s="287"/>
      <c r="H345" s="290">
        <v>122.64</v>
      </c>
      <c r="I345" s="291"/>
      <c r="J345" s="287"/>
      <c r="K345" s="287"/>
      <c r="L345" s="292"/>
      <c r="M345" s="293"/>
      <c r="N345" s="294"/>
      <c r="O345" s="294"/>
      <c r="P345" s="294"/>
      <c r="Q345" s="294"/>
      <c r="R345" s="294"/>
      <c r="S345" s="294"/>
      <c r="T345" s="295"/>
      <c r="AT345" s="296" t="s">
        <v>398</v>
      </c>
      <c r="AU345" s="296" t="s">
        <v>386</v>
      </c>
      <c r="AV345" s="17" t="s">
        <v>99</v>
      </c>
      <c r="AW345" s="17" t="s">
        <v>30</v>
      </c>
      <c r="AX345" s="17" t="s">
        <v>76</v>
      </c>
      <c r="AY345" s="296" t="s">
        <v>387</v>
      </c>
    </row>
    <row r="346" spans="1:65" s="15" customFormat="1" ht="10.199999999999999">
      <c r="B346" s="264"/>
      <c r="C346" s="265"/>
      <c r="D346" s="255" t="s">
        <v>398</v>
      </c>
      <c r="E346" s="266" t="s">
        <v>1</v>
      </c>
      <c r="F346" s="267" t="s">
        <v>559</v>
      </c>
      <c r="G346" s="265"/>
      <c r="H346" s="268">
        <v>6.1319999999999997</v>
      </c>
      <c r="I346" s="269"/>
      <c r="J346" s="265"/>
      <c r="K346" s="265"/>
      <c r="L346" s="270"/>
      <c r="M346" s="271"/>
      <c r="N346" s="272"/>
      <c r="O346" s="272"/>
      <c r="P346" s="272"/>
      <c r="Q346" s="272"/>
      <c r="R346" s="272"/>
      <c r="S346" s="272"/>
      <c r="T346" s="273"/>
      <c r="AT346" s="274" t="s">
        <v>398</v>
      </c>
      <c r="AU346" s="274" t="s">
        <v>386</v>
      </c>
      <c r="AV346" s="15" t="s">
        <v>92</v>
      </c>
      <c r="AW346" s="15" t="s">
        <v>30</v>
      </c>
      <c r="AX346" s="15" t="s">
        <v>76</v>
      </c>
      <c r="AY346" s="274" t="s">
        <v>387</v>
      </c>
    </row>
    <row r="347" spans="1:65" s="16" customFormat="1" ht="10.199999999999999">
      <c r="B347" s="275"/>
      <c r="C347" s="276"/>
      <c r="D347" s="255" t="s">
        <v>398</v>
      </c>
      <c r="E347" s="277" t="s">
        <v>1</v>
      </c>
      <c r="F347" s="278" t="s">
        <v>412</v>
      </c>
      <c r="G347" s="276"/>
      <c r="H347" s="279">
        <v>128.77199999999999</v>
      </c>
      <c r="I347" s="280"/>
      <c r="J347" s="276"/>
      <c r="K347" s="276"/>
      <c r="L347" s="281"/>
      <c r="M347" s="282"/>
      <c r="N347" s="283"/>
      <c r="O347" s="283"/>
      <c r="P347" s="283"/>
      <c r="Q347" s="283"/>
      <c r="R347" s="283"/>
      <c r="S347" s="283"/>
      <c r="T347" s="284"/>
      <c r="AT347" s="285" t="s">
        <v>398</v>
      </c>
      <c r="AU347" s="285" t="s">
        <v>386</v>
      </c>
      <c r="AV347" s="16" t="s">
        <v>386</v>
      </c>
      <c r="AW347" s="16" t="s">
        <v>30</v>
      </c>
      <c r="AX347" s="16" t="s">
        <v>84</v>
      </c>
      <c r="AY347" s="285" t="s">
        <v>387</v>
      </c>
    </row>
    <row r="348" spans="1:65" s="2" customFormat="1" ht="24.15" customHeight="1">
      <c r="A348" s="37"/>
      <c r="B348" s="38"/>
      <c r="C348" s="240" t="s">
        <v>560</v>
      </c>
      <c r="D348" s="240" t="s">
        <v>393</v>
      </c>
      <c r="E348" s="241" t="s">
        <v>561</v>
      </c>
      <c r="F348" s="242" t="s">
        <v>562</v>
      </c>
      <c r="G348" s="243" t="s">
        <v>405</v>
      </c>
      <c r="H348" s="244">
        <v>0.41599999999999998</v>
      </c>
      <c r="I348" s="245"/>
      <c r="J348" s="246">
        <f>ROUND(I348*H348,2)</f>
        <v>0</v>
      </c>
      <c r="K348" s="247"/>
      <c r="L348" s="40"/>
      <c r="M348" s="248" t="s">
        <v>1</v>
      </c>
      <c r="N348" s="249" t="s">
        <v>42</v>
      </c>
      <c r="O348" s="78"/>
      <c r="P348" s="250">
        <f>O348*H348</f>
        <v>0</v>
      </c>
      <c r="Q348" s="250">
        <v>6.9999999999999994E-5</v>
      </c>
      <c r="R348" s="250">
        <f>Q348*H348</f>
        <v>2.9119999999999996E-5</v>
      </c>
      <c r="S348" s="250">
        <v>0</v>
      </c>
      <c r="T348" s="251">
        <f>S348*H348</f>
        <v>0</v>
      </c>
      <c r="U348" s="37"/>
      <c r="V348" s="37"/>
      <c r="W348" s="37"/>
      <c r="X348" s="37"/>
      <c r="Y348" s="37"/>
      <c r="Z348" s="37"/>
      <c r="AA348" s="37"/>
      <c r="AB348" s="37"/>
      <c r="AC348" s="37"/>
      <c r="AD348" s="37"/>
      <c r="AE348" s="37"/>
      <c r="AR348" s="252" t="s">
        <v>422</v>
      </c>
      <c r="AT348" s="252" t="s">
        <v>393</v>
      </c>
      <c r="AU348" s="252" t="s">
        <v>386</v>
      </c>
      <c r="AY348" s="19" t="s">
        <v>387</v>
      </c>
      <c r="BE348" s="127">
        <f>IF(N348="základná",J348,0)</f>
        <v>0</v>
      </c>
      <c r="BF348" s="127">
        <f>IF(N348="znížená",J348,0)</f>
        <v>0</v>
      </c>
      <c r="BG348" s="127">
        <f>IF(N348="zákl. prenesená",J348,0)</f>
        <v>0</v>
      </c>
      <c r="BH348" s="127">
        <f>IF(N348="zníž. prenesená",J348,0)</f>
        <v>0</v>
      </c>
      <c r="BI348" s="127">
        <f>IF(N348="nulová",J348,0)</f>
        <v>0</v>
      </c>
      <c r="BJ348" s="19" t="s">
        <v>92</v>
      </c>
      <c r="BK348" s="127">
        <f>ROUND(I348*H348,2)</f>
        <v>0</v>
      </c>
      <c r="BL348" s="19" t="s">
        <v>422</v>
      </c>
      <c r="BM348" s="252" t="s">
        <v>563</v>
      </c>
    </row>
    <row r="349" spans="1:65" s="14" customFormat="1" ht="20.399999999999999">
      <c r="B349" s="253"/>
      <c r="C349" s="254"/>
      <c r="D349" s="255" t="s">
        <v>398</v>
      </c>
      <c r="E349" s="256" t="s">
        <v>1</v>
      </c>
      <c r="F349" s="257" t="s">
        <v>564</v>
      </c>
      <c r="G349" s="254"/>
      <c r="H349" s="256" t="s">
        <v>1</v>
      </c>
      <c r="I349" s="258"/>
      <c r="J349" s="254"/>
      <c r="K349" s="254"/>
      <c r="L349" s="259"/>
      <c r="M349" s="260"/>
      <c r="N349" s="261"/>
      <c r="O349" s="261"/>
      <c r="P349" s="261"/>
      <c r="Q349" s="261"/>
      <c r="R349" s="261"/>
      <c r="S349" s="261"/>
      <c r="T349" s="262"/>
      <c r="AT349" s="263" t="s">
        <v>398</v>
      </c>
      <c r="AU349" s="263" t="s">
        <v>386</v>
      </c>
      <c r="AV349" s="14" t="s">
        <v>84</v>
      </c>
      <c r="AW349" s="14" t="s">
        <v>30</v>
      </c>
      <c r="AX349" s="14" t="s">
        <v>76</v>
      </c>
      <c r="AY349" s="263" t="s">
        <v>387</v>
      </c>
    </row>
    <row r="350" spans="1:65" s="15" customFormat="1" ht="10.199999999999999">
      <c r="B350" s="264"/>
      <c r="C350" s="265"/>
      <c r="D350" s="255" t="s">
        <v>398</v>
      </c>
      <c r="E350" s="266" t="s">
        <v>1</v>
      </c>
      <c r="F350" s="267" t="s">
        <v>565</v>
      </c>
      <c r="G350" s="265"/>
      <c r="H350" s="268">
        <v>0</v>
      </c>
      <c r="I350" s="269"/>
      <c r="J350" s="265"/>
      <c r="K350" s="265"/>
      <c r="L350" s="270"/>
      <c r="M350" s="271"/>
      <c r="N350" s="272"/>
      <c r="O350" s="272"/>
      <c r="P350" s="272"/>
      <c r="Q350" s="272"/>
      <c r="R350" s="272"/>
      <c r="S350" s="272"/>
      <c r="T350" s="273"/>
      <c r="AT350" s="274" t="s">
        <v>398</v>
      </c>
      <c r="AU350" s="274" t="s">
        <v>386</v>
      </c>
      <c r="AV350" s="15" t="s">
        <v>92</v>
      </c>
      <c r="AW350" s="15" t="s">
        <v>30</v>
      </c>
      <c r="AX350" s="15" t="s">
        <v>76</v>
      </c>
      <c r="AY350" s="274" t="s">
        <v>387</v>
      </c>
    </row>
    <row r="351" spans="1:65" s="15" customFormat="1" ht="10.199999999999999">
      <c r="B351" s="264"/>
      <c r="C351" s="265"/>
      <c r="D351" s="255" t="s">
        <v>398</v>
      </c>
      <c r="E351" s="266" t="s">
        <v>1</v>
      </c>
      <c r="F351" s="267" t="s">
        <v>566</v>
      </c>
      <c r="G351" s="265"/>
      <c r="H351" s="268">
        <v>0.41599999999999998</v>
      </c>
      <c r="I351" s="269"/>
      <c r="J351" s="265"/>
      <c r="K351" s="265"/>
      <c r="L351" s="270"/>
      <c r="M351" s="271"/>
      <c r="N351" s="272"/>
      <c r="O351" s="272"/>
      <c r="P351" s="272"/>
      <c r="Q351" s="272"/>
      <c r="R351" s="272"/>
      <c r="S351" s="272"/>
      <c r="T351" s="273"/>
      <c r="AT351" s="274" t="s">
        <v>398</v>
      </c>
      <c r="AU351" s="274" t="s">
        <v>386</v>
      </c>
      <c r="AV351" s="15" t="s">
        <v>92</v>
      </c>
      <c r="AW351" s="15" t="s">
        <v>30</v>
      </c>
      <c r="AX351" s="15" t="s">
        <v>76</v>
      </c>
      <c r="AY351" s="274" t="s">
        <v>387</v>
      </c>
    </row>
    <row r="352" spans="1:65" s="15" customFormat="1" ht="10.199999999999999">
      <c r="B352" s="264"/>
      <c r="C352" s="265"/>
      <c r="D352" s="255" t="s">
        <v>398</v>
      </c>
      <c r="E352" s="266" t="s">
        <v>1</v>
      </c>
      <c r="F352" s="267" t="s">
        <v>418</v>
      </c>
      <c r="G352" s="265"/>
      <c r="H352" s="268">
        <v>0</v>
      </c>
      <c r="I352" s="269"/>
      <c r="J352" s="265"/>
      <c r="K352" s="265"/>
      <c r="L352" s="270"/>
      <c r="M352" s="271"/>
      <c r="N352" s="272"/>
      <c r="O352" s="272"/>
      <c r="P352" s="272"/>
      <c r="Q352" s="272"/>
      <c r="R352" s="272"/>
      <c r="S352" s="272"/>
      <c r="T352" s="273"/>
      <c r="AT352" s="274" t="s">
        <v>398</v>
      </c>
      <c r="AU352" s="274" t="s">
        <v>386</v>
      </c>
      <c r="AV352" s="15" t="s">
        <v>92</v>
      </c>
      <c r="AW352" s="15" t="s">
        <v>30</v>
      </c>
      <c r="AX352" s="15" t="s">
        <v>76</v>
      </c>
      <c r="AY352" s="274" t="s">
        <v>387</v>
      </c>
    </row>
    <row r="353" spans="1:65" s="16" customFormat="1" ht="10.199999999999999">
      <c r="B353" s="275"/>
      <c r="C353" s="276"/>
      <c r="D353" s="255" t="s">
        <v>398</v>
      </c>
      <c r="E353" s="277" t="s">
        <v>1</v>
      </c>
      <c r="F353" s="278" t="s">
        <v>412</v>
      </c>
      <c r="G353" s="276"/>
      <c r="H353" s="279">
        <v>0.41599999999999998</v>
      </c>
      <c r="I353" s="280"/>
      <c r="J353" s="276"/>
      <c r="K353" s="276"/>
      <c r="L353" s="281"/>
      <c r="M353" s="282"/>
      <c r="N353" s="283"/>
      <c r="O353" s="283"/>
      <c r="P353" s="283"/>
      <c r="Q353" s="283"/>
      <c r="R353" s="283"/>
      <c r="S353" s="283"/>
      <c r="T353" s="284"/>
      <c r="AT353" s="285" t="s">
        <v>398</v>
      </c>
      <c r="AU353" s="285" t="s">
        <v>386</v>
      </c>
      <c r="AV353" s="16" t="s">
        <v>386</v>
      </c>
      <c r="AW353" s="16" t="s">
        <v>30</v>
      </c>
      <c r="AX353" s="16" t="s">
        <v>84</v>
      </c>
      <c r="AY353" s="285" t="s">
        <v>387</v>
      </c>
    </row>
    <row r="354" spans="1:65" s="12" customFormat="1" ht="22.8" customHeight="1">
      <c r="B354" s="212"/>
      <c r="C354" s="213"/>
      <c r="D354" s="214" t="s">
        <v>75</v>
      </c>
      <c r="E354" s="225" t="s">
        <v>567</v>
      </c>
      <c r="F354" s="225" t="s">
        <v>568</v>
      </c>
      <c r="G354" s="213"/>
      <c r="H354" s="213"/>
      <c r="I354" s="216"/>
      <c r="J354" s="226">
        <f>BK354</f>
        <v>0</v>
      </c>
      <c r="K354" s="213"/>
      <c r="L354" s="217"/>
      <c r="M354" s="218"/>
      <c r="N354" s="219"/>
      <c r="O354" s="219"/>
      <c r="P354" s="220">
        <f>P355+P430+P522</f>
        <v>0</v>
      </c>
      <c r="Q354" s="219"/>
      <c r="R354" s="220">
        <f>R355+R430+R522</f>
        <v>2054.6052046778404</v>
      </c>
      <c r="S354" s="219"/>
      <c r="T354" s="221">
        <f>T355+T430+T522</f>
        <v>5.2000000000000005E-2</v>
      </c>
      <c r="AR354" s="222" t="s">
        <v>84</v>
      </c>
      <c r="AT354" s="223" t="s">
        <v>75</v>
      </c>
      <c r="AU354" s="223" t="s">
        <v>84</v>
      </c>
      <c r="AY354" s="222" t="s">
        <v>387</v>
      </c>
      <c r="BK354" s="224">
        <f>BK355+BK430+BK522</f>
        <v>0</v>
      </c>
    </row>
    <row r="355" spans="1:65" s="12" customFormat="1" ht="20.85" customHeight="1">
      <c r="B355" s="212"/>
      <c r="C355" s="213"/>
      <c r="D355" s="214" t="s">
        <v>75</v>
      </c>
      <c r="E355" s="225" t="s">
        <v>390</v>
      </c>
      <c r="F355" s="225" t="s">
        <v>391</v>
      </c>
      <c r="G355" s="213"/>
      <c r="H355" s="213"/>
      <c r="I355" s="216"/>
      <c r="J355" s="226">
        <f>BK355</f>
        <v>0</v>
      </c>
      <c r="K355" s="213"/>
      <c r="L355" s="217"/>
      <c r="M355" s="218"/>
      <c r="N355" s="219"/>
      <c r="O355" s="219"/>
      <c r="P355" s="220">
        <f>P356+P399+P428</f>
        <v>0</v>
      </c>
      <c r="Q355" s="219"/>
      <c r="R355" s="220">
        <f>R356+R399+R428</f>
        <v>44.916819659999994</v>
      </c>
      <c r="S355" s="219"/>
      <c r="T355" s="221">
        <f>T356+T399+T428</f>
        <v>5.2000000000000005E-2</v>
      </c>
      <c r="AR355" s="222" t="s">
        <v>84</v>
      </c>
      <c r="AT355" s="223" t="s">
        <v>75</v>
      </c>
      <c r="AU355" s="223" t="s">
        <v>92</v>
      </c>
      <c r="AY355" s="222" t="s">
        <v>387</v>
      </c>
      <c r="BK355" s="224">
        <f>BK356+BK399+BK428</f>
        <v>0</v>
      </c>
    </row>
    <row r="356" spans="1:65" s="13" customFormat="1" ht="20.85" customHeight="1">
      <c r="B356" s="227"/>
      <c r="C356" s="228"/>
      <c r="D356" s="229" t="s">
        <v>75</v>
      </c>
      <c r="E356" s="229" t="s">
        <v>433</v>
      </c>
      <c r="F356" s="229" t="s">
        <v>569</v>
      </c>
      <c r="G356" s="228"/>
      <c r="H356" s="228"/>
      <c r="I356" s="230"/>
      <c r="J356" s="231">
        <f>BK356</f>
        <v>0</v>
      </c>
      <c r="K356" s="228"/>
      <c r="L356" s="232"/>
      <c r="M356" s="233"/>
      <c r="N356" s="234"/>
      <c r="O356" s="234"/>
      <c r="P356" s="235">
        <f>SUM(P357:P398)</f>
        <v>0</v>
      </c>
      <c r="Q356" s="234"/>
      <c r="R356" s="235">
        <f>SUM(R357:R398)</f>
        <v>15.352941659999997</v>
      </c>
      <c r="S356" s="234"/>
      <c r="T356" s="236">
        <f>SUM(T357:T398)</f>
        <v>0</v>
      </c>
      <c r="AR356" s="237" t="s">
        <v>84</v>
      </c>
      <c r="AT356" s="238" t="s">
        <v>75</v>
      </c>
      <c r="AU356" s="238" t="s">
        <v>99</v>
      </c>
      <c r="AY356" s="237" t="s">
        <v>387</v>
      </c>
      <c r="BK356" s="239">
        <f>SUM(BK357:BK398)</f>
        <v>0</v>
      </c>
    </row>
    <row r="357" spans="1:65" s="2" customFormat="1" ht="37.799999999999997" customHeight="1">
      <c r="A357" s="37"/>
      <c r="B357" s="38"/>
      <c r="C357" s="240" t="s">
        <v>570</v>
      </c>
      <c r="D357" s="240" t="s">
        <v>393</v>
      </c>
      <c r="E357" s="241" t="s">
        <v>571</v>
      </c>
      <c r="F357" s="242" t="s">
        <v>572</v>
      </c>
      <c r="G357" s="243" t="s">
        <v>405</v>
      </c>
      <c r="H357" s="244">
        <v>98.567999999999998</v>
      </c>
      <c r="I357" s="245"/>
      <c r="J357" s="246">
        <f>ROUND(I357*H357,2)</f>
        <v>0</v>
      </c>
      <c r="K357" s="247"/>
      <c r="L357" s="40"/>
      <c r="M357" s="248" t="s">
        <v>1</v>
      </c>
      <c r="N357" s="249" t="s">
        <v>42</v>
      </c>
      <c r="O357" s="78"/>
      <c r="P357" s="250">
        <f>O357*H357</f>
        <v>0</v>
      </c>
      <c r="Q357" s="250">
        <v>2E-3</v>
      </c>
      <c r="R357" s="250">
        <f>Q357*H357</f>
        <v>0.19713600000000001</v>
      </c>
      <c r="S357" s="250">
        <v>0</v>
      </c>
      <c r="T357" s="251">
        <f>S357*H357</f>
        <v>0</v>
      </c>
      <c r="U357" s="37"/>
      <c r="V357" s="37"/>
      <c r="W357" s="37"/>
      <c r="X357" s="37"/>
      <c r="Y357" s="37"/>
      <c r="Z357" s="37"/>
      <c r="AA357" s="37"/>
      <c r="AB357" s="37"/>
      <c r="AC357" s="37"/>
      <c r="AD357" s="37"/>
      <c r="AE357" s="37"/>
      <c r="AR357" s="252" t="s">
        <v>386</v>
      </c>
      <c r="AT357" s="252" t="s">
        <v>393</v>
      </c>
      <c r="AU357" s="252" t="s">
        <v>386</v>
      </c>
      <c r="AY357" s="19" t="s">
        <v>387</v>
      </c>
      <c r="BE357" s="127">
        <f>IF(N357="základná",J357,0)</f>
        <v>0</v>
      </c>
      <c r="BF357" s="127">
        <f>IF(N357="znížená",J357,0)</f>
        <v>0</v>
      </c>
      <c r="BG357" s="127">
        <f>IF(N357="zákl. prenesená",J357,0)</f>
        <v>0</v>
      </c>
      <c r="BH357" s="127">
        <f>IF(N357="zníž. prenesená",J357,0)</f>
        <v>0</v>
      </c>
      <c r="BI357" s="127">
        <f>IF(N357="nulová",J357,0)</f>
        <v>0</v>
      </c>
      <c r="BJ357" s="19" t="s">
        <v>92</v>
      </c>
      <c r="BK357" s="127">
        <f>ROUND(I357*H357,2)</f>
        <v>0</v>
      </c>
      <c r="BL357" s="19" t="s">
        <v>386</v>
      </c>
      <c r="BM357" s="252" t="s">
        <v>573</v>
      </c>
    </row>
    <row r="358" spans="1:65" s="15" customFormat="1" ht="10.199999999999999">
      <c r="B358" s="264"/>
      <c r="C358" s="265"/>
      <c r="D358" s="255" t="s">
        <v>398</v>
      </c>
      <c r="E358" s="266" t="s">
        <v>1</v>
      </c>
      <c r="F358" s="267" t="s">
        <v>512</v>
      </c>
      <c r="G358" s="265"/>
      <c r="H358" s="268">
        <v>41.207999999999998</v>
      </c>
      <c r="I358" s="269"/>
      <c r="J358" s="265"/>
      <c r="K358" s="265"/>
      <c r="L358" s="270"/>
      <c r="M358" s="271"/>
      <c r="N358" s="272"/>
      <c r="O358" s="272"/>
      <c r="P358" s="272"/>
      <c r="Q358" s="272"/>
      <c r="R358" s="272"/>
      <c r="S358" s="272"/>
      <c r="T358" s="273"/>
      <c r="AT358" s="274" t="s">
        <v>398</v>
      </c>
      <c r="AU358" s="274" t="s">
        <v>386</v>
      </c>
      <c r="AV358" s="15" t="s">
        <v>92</v>
      </c>
      <c r="AW358" s="15" t="s">
        <v>30</v>
      </c>
      <c r="AX358" s="15" t="s">
        <v>76</v>
      </c>
      <c r="AY358" s="274" t="s">
        <v>387</v>
      </c>
    </row>
    <row r="359" spans="1:65" s="15" customFormat="1" ht="10.199999999999999">
      <c r="B359" s="264"/>
      <c r="C359" s="265"/>
      <c r="D359" s="255" t="s">
        <v>398</v>
      </c>
      <c r="E359" s="266" t="s">
        <v>1</v>
      </c>
      <c r="F359" s="267" t="s">
        <v>513</v>
      </c>
      <c r="G359" s="265"/>
      <c r="H359" s="268">
        <v>52.665999999999997</v>
      </c>
      <c r="I359" s="269"/>
      <c r="J359" s="265"/>
      <c r="K359" s="265"/>
      <c r="L359" s="270"/>
      <c r="M359" s="271"/>
      <c r="N359" s="272"/>
      <c r="O359" s="272"/>
      <c r="P359" s="272"/>
      <c r="Q359" s="272"/>
      <c r="R359" s="272"/>
      <c r="S359" s="272"/>
      <c r="T359" s="273"/>
      <c r="AT359" s="274" t="s">
        <v>398</v>
      </c>
      <c r="AU359" s="274" t="s">
        <v>386</v>
      </c>
      <c r="AV359" s="15" t="s">
        <v>92</v>
      </c>
      <c r="AW359" s="15" t="s">
        <v>30</v>
      </c>
      <c r="AX359" s="15" t="s">
        <v>76</v>
      </c>
      <c r="AY359" s="274" t="s">
        <v>387</v>
      </c>
    </row>
    <row r="360" spans="1:65" s="17" customFormat="1" ht="10.199999999999999">
      <c r="B360" s="286"/>
      <c r="C360" s="287"/>
      <c r="D360" s="255" t="s">
        <v>398</v>
      </c>
      <c r="E360" s="288" t="s">
        <v>249</v>
      </c>
      <c r="F360" s="289" t="s">
        <v>411</v>
      </c>
      <c r="G360" s="287"/>
      <c r="H360" s="290">
        <v>93.873999999999995</v>
      </c>
      <c r="I360" s="291"/>
      <c r="J360" s="287"/>
      <c r="K360" s="287"/>
      <c r="L360" s="292"/>
      <c r="M360" s="293"/>
      <c r="N360" s="294"/>
      <c r="O360" s="294"/>
      <c r="P360" s="294"/>
      <c r="Q360" s="294"/>
      <c r="R360" s="294"/>
      <c r="S360" s="294"/>
      <c r="T360" s="295"/>
      <c r="AT360" s="296" t="s">
        <v>398</v>
      </c>
      <c r="AU360" s="296" t="s">
        <v>386</v>
      </c>
      <c r="AV360" s="17" t="s">
        <v>99</v>
      </c>
      <c r="AW360" s="17" t="s">
        <v>30</v>
      </c>
      <c r="AX360" s="17" t="s">
        <v>76</v>
      </c>
      <c r="AY360" s="296" t="s">
        <v>387</v>
      </c>
    </row>
    <row r="361" spans="1:65" s="15" customFormat="1" ht="10.199999999999999">
      <c r="B361" s="264"/>
      <c r="C361" s="265"/>
      <c r="D361" s="255" t="s">
        <v>398</v>
      </c>
      <c r="E361" s="266" t="s">
        <v>1</v>
      </c>
      <c r="F361" s="267" t="s">
        <v>574</v>
      </c>
      <c r="G361" s="265"/>
      <c r="H361" s="268">
        <v>4.694</v>
      </c>
      <c r="I361" s="269"/>
      <c r="J361" s="265"/>
      <c r="K361" s="265"/>
      <c r="L361" s="270"/>
      <c r="M361" s="271"/>
      <c r="N361" s="272"/>
      <c r="O361" s="272"/>
      <c r="P361" s="272"/>
      <c r="Q361" s="272"/>
      <c r="R361" s="272"/>
      <c r="S361" s="272"/>
      <c r="T361" s="273"/>
      <c r="AT361" s="274" t="s">
        <v>398</v>
      </c>
      <c r="AU361" s="274" t="s">
        <v>386</v>
      </c>
      <c r="AV361" s="15" t="s">
        <v>92</v>
      </c>
      <c r="AW361" s="15" t="s">
        <v>30</v>
      </c>
      <c r="AX361" s="15" t="s">
        <v>76</v>
      </c>
      <c r="AY361" s="274" t="s">
        <v>387</v>
      </c>
    </row>
    <row r="362" spans="1:65" s="16" customFormat="1" ht="10.199999999999999">
      <c r="B362" s="275"/>
      <c r="C362" s="276"/>
      <c r="D362" s="255" t="s">
        <v>398</v>
      </c>
      <c r="E362" s="277" t="s">
        <v>1</v>
      </c>
      <c r="F362" s="278" t="s">
        <v>412</v>
      </c>
      <c r="G362" s="276"/>
      <c r="H362" s="279">
        <v>98.567999999999998</v>
      </c>
      <c r="I362" s="280"/>
      <c r="J362" s="276"/>
      <c r="K362" s="276"/>
      <c r="L362" s="281"/>
      <c r="M362" s="282"/>
      <c r="N362" s="283"/>
      <c r="O362" s="283"/>
      <c r="P362" s="283"/>
      <c r="Q362" s="283"/>
      <c r="R362" s="283"/>
      <c r="S362" s="283"/>
      <c r="T362" s="284"/>
      <c r="AT362" s="285" t="s">
        <v>398</v>
      </c>
      <c r="AU362" s="285" t="s">
        <v>386</v>
      </c>
      <c r="AV362" s="16" t="s">
        <v>386</v>
      </c>
      <c r="AW362" s="16" t="s">
        <v>30</v>
      </c>
      <c r="AX362" s="16" t="s">
        <v>84</v>
      </c>
      <c r="AY362" s="285" t="s">
        <v>387</v>
      </c>
    </row>
    <row r="363" spans="1:65" s="2" customFormat="1" ht="24.15" customHeight="1">
      <c r="A363" s="37"/>
      <c r="B363" s="38"/>
      <c r="C363" s="240" t="s">
        <v>575</v>
      </c>
      <c r="D363" s="240" t="s">
        <v>393</v>
      </c>
      <c r="E363" s="241" t="s">
        <v>576</v>
      </c>
      <c r="F363" s="242" t="s">
        <v>577</v>
      </c>
      <c r="G363" s="243" t="s">
        <v>405</v>
      </c>
      <c r="H363" s="244">
        <v>98.567999999999998</v>
      </c>
      <c r="I363" s="245"/>
      <c r="J363" s="246">
        <f>ROUND(I363*H363,2)</f>
        <v>0</v>
      </c>
      <c r="K363" s="247"/>
      <c r="L363" s="40"/>
      <c r="M363" s="248" t="s">
        <v>1</v>
      </c>
      <c r="N363" s="249" t="s">
        <v>42</v>
      </c>
      <c r="O363" s="78"/>
      <c r="P363" s="250">
        <f>O363*H363</f>
        <v>0</v>
      </c>
      <c r="Q363" s="250">
        <v>4.7200000000000002E-3</v>
      </c>
      <c r="R363" s="250">
        <f>Q363*H363</f>
        <v>0.46524096000000004</v>
      </c>
      <c r="S363" s="250">
        <v>0</v>
      </c>
      <c r="T363" s="251">
        <f>S363*H363</f>
        <v>0</v>
      </c>
      <c r="U363" s="37"/>
      <c r="V363" s="37"/>
      <c r="W363" s="37"/>
      <c r="X363" s="37"/>
      <c r="Y363" s="37"/>
      <c r="Z363" s="37"/>
      <c r="AA363" s="37"/>
      <c r="AB363" s="37"/>
      <c r="AC363" s="37"/>
      <c r="AD363" s="37"/>
      <c r="AE363" s="37"/>
      <c r="AR363" s="252" t="s">
        <v>386</v>
      </c>
      <c r="AT363" s="252" t="s">
        <v>393</v>
      </c>
      <c r="AU363" s="252" t="s">
        <v>386</v>
      </c>
      <c r="AY363" s="19" t="s">
        <v>387</v>
      </c>
      <c r="BE363" s="127">
        <f>IF(N363="základná",J363,0)</f>
        <v>0</v>
      </c>
      <c r="BF363" s="127">
        <f>IF(N363="znížená",J363,0)</f>
        <v>0</v>
      </c>
      <c r="BG363" s="127">
        <f>IF(N363="zákl. prenesená",J363,0)</f>
        <v>0</v>
      </c>
      <c r="BH363" s="127">
        <f>IF(N363="zníž. prenesená",J363,0)</f>
        <v>0</v>
      </c>
      <c r="BI363" s="127">
        <f>IF(N363="nulová",J363,0)</f>
        <v>0</v>
      </c>
      <c r="BJ363" s="19" t="s">
        <v>92</v>
      </c>
      <c r="BK363" s="127">
        <f>ROUND(I363*H363,2)</f>
        <v>0</v>
      </c>
      <c r="BL363" s="19" t="s">
        <v>386</v>
      </c>
      <c r="BM363" s="252" t="s">
        <v>578</v>
      </c>
    </row>
    <row r="364" spans="1:65" s="14" customFormat="1" ht="10.199999999999999">
      <c r="B364" s="253"/>
      <c r="C364" s="254"/>
      <c r="D364" s="255" t="s">
        <v>398</v>
      </c>
      <c r="E364" s="256" t="s">
        <v>1</v>
      </c>
      <c r="F364" s="257" t="s">
        <v>579</v>
      </c>
      <c r="G364" s="254"/>
      <c r="H364" s="256" t="s">
        <v>1</v>
      </c>
      <c r="I364" s="258"/>
      <c r="J364" s="254"/>
      <c r="K364" s="254"/>
      <c r="L364" s="259"/>
      <c r="M364" s="260"/>
      <c r="N364" s="261"/>
      <c r="O364" s="261"/>
      <c r="P364" s="261"/>
      <c r="Q364" s="261"/>
      <c r="R364" s="261"/>
      <c r="S364" s="261"/>
      <c r="T364" s="262"/>
      <c r="AT364" s="263" t="s">
        <v>398</v>
      </c>
      <c r="AU364" s="263" t="s">
        <v>386</v>
      </c>
      <c r="AV364" s="14" t="s">
        <v>84</v>
      </c>
      <c r="AW364" s="14" t="s">
        <v>30</v>
      </c>
      <c r="AX364" s="14" t="s">
        <v>76</v>
      </c>
      <c r="AY364" s="263" t="s">
        <v>387</v>
      </c>
    </row>
    <row r="365" spans="1:65" s="15" customFormat="1" ht="10.199999999999999">
      <c r="B365" s="264"/>
      <c r="C365" s="265"/>
      <c r="D365" s="255" t="s">
        <v>398</v>
      </c>
      <c r="E365" s="266" t="s">
        <v>1</v>
      </c>
      <c r="F365" s="267" t="s">
        <v>249</v>
      </c>
      <c r="G365" s="265"/>
      <c r="H365" s="268">
        <v>93.873999999999995</v>
      </c>
      <c r="I365" s="269"/>
      <c r="J365" s="265"/>
      <c r="K365" s="265"/>
      <c r="L365" s="270"/>
      <c r="M365" s="271"/>
      <c r="N365" s="272"/>
      <c r="O365" s="272"/>
      <c r="P365" s="272"/>
      <c r="Q365" s="272"/>
      <c r="R365" s="272"/>
      <c r="S365" s="272"/>
      <c r="T365" s="273"/>
      <c r="AT365" s="274" t="s">
        <v>398</v>
      </c>
      <c r="AU365" s="274" t="s">
        <v>386</v>
      </c>
      <c r="AV365" s="15" t="s">
        <v>92</v>
      </c>
      <c r="AW365" s="15" t="s">
        <v>30</v>
      </c>
      <c r="AX365" s="15" t="s">
        <v>76</v>
      </c>
      <c r="AY365" s="274" t="s">
        <v>387</v>
      </c>
    </row>
    <row r="366" spans="1:65" s="17" customFormat="1" ht="10.199999999999999">
      <c r="B366" s="286"/>
      <c r="C366" s="287"/>
      <c r="D366" s="255" t="s">
        <v>398</v>
      </c>
      <c r="E366" s="288" t="s">
        <v>1</v>
      </c>
      <c r="F366" s="289" t="s">
        <v>411</v>
      </c>
      <c r="G366" s="287"/>
      <c r="H366" s="290">
        <v>93.873999999999995</v>
      </c>
      <c r="I366" s="291"/>
      <c r="J366" s="287"/>
      <c r="K366" s="287"/>
      <c r="L366" s="292"/>
      <c r="M366" s="293"/>
      <c r="N366" s="294"/>
      <c r="O366" s="294"/>
      <c r="P366" s="294"/>
      <c r="Q366" s="294"/>
      <c r="R366" s="294"/>
      <c r="S366" s="294"/>
      <c r="T366" s="295"/>
      <c r="AT366" s="296" t="s">
        <v>398</v>
      </c>
      <c r="AU366" s="296" t="s">
        <v>386</v>
      </c>
      <c r="AV366" s="17" t="s">
        <v>99</v>
      </c>
      <c r="AW366" s="17" t="s">
        <v>30</v>
      </c>
      <c r="AX366" s="17" t="s">
        <v>76</v>
      </c>
      <c r="AY366" s="296" t="s">
        <v>387</v>
      </c>
    </row>
    <row r="367" spans="1:65" s="15" customFormat="1" ht="10.199999999999999">
      <c r="B367" s="264"/>
      <c r="C367" s="265"/>
      <c r="D367" s="255" t="s">
        <v>398</v>
      </c>
      <c r="E367" s="266" t="s">
        <v>1</v>
      </c>
      <c r="F367" s="267" t="s">
        <v>574</v>
      </c>
      <c r="G367" s="265"/>
      <c r="H367" s="268">
        <v>4.694</v>
      </c>
      <c r="I367" s="269"/>
      <c r="J367" s="265"/>
      <c r="K367" s="265"/>
      <c r="L367" s="270"/>
      <c r="M367" s="271"/>
      <c r="N367" s="272"/>
      <c r="O367" s="272"/>
      <c r="P367" s="272"/>
      <c r="Q367" s="272"/>
      <c r="R367" s="272"/>
      <c r="S367" s="272"/>
      <c r="T367" s="273"/>
      <c r="AT367" s="274" t="s">
        <v>398</v>
      </c>
      <c r="AU367" s="274" t="s">
        <v>386</v>
      </c>
      <c r="AV367" s="15" t="s">
        <v>92</v>
      </c>
      <c r="AW367" s="15" t="s">
        <v>30</v>
      </c>
      <c r="AX367" s="15" t="s">
        <v>76</v>
      </c>
      <c r="AY367" s="274" t="s">
        <v>387</v>
      </c>
    </row>
    <row r="368" spans="1:65" s="16" customFormat="1" ht="10.199999999999999">
      <c r="B368" s="275"/>
      <c r="C368" s="276"/>
      <c r="D368" s="255" t="s">
        <v>398</v>
      </c>
      <c r="E368" s="277" t="s">
        <v>1</v>
      </c>
      <c r="F368" s="278" t="s">
        <v>412</v>
      </c>
      <c r="G368" s="276"/>
      <c r="H368" s="279">
        <v>98.567999999999998</v>
      </c>
      <c r="I368" s="280"/>
      <c r="J368" s="276"/>
      <c r="K368" s="276"/>
      <c r="L368" s="281"/>
      <c r="M368" s="282"/>
      <c r="N368" s="283"/>
      <c r="O368" s="283"/>
      <c r="P368" s="283"/>
      <c r="Q368" s="283"/>
      <c r="R368" s="283"/>
      <c r="S368" s="283"/>
      <c r="T368" s="284"/>
      <c r="AT368" s="285" t="s">
        <v>398</v>
      </c>
      <c r="AU368" s="285" t="s">
        <v>386</v>
      </c>
      <c r="AV368" s="16" t="s">
        <v>386</v>
      </c>
      <c r="AW368" s="16" t="s">
        <v>30</v>
      </c>
      <c r="AX368" s="16" t="s">
        <v>84</v>
      </c>
      <c r="AY368" s="285" t="s">
        <v>387</v>
      </c>
    </row>
    <row r="369" spans="1:65" s="2" customFormat="1" ht="24.15" customHeight="1">
      <c r="A369" s="37"/>
      <c r="B369" s="38"/>
      <c r="C369" s="240" t="s">
        <v>580</v>
      </c>
      <c r="D369" s="240" t="s">
        <v>393</v>
      </c>
      <c r="E369" s="241" t="s">
        <v>581</v>
      </c>
      <c r="F369" s="242" t="s">
        <v>582</v>
      </c>
      <c r="G369" s="243" t="s">
        <v>396</v>
      </c>
      <c r="H369" s="244">
        <v>471</v>
      </c>
      <c r="I369" s="245"/>
      <c r="J369" s="246">
        <f>ROUND(I369*H369,2)</f>
        <v>0</v>
      </c>
      <c r="K369" s="247"/>
      <c r="L369" s="40"/>
      <c r="M369" s="248" t="s">
        <v>1</v>
      </c>
      <c r="N369" s="249" t="s">
        <v>42</v>
      </c>
      <c r="O369" s="78"/>
      <c r="P369" s="250">
        <f>O369*H369</f>
        <v>0</v>
      </c>
      <c r="Q369" s="250">
        <v>1.07E-3</v>
      </c>
      <c r="R369" s="250">
        <f>Q369*H369</f>
        <v>0.50397000000000003</v>
      </c>
      <c r="S369" s="250">
        <v>0</v>
      </c>
      <c r="T369" s="251">
        <f>S369*H369</f>
        <v>0</v>
      </c>
      <c r="U369" s="37"/>
      <c r="V369" s="37"/>
      <c r="W369" s="37"/>
      <c r="X369" s="37"/>
      <c r="Y369" s="37"/>
      <c r="Z369" s="37"/>
      <c r="AA369" s="37"/>
      <c r="AB369" s="37"/>
      <c r="AC369" s="37"/>
      <c r="AD369" s="37"/>
      <c r="AE369" s="37"/>
      <c r="AR369" s="252" t="s">
        <v>386</v>
      </c>
      <c r="AT369" s="252" t="s">
        <v>393</v>
      </c>
      <c r="AU369" s="252" t="s">
        <v>386</v>
      </c>
      <c r="AY369" s="19" t="s">
        <v>387</v>
      </c>
      <c r="BE369" s="127">
        <f>IF(N369="základná",J369,0)</f>
        <v>0</v>
      </c>
      <c r="BF369" s="127">
        <f>IF(N369="znížená",J369,0)</f>
        <v>0</v>
      </c>
      <c r="BG369" s="127">
        <f>IF(N369="zákl. prenesená",J369,0)</f>
        <v>0</v>
      </c>
      <c r="BH369" s="127">
        <f>IF(N369="zníž. prenesená",J369,0)</f>
        <v>0</v>
      </c>
      <c r="BI369" s="127">
        <f>IF(N369="nulová",J369,0)</f>
        <v>0</v>
      </c>
      <c r="BJ369" s="19" t="s">
        <v>92</v>
      </c>
      <c r="BK369" s="127">
        <f>ROUND(I369*H369,2)</f>
        <v>0</v>
      </c>
      <c r="BL369" s="19" t="s">
        <v>386</v>
      </c>
      <c r="BM369" s="252" t="s">
        <v>583</v>
      </c>
    </row>
    <row r="370" spans="1:65" s="15" customFormat="1" ht="10.199999999999999">
      <c r="B370" s="264"/>
      <c r="C370" s="265"/>
      <c r="D370" s="255" t="s">
        <v>398</v>
      </c>
      <c r="E370" s="266" t="s">
        <v>1</v>
      </c>
      <c r="F370" s="267" t="s">
        <v>237</v>
      </c>
      <c r="G370" s="265"/>
      <c r="H370" s="268">
        <v>471</v>
      </c>
      <c r="I370" s="269"/>
      <c r="J370" s="265"/>
      <c r="K370" s="265"/>
      <c r="L370" s="270"/>
      <c r="M370" s="271"/>
      <c r="N370" s="272"/>
      <c r="O370" s="272"/>
      <c r="P370" s="272"/>
      <c r="Q370" s="272"/>
      <c r="R370" s="272"/>
      <c r="S370" s="272"/>
      <c r="T370" s="273"/>
      <c r="AT370" s="274" t="s">
        <v>398</v>
      </c>
      <c r="AU370" s="274" t="s">
        <v>386</v>
      </c>
      <c r="AV370" s="15" t="s">
        <v>92</v>
      </c>
      <c r="AW370" s="15" t="s">
        <v>30</v>
      </c>
      <c r="AX370" s="15" t="s">
        <v>76</v>
      </c>
      <c r="AY370" s="274" t="s">
        <v>387</v>
      </c>
    </row>
    <row r="371" spans="1:65" s="16" customFormat="1" ht="10.199999999999999">
      <c r="B371" s="275"/>
      <c r="C371" s="276"/>
      <c r="D371" s="255" t="s">
        <v>398</v>
      </c>
      <c r="E371" s="277" t="s">
        <v>1</v>
      </c>
      <c r="F371" s="278" t="s">
        <v>412</v>
      </c>
      <c r="G371" s="276"/>
      <c r="H371" s="279">
        <v>471</v>
      </c>
      <c r="I371" s="280"/>
      <c r="J371" s="276"/>
      <c r="K371" s="276"/>
      <c r="L371" s="281"/>
      <c r="M371" s="282"/>
      <c r="N371" s="283"/>
      <c r="O371" s="283"/>
      <c r="P371" s="283"/>
      <c r="Q371" s="283"/>
      <c r="R371" s="283"/>
      <c r="S371" s="283"/>
      <c r="T371" s="284"/>
      <c r="AT371" s="285" t="s">
        <v>398</v>
      </c>
      <c r="AU371" s="285" t="s">
        <v>386</v>
      </c>
      <c r="AV371" s="16" t="s">
        <v>386</v>
      </c>
      <c r="AW371" s="16" t="s">
        <v>30</v>
      </c>
      <c r="AX371" s="16" t="s">
        <v>84</v>
      </c>
      <c r="AY371" s="285" t="s">
        <v>387</v>
      </c>
    </row>
    <row r="372" spans="1:65" s="2" customFormat="1" ht="62.7" customHeight="1">
      <c r="A372" s="37"/>
      <c r="B372" s="38"/>
      <c r="C372" s="240" t="s">
        <v>584</v>
      </c>
      <c r="D372" s="240" t="s">
        <v>393</v>
      </c>
      <c r="E372" s="241" t="s">
        <v>585</v>
      </c>
      <c r="F372" s="242" t="s">
        <v>586</v>
      </c>
      <c r="G372" s="243" t="s">
        <v>396</v>
      </c>
      <c r="H372" s="244">
        <v>851.55</v>
      </c>
      <c r="I372" s="245"/>
      <c r="J372" s="246">
        <f>ROUND(I372*H372,2)</f>
        <v>0</v>
      </c>
      <c r="K372" s="247"/>
      <c r="L372" s="40"/>
      <c r="M372" s="248" t="s">
        <v>1</v>
      </c>
      <c r="N372" s="249" t="s">
        <v>42</v>
      </c>
      <c r="O372" s="78"/>
      <c r="P372" s="250">
        <f>O372*H372</f>
        <v>0</v>
      </c>
      <c r="Q372" s="250">
        <v>0</v>
      </c>
      <c r="R372" s="250">
        <f>Q372*H372</f>
        <v>0</v>
      </c>
      <c r="S372" s="250">
        <v>0</v>
      </c>
      <c r="T372" s="251">
        <f>S372*H372</f>
        <v>0</v>
      </c>
      <c r="U372" s="37"/>
      <c r="V372" s="37"/>
      <c r="W372" s="37"/>
      <c r="X372" s="37"/>
      <c r="Y372" s="37"/>
      <c r="Z372" s="37"/>
      <c r="AA372" s="37"/>
      <c r="AB372" s="37"/>
      <c r="AC372" s="37"/>
      <c r="AD372" s="37"/>
      <c r="AE372" s="37"/>
      <c r="AR372" s="252" t="s">
        <v>386</v>
      </c>
      <c r="AT372" s="252" t="s">
        <v>393</v>
      </c>
      <c r="AU372" s="252" t="s">
        <v>386</v>
      </c>
      <c r="AY372" s="19" t="s">
        <v>387</v>
      </c>
      <c r="BE372" s="127">
        <f>IF(N372="základná",J372,0)</f>
        <v>0</v>
      </c>
      <c r="BF372" s="127">
        <f>IF(N372="znížená",J372,0)</f>
        <v>0</v>
      </c>
      <c r="BG372" s="127">
        <f>IF(N372="zákl. prenesená",J372,0)</f>
        <v>0</v>
      </c>
      <c r="BH372" s="127">
        <f>IF(N372="zníž. prenesená",J372,0)</f>
        <v>0</v>
      </c>
      <c r="BI372" s="127">
        <f>IF(N372="nulová",J372,0)</f>
        <v>0</v>
      </c>
      <c r="BJ372" s="19" t="s">
        <v>92</v>
      </c>
      <c r="BK372" s="127">
        <f>ROUND(I372*H372,2)</f>
        <v>0</v>
      </c>
      <c r="BL372" s="19" t="s">
        <v>386</v>
      </c>
      <c r="BM372" s="252" t="s">
        <v>587</v>
      </c>
    </row>
    <row r="373" spans="1:65" s="15" customFormat="1" ht="10.199999999999999">
      <c r="B373" s="264"/>
      <c r="C373" s="265"/>
      <c r="D373" s="255" t="s">
        <v>398</v>
      </c>
      <c r="E373" s="266" t="s">
        <v>1</v>
      </c>
      <c r="F373" s="267" t="s">
        <v>588</v>
      </c>
      <c r="G373" s="265"/>
      <c r="H373" s="268">
        <v>486.6</v>
      </c>
      <c r="I373" s="269"/>
      <c r="J373" s="265"/>
      <c r="K373" s="265"/>
      <c r="L373" s="270"/>
      <c r="M373" s="271"/>
      <c r="N373" s="272"/>
      <c r="O373" s="272"/>
      <c r="P373" s="272"/>
      <c r="Q373" s="272"/>
      <c r="R373" s="272"/>
      <c r="S373" s="272"/>
      <c r="T373" s="273"/>
      <c r="AT373" s="274" t="s">
        <v>398</v>
      </c>
      <c r="AU373" s="274" t="s">
        <v>386</v>
      </c>
      <c r="AV373" s="15" t="s">
        <v>92</v>
      </c>
      <c r="AW373" s="15" t="s">
        <v>30</v>
      </c>
      <c r="AX373" s="15" t="s">
        <v>76</v>
      </c>
      <c r="AY373" s="274" t="s">
        <v>387</v>
      </c>
    </row>
    <row r="374" spans="1:65" s="15" customFormat="1" ht="10.199999999999999">
      <c r="B374" s="264"/>
      <c r="C374" s="265"/>
      <c r="D374" s="255" t="s">
        <v>398</v>
      </c>
      <c r="E374" s="266" t="s">
        <v>263</v>
      </c>
      <c r="F374" s="267" t="s">
        <v>589</v>
      </c>
      <c r="G374" s="265"/>
      <c r="H374" s="268">
        <v>324.39999999999998</v>
      </c>
      <c r="I374" s="269"/>
      <c r="J374" s="265"/>
      <c r="K374" s="265"/>
      <c r="L374" s="270"/>
      <c r="M374" s="271"/>
      <c r="N374" s="272"/>
      <c r="O374" s="272"/>
      <c r="P374" s="272"/>
      <c r="Q374" s="272"/>
      <c r="R374" s="272"/>
      <c r="S374" s="272"/>
      <c r="T374" s="273"/>
      <c r="AT374" s="274" t="s">
        <v>398</v>
      </c>
      <c r="AU374" s="274" t="s">
        <v>386</v>
      </c>
      <c r="AV374" s="15" t="s">
        <v>92</v>
      </c>
      <c r="AW374" s="15" t="s">
        <v>30</v>
      </c>
      <c r="AX374" s="15" t="s">
        <v>76</v>
      </c>
      <c r="AY374" s="274" t="s">
        <v>387</v>
      </c>
    </row>
    <row r="375" spans="1:65" s="17" customFormat="1" ht="10.199999999999999">
      <c r="B375" s="286"/>
      <c r="C375" s="287"/>
      <c r="D375" s="255" t="s">
        <v>398</v>
      </c>
      <c r="E375" s="288" t="s">
        <v>255</v>
      </c>
      <c r="F375" s="289" t="s">
        <v>411</v>
      </c>
      <c r="G375" s="287"/>
      <c r="H375" s="290">
        <v>811</v>
      </c>
      <c r="I375" s="291"/>
      <c r="J375" s="287"/>
      <c r="K375" s="287"/>
      <c r="L375" s="292"/>
      <c r="M375" s="293"/>
      <c r="N375" s="294"/>
      <c r="O375" s="294"/>
      <c r="P375" s="294"/>
      <c r="Q375" s="294"/>
      <c r="R375" s="294"/>
      <c r="S375" s="294"/>
      <c r="T375" s="295"/>
      <c r="AT375" s="296" t="s">
        <v>398</v>
      </c>
      <c r="AU375" s="296" t="s">
        <v>386</v>
      </c>
      <c r="AV375" s="17" t="s">
        <v>99</v>
      </c>
      <c r="AW375" s="17" t="s">
        <v>30</v>
      </c>
      <c r="AX375" s="17" t="s">
        <v>76</v>
      </c>
      <c r="AY375" s="296" t="s">
        <v>387</v>
      </c>
    </row>
    <row r="376" spans="1:65" s="15" customFormat="1" ht="10.199999999999999">
      <c r="B376" s="264"/>
      <c r="C376" s="265"/>
      <c r="D376" s="255" t="s">
        <v>398</v>
      </c>
      <c r="E376" s="266" t="s">
        <v>1</v>
      </c>
      <c r="F376" s="267" t="s">
        <v>590</v>
      </c>
      <c r="G376" s="265"/>
      <c r="H376" s="268">
        <v>40.549999999999997</v>
      </c>
      <c r="I376" s="269"/>
      <c r="J376" s="265"/>
      <c r="K376" s="265"/>
      <c r="L376" s="270"/>
      <c r="M376" s="271"/>
      <c r="N376" s="272"/>
      <c r="O376" s="272"/>
      <c r="P376" s="272"/>
      <c r="Q376" s="272"/>
      <c r="R376" s="272"/>
      <c r="S376" s="272"/>
      <c r="T376" s="273"/>
      <c r="AT376" s="274" t="s">
        <v>398</v>
      </c>
      <c r="AU376" s="274" t="s">
        <v>386</v>
      </c>
      <c r="AV376" s="15" t="s">
        <v>92</v>
      </c>
      <c r="AW376" s="15" t="s">
        <v>30</v>
      </c>
      <c r="AX376" s="15" t="s">
        <v>76</v>
      </c>
      <c r="AY376" s="274" t="s">
        <v>387</v>
      </c>
    </row>
    <row r="377" spans="1:65" s="16" customFormat="1" ht="10.199999999999999">
      <c r="B377" s="275"/>
      <c r="C377" s="276"/>
      <c r="D377" s="255" t="s">
        <v>398</v>
      </c>
      <c r="E377" s="277" t="s">
        <v>1</v>
      </c>
      <c r="F377" s="278" t="s">
        <v>412</v>
      </c>
      <c r="G377" s="276"/>
      <c r="H377" s="279">
        <v>851.55</v>
      </c>
      <c r="I377" s="280"/>
      <c r="J377" s="276"/>
      <c r="K377" s="276"/>
      <c r="L377" s="281"/>
      <c r="M377" s="282"/>
      <c r="N377" s="283"/>
      <c r="O377" s="283"/>
      <c r="P377" s="283"/>
      <c r="Q377" s="283"/>
      <c r="R377" s="283"/>
      <c r="S377" s="283"/>
      <c r="T377" s="284"/>
      <c r="AT377" s="285" t="s">
        <v>398</v>
      </c>
      <c r="AU377" s="285" t="s">
        <v>386</v>
      </c>
      <c r="AV377" s="16" t="s">
        <v>386</v>
      </c>
      <c r="AW377" s="16" t="s">
        <v>30</v>
      </c>
      <c r="AX377" s="16" t="s">
        <v>84</v>
      </c>
      <c r="AY377" s="285" t="s">
        <v>387</v>
      </c>
    </row>
    <row r="378" spans="1:65" s="2" customFormat="1" ht="24.15" customHeight="1">
      <c r="A378" s="37"/>
      <c r="B378" s="38"/>
      <c r="C378" s="297" t="s">
        <v>591</v>
      </c>
      <c r="D378" s="297" t="s">
        <v>592</v>
      </c>
      <c r="E378" s="298" t="s">
        <v>593</v>
      </c>
      <c r="F378" s="299" t="s">
        <v>594</v>
      </c>
      <c r="G378" s="300" t="s">
        <v>180</v>
      </c>
      <c r="H378" s="301">
        <v>1.502</v>
      </c>
      <c r="I378" s="302"/>
      <c r="J378" s="303">
        <f>ROUND(I378*H378,2)</f>
        <v>0</v>
      </c>
      <c r="K378" s="304"/>
      <c r="L378" s="305"/>
      <c r="M378" s="306" t="s">
        <v>1</v>
      </c>
      <c r="N378" s="307" t="s">
        <v>42</v>
      </c>
      <c r="O378" s="78"/>
      <c r="P378" s="250">
        <f>O378*H378</f>
        <v>0</v>
      </c>
      <c r="Q378" s="250">
        <v>1E-3</v>
      </c>
      <c r="R378" s="250">
        <f>Q378*H378</f>
        <v>1.5020000000000001E-3</v>
      </c>
      <c r="S378" s="250">
        <v>0</v>
      </c>
      <c r="T378" s="251">
        <f>S378*H378</f>
        <v>0</v>
      </c>
      <c r="U378" s="37"/>
      <c r="V378" s="37"/>
      <c r="W378" s="37"/>
      <c r="X378" s="37"/>
      <c r="Y378" s="37"/>
      <c r="Z378" s="37"/>
      <c r="AA378" s="37"/>
      <c r="AB378" s="37"/>
      <c r="AC378" s="37"/>
      <c r="AD378" s="37"/>
      <c r="AE378" s="37"/>
      <c r="AR378" s="252" t="s">
        <v>443</v>
      </c>
      <c r="AT378" s="252" t="s">
        <v>592</v>
      </c>
      <c r="AU378" s="252" t="s">
        <v>386</v>
      </c>
      <c r="AY378" s="19" t="s">
        <v>387</v>
      </c>
      <c r="BE378" s="127">
        <f>IF(N378="základná",J378,0)</f>
        <v>0</v>
      </c>
      <c r="BF378" s="127">
        <f>IF(N378="znížená",J378,0)</f>
        <v>0</v>
      </c>
      <c r="BG378" s="127">
        <f>IF(N378="zákl. prenesená",J378,0)</f>
        <v>0</v>
      </c>
      <c r="BH378" s="127">
        <f>IF(N378="zníž. prenesená",J378,0)</f>
        <v>0</v>
      </c>
      <c r="BI378" s="127">
        <f>IF(N378="nulová",J378,0)</f>
        <v>0</v>
      </c>
      <c r="BJ378" s="19" t="s">
        <v>92</v>
      </c>
      <c r="BK378" s="127">
        <f>ROUND(I378*H378,2)</f>
        <v>0</v>
      </c>
      <c r="BL378" s="19" t="s">
        <v>386</v>
      </c>
      <c r="BM378" s="252" t="s">
        <v>595</v>
      </c>
    </row>
    <row r="379" spans="1:65" s="15" customFormat="1" ht="10.199999999999999">
      <c r="B379" s="264"/>
      <c r="C379" s="265"/>
      <c r="D379" s="255" t="s">
        <v>398</v>
      </c>
      <c r="E379" s="266" t="s">
        <v>1</v>
      </c>
      <c r="F379" s="267" t="s">
        <v>596</v>
      </c>
      <c r="G379" s="265"/>
      <c r="H379" s="268">
        <v>340.62</v>
      </c>
      <c r="I379" s="269"/>
      <c r="J379" s="265"/>
      <c r="K379" s="265"/>
      <c r="L379" s="270"/>
      <c r="M379" s="271"/>
      <c r="N379" s="272"/>
      <c r="O379" s="272"/>
      <c r="P379" s="272"/>
      <c r="Q379" s="272"/>
      <c r="R379" s="272"/>
      <c r="S379" s="272"/>
      <c r="T379" s="273"/>
      <c r="AT379" s="274" t="s">
        <v>398</v>
      </c>
      <c r="AU379" s="274" t="s">
        <v>386</v>
      </c>
      <c r="AV379" s="15" t="s">
        <v>92</v>
      </c>
      <c r="AW379" s="15" t="s">
        <v>30</v>
      </c>
      <c r="AX379" s="15" t="s">
        <v>76</v>
      </c>
      <c r="AY379" s="274" t="s">
        <v>387</v>
      </c>
    </row>
    <row r="380" spans="1:65" s="16" customFormat="1" ht="10.199999999999999">
      <c r="B380" s="275"/>
      <c r="C380" s="276"/>
      <c r="D380" s="255" t="s">
        <v>398</v>
      </c>
      <c r="E380" s="277" t="s">
        <v>1</v>
      </c>
      <c r="F380" s="278" t="s">
        <v>412</v>
      </c>
      <c r="G380" s="276"/>
      <c r="H380" s="279">
        <v>340.62</v>
      </c>
      <c r="I380" s="280"/>
      <c r="J380" s="276"/>
      <c r="K380" s="276"/>
      <c r="L380" s="281"/>
      <c r="M380" s="282"/>
      <c r="N380" s="283"/>
      <c r="O380" s="283"/>
      <c r="P380" s="283"/>
      <c r="Q380" s="283"/>
      <c r="R380" s="283"/>
      <c r="S380" s="283"/>
      <c r="T380" s="284"/>
      <c r="AT380" s="285" t="s">
        <v>398</v>
      </c>
      <c r="AU380" s="285" t="s">
        <v>386</v>
      </c>
      <c r="AV380" s="16" t="s">
        <v>386</v>
      </c>
      <c r="AW380" s="16" t="s">
        <v>30</v>
      </c>
      <c r="AX380" s="16" t="s">
        <v>84</v>
      </c>
      <c r="AY380" s="285" t="s">
        <v>387</v>
      </c>
    </row>
    <row r="381" spans="1:65" s="15" customFormat="1" ht="10.199999999999999">
      <c r="B381" s="264"/>
      <c r="C381" s="265"/>
      <c r="D381" s="255" t="s">
        <v>398</v>
      </c>
      <c r="E381" s="265"/>
      <c r="F381" s="267" t="s">
        <v>597</v>
      </c>
      <c r="G381" s="265"/>
      <c r="H381" s="268">
        <v>1.502</v>
      </c>
      <c r="I381" s="269"/>
      <c r="J381" s="265"/>
      <c r="K381" s="265"/>
      <c r="L381" s="270"/>
      <c r="M381" s="271"/>
      <c r="N381" s="272"/>
      <c r="O381" s="272"/>
      <c r="P381" s="272"/>
      <c r="Q381" s="272"/>
      <c r="R381" s="272"/>
      <c r="S381" s="272"/>
      <c r="T381" s="273"/>
      <c r="AT381" s="274" t="s">
        <v>398</v>
      </c>
      <c r="AU381" s="274" t="s">
        <v>386</v>
      </c>
      <c r="AV381" s="15" t="s">
        <v>92</v>
      </c>
      <c r="AW381" s="15" t="s">
        <v>4</v>
      </c>
      <c r="AX381" s="15" t="s">
        <v>84</v>
      </c>
      <c r="AY381" s="274" t="s">
        <v>387</v>
      </c>
    </row>
    <row r="382" spans="1:65" s="2" customFormat="1" ht="24.15" customHeight="1">
      <c r="A382" s="37"/>
      <c r="B382" s="38"/>
      <c r="C382" s="240" t="s">
        <v>292</v>
      </c>
      <c r="D382" s="240" t="s">
        <v>393</v>
      </c>
      <c r="E382" s="241" t="s">
        <v>598</v>
      </c>
      <c r="F382" s="242" t="s">
        <v>599</v>
      </c>
      <c r="G382" s="243" t="s">
        <v>405</v>
      </c>
      <c r="H382" s="244">
        <v>98.567999999999998</v>
      </c>
      <c r="I382" s="245"/>
      <c r="J382" s="246">
        <f>ROUND(I382*H382,2)</f>
        <v>0</v>
      </c>
      <c r="K382" s="247"/>
      <c r="L382" s="40"/>
      <c r="M382" s="248" t="s">
        <v>1</v>
      </c>
      <c r="N382" s="249" t="s">
        <v>42</v>
      </c>
      <c r="O382" s="78"/>
      <c r="P382" s="250">
        <f>O382*H382</f>
        <v>0</v>
      </c>
      <c r="Q382" s="250">
        <v>4.0000000000000001E-3</v>
      </c>
      <c r="R382" s="250">
        <f>Q382*H382</f>
        <v>0.39427200000000001</v>
      </c>
      <c r="S382" s="250">
        <v>0</v>
      </c>
      <c r="T382" s="251">
        <f>S382*H382</f>
        <v>0</v>
      </c>
      <c r="U382" s="37"/>
      <c r="V382" s="37"/>
      <c r="W382" s="37"/>
      <c r="X382" s="37"/>
      <c r="Y382" s="37"/>
      <c r="Z382" s="37"/>
      <c r="AA382" s="37"/>
      <c r="AB382" s="37"/>
      <c r="AC382" s="37"/>
      <c r="AD382" s="37"/>
      <c r="AE382" s="37"/>
      <c r="AR382" s="252" t="s">
        <v>386</v>
      </c>
      <c r="AT382" s="252" t="s">
        <v>393</v>
      </c>
      <c r="AU382" s="252" t="s">
        <v>386</v>
      </c>
      <c r="AY382" s="19" t="s">
        <v>387</v>
      </c>
      <c r="BE382" s="127">
        <f>IF(N382="základná",J382,0)</f>
        <v>0</v>
      </c>
      <c r="BF382" s="127">
        <f>IF(N382="znížená",J382,0)</f>
        <v>0</v>
      </c>
      <c r="BG382" s="127">
        <f>IF(N382="zákl. prenesená",J382,0)</f>
        <v>0</v>
      </c>
      <c r="BH382" s="127">
        <f>IF(N382="zníž. prenesená",J382,0)</f>
        <v>0</v>
      </c>
      <c r="BI382" s="127">
        <f>IF(N382="nulová",J382,0)</f>
        <v>0</v>
      </c>
      <c r="BJ382" s="19" t="s">
        <v>92</v>
      </c>
      <c r="BK382" s="127">
        <f>ROUND(I382*H382,2)</f>
        <v>0</v>
      </c>
      <c r="BL382" s="19" t="s">
        <v>386</v>
      </c>
      <c r="BM382" s="252" t="s">
        <v>600</v>
      </c>
    </row>
    <row r="383" spans="1:65" s="15" customFormat="1" ht="10.199999999999999">
      <c r="B383" s="264"/>
      <c r="C383" s="265"/>
      <c r="D383" s="255" t="s">
        <v>398</v>
      </c>
      <c r="E383" s="266" t="s">
        <v>1</v>
      </c>
      <c r="F383" s="267" t="s">
        <v>512</v>
      </c>
      <c r="G383" s="265"/>
      <c r="H383" s="268">
        <v>41.207999999999998</v>
      </c>
      <c r="I383" s="269"/>
      <c r="J383" s="265"/>
      <c r="K383" s="265"/>
      <c r="L383" s="270"/>
      <c r="M383" s="271"/>
      <c r="N383" s="272"/>
      <c r="O383" s="272"/>
      <c r="P383" s="272"/>
      <c r="Q383" s="272"/>
      <c r="R383" s="272"/>
      <c r="S383" s="272"/>
      <c r="T383" s="273"/>
      <c r="AT383" s="274" t="s">
        <v>398</v>
      </c>
      <c r="AU383" s="274" t="s">
        <v>386</v>
      </c>
      <c r="AV383" s="15" t="s">
        <v>92</v>
      </c>
      <c r="AW383" s="15" t="s">
        <v>30</v>
      </c>
      <c r="AX383" s="15" t="s">
        <v>76</v>
      </c>
      <c r="AY383" s="274" t="s">
        <v>387</v>
      </c>
    </row>
    <row r="384" spans="1:65" s="15" customFormat="1" ht="10.199999999999999">
      <c r="B384" s="264"/>
      <c r="C384" s="265"/>
      <c r="D384" s="255" t="s">
        <v>398</v>
      </c>
      <c r="E384" s="266" t="s">
        <v>1</v>
      </c>
      <c r="F384" s="267" t="s">
        <v>513</v>
      </c>
      <c r="G384" s="265"/>
      <c r="H384" s="268">
        <v>52.665999999999997</v>
      </c>
      <c r="I384" s="269"/>
      <c r="J384" s="265"/>
      <c r="K384" s="265"/>
      <c r="L384" s="270"/>
      <c r="M384" s="271"/>
      <c r="N384" s="272"/>
      <c r="O384" s="272"/>
      <c r="P384" s="272"/>
      <c r="Q384" s="272"/>
      <c r="R384" s="272"/>
      <c r="S384" s="272"/>
      <c r="T384" s="273"/>
      <c r="AT384" s="274" t="s">
        <v>398</v>
      </c>
      <c r="AU384" s="274" t="s">
        <v>386</v>
      </c>
      <c r="AV384" s="15" t="s">
        <v>92</v>
      </c>
      <c r="AW384" s="15" t="s">
        <v>30</v>
      </c>
      <c r="AX384" s="15" t="s">
        <v>76</v>
      </c>
      <c r="AY384" s="274" t="s">
        <v>387</v>
      </c>
    </row>
    <row r="385" spans="1:65" s="17" customFormat="1" ht="10.199999999999999">
      <c r="B385" s="286"/>
      <c r="C385" s="287"/>
      <c r="D385" s="255" t="s">
        <v>398</v>
      </c>
      <c r="E385" s="288" t="s">
        <v>1</v>
      </c>
      <c r="F385" s="289" t="s">
        <v>411</v>
      </c>
      <c r="G385" s="287"/>
      <c r="H385" s="290">
        <v>93.873999999999995</v>
      </c>
      <c r="I385" s="291"/>
      <c r="J385" s="287"/>
      <c r="K385" s="287"/>
      <c r="L385" s="292"/>
      <c r="M385" s="293"/>
      <c r="N385" s="294"/>
      <c r="O385" s="294"/>
      <c r="P385" s="294"/>
      <c r="Q385" s="294"/>
      <c r="R385" s="294"/>
      <c r="S385" s="294"/>
      <c r="T385" s="295"/>
      <c r="AT385" s="296" t="s">
        <v>398</v>
      </c>
      <c r="AU385" s="296" t="s">
        <v>386</v>
      </c>
      <c r="AV385" s="17" t="s">
        <v>99</v>
      </c>
      <c r="AW385" s="17" t="s">
        <v>30</v>
      </c>
      <c r="AX385" s="17" t="s">
        <v>76</v>
      </c>
      <c r="AY385" s="296" t="s">
        <v>387</v>
      </c>
    </row>
    <row r="386" spans="1:65" s="15" customFormat="1" ht="10.199999999999999">
      <c r="B386" s="264"/>
      <c r="C386" s="265"/>
      <c r="D386" s="255" t="s">
        <v>398</v>
      </c>
      <c r="E386" s="266" t="s">
        <v>1</v>
      </c>
      <c r="F386" s="267" t="s">
        <v>601</v>
      </c>
      <c r="G386" s="265"/>
      <c r="H386" s="268">
        <v>4.694</v>
      </c>
      <c r="I386" s="269"/>
      <c r="J386" s="265"/>
      <c r="K386" s="265"/>
      <c r="L386" s="270"/>
      <c r="M386" s="271"/>
      <c r="N386" s="272"/>
      <c r="O386" s="272"/>
      <c r="P386" s="272"/>
      <c r="Q386" s="272"/>
      <c r="R386" s="272"/>
      <c r="S386" s="272"/>
      <c r="T386" s="273"/>
      <c r="AT386" s="274" t="s">
        <v>398</v>
      </c>
      <c r="AU386" s="274" t="s">
        <v>386</v>
      </c>
      <c r="AV386" s="15" t="s">
        <v>92</v>
      </c>
      <c r="AW386" s="15" t="s">
        <v>30</v>
      </c>
      <c r="AX386" s="15" t="s">
        <v>76</v>
      </c>
      <c r="AY386" s="274" t="s">
        <v>387</v>
      </c>
    </row>
    <row r="387" spans="1:65" s="16" customFormat="1" ht="10.199999999999999">
      <c r="B387" s="275"/>
      <c r="C387" s="276"/>
      <c r="D387" s="255" t="s">
        <v>398</v>
      </c>
      <c r="E387" s="277" t="s">
        <v>1</v>
      </c>
      <c r="F387" s="278" t="s">
        <v>412</v>
      </c>
      <c r="G387" s="276"/>
      <c r="H387" s="279">
        <v>98.567999999999998</v>
      </c>
      <c r="I387" s="280"/>
      <c r="J387" s="276"/>
      <c r="K387" s="276"/>
      <c r="L387" s="281"/>
      <c r="M387" s="282"/>
      <c r="N387" s="283"/>
      <c r="O387" s="283"/>
      <c r="P387" s="283"/>
      <c r="Q387" s="283"/>
      <c r="R387" s="283"/>
      <c r="S387" s="283"/>
      <c r="T387" s="284"/>
      <c r="AT387" s="285" t="s">
        <v>398</v>
      </c>
      <c r="AU387" s="285" t="s">
        <v>386</v>
      </c>
      <c r="AV387" s="16" t="s">
        <v>386</v>
      </c>
      <c r="AW387" s="16" t="s">
        <v>30</v>
      </c>
      <c r="AX387" s="16" t="s">
        <v>84</v>
      </c>
      <c r="AY387" s="285" t="s">
        <v>387</v>
      </c>
    </row>
    <row r="388" spans="1:65" s="2" customFormat="1" ht="24.15" customHeight="1">
      <c r="A388" s="37"/>
      <c r="B388" s="38"/>
      <c r="C388" s="240" t="s">
        <v>602</v>
      </c>
      <c r="D388" s="240" t="s">
        <v>393</v>
      </c>
      <c r="E388" s="241" t="s">
        <v>603</v>
      </c>
      <c r="F388" s="242" t="s">
        <v>604</v>
      </c>
      <c r="G388" s="243" t="s">
        <v>405</v>
      </c>
      <c r="H388" s="244">
        <v>1643</v>
      </c>
      <c r="I388" s="245"/>
      <c r="J388" s="246">
        <f>ROUND(I388*H388,2)</f>
        <v>0</v>
      </c>
      <c r="K388" s="247"/>
      <c r="L388" s="40"/>
      <c r="M388" s="248" t="s">
        <v>1</v>
      </c>
      <c r="N388" s="249" t="s">
        <v>42</v>
      </c>
      <c r="O388" s="78"/>
      <c r="P388" s="250">
        <f>O388*H388</f>
        <v>0</v>
      </c>
      <c r="Q388" s="250">
        <v>8.2293999999999996E-3</v>
      </c>
      <c r="R388" s="250">
        <f>Q388*H388</f>
        <v>13.520904199999999</v>
      </c>
      <c r="S388" s="250">
        <v>0</v>
      </c>
      <c r="T388" s="251">
        <f>S388*H388</f>
        <v>0</v>
      </c>
      <c r="U388" s="37"/>
      <c r="V388" s="37"/>
      <c r="W388" s="37"/>
      <c r="X388" s="37"/>
      <c r="Y388" s="37"/>
      <c r="Z388" s="37"/>
      <c r="AA388" s="37"/>
      <c r="AB388" s="37"/>
      <c r="AC388" s="37"/>
      <c r="AD388" s="37"/>
      <c r="AE388" s="37"/>
      <c r="AR388" s="252" t="s">
        <v>386</v>
      </c>
      <c r="AT388" s="252" t="s">
        <v>393</v>
      </c>
      <c r="AU388" s="252" t="s">
        <v>386</v>
      </c>
      <c r="AY388" s="19" t="s">
        <v>387</v>
      </c>
      <c r="BE388" s="127">
        <f>IF(N388="základná",J388,0)</f>
        <v>0</v>
      </c>
      <c r="BF388" s="127">
        <f>IF(N388="znížená",J388,0)</f>
        <v>0</v>
      </c>
      <c r="BG388" s="127">
        <f>IF(N388="zákl. prenesená",J388,0)</f>
        <v>0</v>
      </c>
      <c r="BH388" s="127">
        <f>IF(N388="zníž. prenesená",J388,0)</f>
        <v>0</v>
      </c>
      <c r="BI388" s="127">
        <f>IF(N388="nulová",J388,0)</f>
        <v>0</v>
      </c>
      <c r="BJ388" s="19" t="s">
        <v>92</v>
      </c>
      <c r="BK388" s="127">
        <f>ROUND(I388*H388,2)</f>
        <v>0</v>
      </c>
      <c r="BL388" s="19" t="s">
        <v>386</v>
      </c>
      <c r="BM388" s="252" t="s">
        <v>605</v>
      </c>
    </row>
    <row r="389" spans="1:65" s="15" customFormat="1" ht="10.199999999999999">
      <c r="B389" s="264"/>
      <c r="C389" s="265"/>
      <c r="D389" s="255" t="s">
        <v>398</v>
      </c>
      <c r="E389" s="266" t="s">
        <v>1</v>
      </c>
      <c r="F389" s="267" t="s">
        <v>223</v>
      </c>
      <c r="G389" s="265"/>
      <c r="H389" s="268">
        <v>1643</v>
      </c>
      <c r="I389" s="269"/>
      <c r="J389" s="265"/>
      <c r="K389" s="265"/>
      <c r="L389" s="270"/>
      <c r="M389" s="271"/>
      <c r="N389" s="272"/>
      <c r="O389" s="272"/>
      <c r="P389" s="272"/>
      <c r="Q389" s="272"/>
      <c r="R389" s="272"/>
      <c r="S389" s="272"/>
      <c r="T389" s="273"/>
      <c r="AT389" s="274" t="s">
        <v>398</v>
      </c>
      <c r="AU389" s="274" t="s">
        <v>386</v>
      </c>
      <c r="AV389" s="15" t="s">
        <v>92</v>
      </c>
      <c r="AW389" s="15" t="s">
        <v>30</v>
      </c>
      <c r="AX389" s="15" t="s">
        <v>84</v>
      </c>
      <c r="AY389" s="274" t="s">
        <v>387</v>
      </c>
    </row>
    <row r="390" spans="1:65" s="2" customFormat="1" ht="24.15" customHeight="1">
      <c r="A390" s="37"/>
      <c r="B390" s="38"/>
      <c r="C390" s="240" t="s">
        <v>606</v>
      </c>
      <c r="D390" s="240" t="s">
        <v>393</v>
      </c>
      <c r="E390" s="241" t="s">
        <v>607</v>
      </c>
      <c r="F390" s="242" t="s">
        <v>608</v>
      </c>
      <c r="G390" s="243" t="s">
        <v>396</v>
      </c>
      <c r="H390" s="244">
        <v>471</v>
      </c>
      <c r="I390" s="245"/>
      <c r="J390" s="246">
        <f>ROUND(I390*H390,2)</f>
        <v>0</v>
      </c>
      <c r="K390" s="247"/>
      <c r="L390" s="40"/>
      <c r="M390" s="248" t="s">
        <v>1</v>
      </c>
      <c r="N390" s="249" t="s">
        <v>42</v>
      </c>
      <c r="O390" s="78"/>
      <c r="P390" s="250">
        <f>O390*H390</f>
        <v>0</v>
      </c>
      <c r="Q390" s="250">
        <v>0</v>
      </c>
      <c r="R390" s="250">
        <f>Q390*H390</f>
        <v>0</v>
      </c>
      <c r="S390" s="250">
        <v>0</v>
      </c>
      <c r="T390" s="251">
        <f>S390*H390</f>
        <v>0</v>
      </c>
      <c r="U390" s="37"/>
      <c r="V390" s="37"/>
      <c r="W390" s="37"/>
      <c r="X390" s="37"/>
      <c r="Y390" s="37"/>
      <c r="Z390" s="37"/>
      <c r="AA390" s="37"/>
      <c r="AB390" s="37"/>
      <c r="AC390" s="37"/>
      <c r="AD390" s="37"/>
      <c r="AE390" s="37"/>
      <c r="AR390" s="252" t="s">
        <v>386</v>
      </c>
      <c r="AT390" s="252" t="s">
        <v>393</v>
      </c>
      <c r="AU390" s="252" t="s">
        <v>386</v>
      </c>
      <c r="AY390" s="19" t="s">
        <v>387</v>
      </c>
      <c r="BE390" s="127">
        <f>IF(N390="základná",J390,0)</f>
        <v>0</v>
      </c>
      <c r="BF390" s="127">
        <f>IF(N390="znížená",J390,0)</f>
        <v>0</v>
      </c>
      <c r="BG390" s="127">
        <f>IF(N390="zákl. prenesená",J390,0)</f>
        <v>0</v>
      </c>
      <c r="BH390" s="127">
        <f>IF(N390="zníž. prenesená",J390,0)</f>
        <v>0</v>
      </c>
      <c r="BI390" s="127">
        <f>IF(N390="nulová",J390,0)</f>
        <v>0</v>
      </c>
      <c r="BJ390" s="19" t="s">
        <v>92</v>
      </c>
      <c r="BK390" s="127">
        <f>ROUND(I390*H390,2)</f>
        <v>0</v>
      </c>
      <c r="BL390" s="19" t="s">
        <v>386</v>
      </c>
      <c r="BM390" s="252" t="s">
        <v>609</v>
      </c>
    </row>
    <row r="391" spans="1:65" s="14" customFormat="1" ht="10.199999999999999">
      <c r="B391" s="253"/>
      <c r="C391" s="254"/>
      <c r="D391" s="255" t="s">
        <v>398</v>
      </c>
      <c r="E391" s="256" t="s">
        <v>1</v>
      </c>
      <c r="F391" s="257" t="s">
        <v>610</v>
      </c>
      <c r="G391" s="254"/>
      <c r="H391" s="256" t="s">
        <v>1</v>
      </c>
      <c r="I391" s="258"/>
      <c r="J391" s="254"/>
      <c r="K391" s="254"/>
      <c r="L391" s="259"/>
      <c r="M391" s="260"/>
      <c r="N391" s="261"/>
      <c r="O391" s="261"/>
      <c r="P391" s="261"/>
      <c r="Q391" s="261"/>
      <c r="R391" s="261"/>
      <c r="S391" s="261"/>
      <c r="T391" s="262"/>
      <c r="AT391" s="263" t="s">
        <v>398</v>
      </c>
      <c r="AU391" s="263" t="s">
        <v>386</v>
      </c>
      <c r="AV391" s="14" t="s">
        <v>84</v>
      </c>
      <c r="AW391" s="14" t="s">
        <v>30</v>
      </c>
      <c r="AX391" s="14" t="s">
        <v>76</v>
      </c>
      <c r="AY391" s="263" t="s">
        <v>387</v>
      </c>
    </row>
    <row r="392" spans="1:65" s="15" customFormat="1" ht="10.199999999999999">
      <c r="B392" s="264"/>
      <c r="C392" s="265"/>
      <c r="D392" s="255" t="s">
        <v>398</v>
      </c>
      <c r="E392" s="266" t="s">
        <v>1</v>
      </c>
      <c r="F392" s="267" t="s">
        <v>239</v>
      </c>
      <c r="G392" s="265"/>
      <c r="H392" s="268">
        <v>471</v>
      </c>
      <c r="I392" s="269"/>
      <c r="J392" s="265"/>
      <c r="K392" s="265"/>
      <c r="L392" s="270"/>
      <c r="M392" s="271"/>
      <c r="N392" s="272"/>
      <c r="O392" s="272"/>
      <c r="P392" s="272"/>
      <c r="Q392" s="272"/>
      <c r="R392" s="272"/>
      <c r="S392" s="272"/>
      <c r="T392" s="273"/>
      <c r="AT392" s="274" t="s">
        <v>398</v>
      </c>
      <c r="AU392" s="274" t="s">
        <v>386</v>
      </c>
      <c r="AV392" s="15" t="s">
        <v>92</v>
      </c>
      <c r="AW392" s="15" t="s">
        <v>30</v>
      </c>
      <c r="AX392" s="15" t="s">
        <v>76</v>
      </c>
      <c r="AY392" s="274" t="s">
        <v>387</v>
      </c>
    </row>
    <row r="393" spans="1:65" s="17" customFormat="1" ht="10.199999999999999">
      <c r="B393" s="286"/>
      <c r="C393" s="287"/>
      <c r="D393" s="255" t="s">
        <v>398</v>
      </c>
      <c r="E393" s="288" t="s">
        <v>237</v>
      </c>
      <c r="F393" s="289" t="s">
        <v>411</v>
      </c>
      <c r="G393" s="287"/>
      <c r="H393" s="290">
        <v>471</v>
      </c>
      <c r="I393" s="291"/>
      <c r="J393" s="287"/>
      <c r="K393" s="287"/>
      <c r="L393" s="292"/>
      <c r="M393" s="293"/>
      <c r="N393" s="294"/>
      <c r="O393" s="294"/>
      <c r="P393" s="294"/>
      <c r="Q393" s="294"/>
      <c r="R393" s="294"/>
      <c r="S393" s="294"/>
      <c r="T393" s="295"/>
      <c r="AT393" s="296" t="s">
        <v>398</v>
      </c>
      <c r="AU393" s="296" t="s">
        <v>386</v>
      </c>
      <c r="AV393" s="17" t="s">
        <v>99</v>
      </c>
      <c r="AW393" s="17" t="s">
        <v>30</v>
      </c>
      <c r="AX393" s="17" t="s">
        <v>76</v>
      </c>
      <c r="AY393" s="296" t="s">
        <v>387</v>
      </c>
    </row>
    <row r="394" spans="1:65" s="16" customFormat="1" ht="10.199999999999999">
      <c r="B394" s="275"/>
      <c r="C394" s="276"/>
      <c r="D394" s="255" t="s">
        <v>398</v>
      </c>
      <c r="E394" s="277" t="s">
        <v>1</v>
      </c>
      <c r="F394" s="278" t="s">
        <v>412</v>
      </c>
      <c r="G394" s="276"/>
      <c r="H394" s="279">
        <v>471</v>
      </c>
      <c r="I394" s="280"/>
      <c r="J394" s="276"/>
      <c r="K394" s="276"/>
      <c r="L394" s="281"/>
      <c r="M394" s="282"/>
      <c r="N394" s="283"/>
      <c r="O394" s="283"/>
      <c r="P394" s="283"/>
      <c r="Q394" s="283"/>
      <c r="R394" s="283"/>
      <c r="S394" s="283"/>
      <c r="T394" s="284"/>
      <c r="AT394" s="285" t="s">
        <v>398</v>
      </c>
      <c r="AU394" s="285" t="s">
        <v>386</v>
      </c>
      <c r="AV394" s="16" t="s">
        <v>386</v>
      </c>
      <c r="AW394" s="16" t="s">
        <v>30</v>
      </c>
      <c r="AX394" s="16" t="s">
        <v>84</v>
      </c>
      <c r="AY394" s="285" t="s">
        <v>387</v>
      </c>
    </row>
    <row r="395" spans="1:65" s="2" customFormat="1" ht="24.15" customHeight="1">
      <c r="A395" s="37"/>
      <c r="B395" s="38"/>
      <c r="C395" s="297" t="s">
        <v>611</v>
      </c>
      <c r="D395" s="297" t="s">
        <v>592</v>
      </c>
      <c r="E395" s="298" t="s">
        <v>612</v>
      </c>
      <c r="F395" s="299" t="s">
        <v>613</v>
      </c>
      <c r="G395" s="300" t="s">
        <v>396</v>
      </c>
      <c r="H395" s="301">
        <v>475.71</v>
      </c>
      <c r="I395" s="302"/>
      <c r="J395" s="303">
        <f>ROUND(I395*H395,2)</f>
        <v>0</v>
      </c>
      <c r="K395" s="304"/>
      <c r="L395" s="305"/>
      <c r="M395" s="306" t="s">
        <v>1</v>
      </c>
      <c r="N395" s="307" t="s">
        <v>42</v>
      </c>
      <c r="O395" s="78"/>
      <c r="P395" s="250">
        <f>O395*H395</f>
        <v>0</v>
      </c>
      <c r="Q395" s="250">
        <v>1.4999999999999999E-4</v>
      </c>
      <c r="R395" s="250">
        <f>Q395*H395</f>
        <v>7.1356499999999989E-2</v>
      </c>
      <c r="S395" s="250">
        <v>0</v>
      </c>
      <c r="T395" s="251">
        <f>S395*H395</f>
        <v>0</v>
      </c>
      <c r="U395" s="37"/>
      <c r="V395" s="37"/>
      <c r="W395" s="37"/>
      <c r="X395" s="37"/>
      <c r="Y395" s="37"/>
      <c r="Z395" s="37"/>
      <c r="AA395" s="37"/>
      <c r="AB395" s="37"/>
      <c r="AC395" s="37"/>
      <c r="AD395" s="37"/>
      <c r="AE395" s="37"/>
      <c r="AR395" s="252" t="s">
        <v>443</v>
      </c>
      <c r="AT395" s="252" t="s">
        <v>592</v>
      </c>
      <c r="AU395" s="252" t="s">
        <v>386</v>
      </c>
      <c r="AY395" s="19" t="s">
        <v>387</v>
      </c>
      <c r="BE395" s="127">
        <f>IF(N395="základná",J395,0)</f>
        <v>0</v>
      </c>
      <c r="BF395" s="127">
        <f>IF(N395="znížená",J395,0)</f>
        <v>0</v>
      </c>
      <c r="BG395" s="127">
        <f>IF(N395="zákl. prenesená",J395,0)</f>
        <v>0</v>
      </c>
      <c r="BH395" s="127">
        <f>IF(N395="zníž. prenesená",J395,0)</f>
        <v>0</v>
      </c>
      <c r="BI395" s="127">
        <f>IF(N395="nulová",J395,0)</f>
        <v>0</v>
      </c>
      <c r="BJ395" s="19" t="s">
        <v>92</v>
      </c>
      <c r="BK395" s="127">
        <f>ROUND(I395*H395,2)</f>
        <v>0</v>
      </c>
      <c r="BL395" s="19" t="s">
        <v>386</v>
      </c>
      <c r="BM395" s="252" t="s">
        <v>614</v>
      </c>
    </row>
    <row r="396" spans="1:65" s="2" customFormat="1" ht="24.15" customHeight="1">
      <c r="A396" s="37"/>
      <c r="B396" s="38"/>
      <c r="C396" s="240" t="s">
        <v>615</v>
      </c>
      <c r="D396" s="240" t="s">
        <v>393</v>
      </c>
      <c r="E396" s="241" t="s">
        <v>616</v>
      </c>
      <c r="F396" s="242" t="s">
        <v>617</v>
      </c>
      <c r="G396" s="243" t="s">
        <v>436</v>
      </c>
      <c r="H396" s="244">
        <v>4</v>
      </c>
      <c r="I396" s="245"/>
      <c r="J396" s="246">
        <f>ROUND(I396*H396,2)</f>
        <v>0</v>
      </c>
      <c r="K396" s="247"/>
      <c r="L396" s="40"/>
      <c r="M396" s="248" t="s">
        <v>1</v>
      </c>
      <c r="N396" s="249" t="s">
        <v>42</v>
      </c>
      <c r="O396" s="78"/>
      <c r="P396" s="250">
        <f>O396*H396</f>
        <v>0</v>
      </c>
      <c r="Q396" s="250">
        <v>3.9640000000000002E-2</v>
      </c>
      <c r="R396" s="250">
        <f>Q396*H396</f>
        <v>0.15856000000000001</v>
      </c>
      <c r="S396" s="250">
        <v>0</v>
      </c>
      <c r="T396" s="251">
        <f>S396*H396</f>
        <v>0</v>
      </c>
      <c r="U396" s="37"/>
      <c r="V396" s="37"/>
      <c r="W396" s="37"/>
      <c r="X396" s="37"/>
      <c r="Y396" s="37"/>
      <c r="Z396" s="37"/>
      <c r="AA396" s="37"/>
      <c r="AB396" s="37"/>
      <c r="AC396" s="37"/>
      <c r="AD396" s="37"/>
      <c r="AE396" s="37"/>
      <c r="AR396" s="252" t="s">
        <v>386</v>
      </c>
      <c r="AT396" s="252" t="s">
        <v>393</v>
      </c>
      <c r="AU396" s="252" t="s">
        <v>386</v>
      </c>
      <c r="AY396" s="19" t="s">
        <v>387</v>
      </c>
      <c r="BE396" s="127">
        <f>IF(N396="základná",J396,0)</f>
        <v>0</v>
      </c>
      <c r="BF396" s="127">
        <f>IF(N396="znížená",J396,0)</f>
        <v>0</v>
      </c>
      <c r="BG396" s="127">
        <f>IF(N396="zákl. prenesená",J396,0)</f>
        <v>0</v>
      </c>
      <c r="BH396" s="127">
        <f>IF(N396="zníž. prenesená",J396,0)</f>
        <v>0</v>
      </c>
      <c r="BI396" s="127">
        <f>IF(N396="nulová",J396,0)</f>
        <v>0</v>
      </c>
      <c r="BJ396" s="19" t="s">
        <v>92</v>
      </c>
      <c r="BK396" s="127">
        <f>ROUND(I396*H396,2)</f>
        <v>0</v>
      </c>
      <c r="BL396" s="19" t="s">
        <v>386</v>
      </c>
      <c r="BM396" s="252" t="s">
        <v>618</v>
      </c>
    </row>
    <row r="397" spans="1:65" s="15" customFormat="1" ht="10.199999999999999">
      <c r="B397" s="264"/>
      <c r="C397" s="265"/>
      <c r="D397" s="255" t="s">
        <v>398</v>
      </c>
      <c r="E397" s="266" t="s">
        <v>1</v>
      </c>
      <c r="F397" s="267" t="s">
        <v>619</v>
      </c>
      <c r="G397" s="265"/>
      <c r="H397" s="268">
        <v>4</v>
      </c>
      <c r="I397" s="269"/>
      <c r="J397" s="265"/>
      <c r="K397" s="265"/>
      <c r="L397" s="270"/>
      <c r="M397" s="271"/>
      <c r="N397" s="272"/>
      <c r="O397" s="272"/>
      <c r="P397" s="272"/>
      <c r="Q397" s="272"/>
      <c r="R397" s="272"/>
      <c r="S397" s="272"/>
      <c r="T397" s="273"/>
      <c r="AT397" s="274" t="s">
        <v>398</v>
      </c>
      <c r="AU397" s="274" t="s">
        <v>386</v>
      </c>
      <c r="AV397" s="15" t="s">
        <v>92</v>
      </c>
      <c r="AW397" s="15" t="s">
        <v>30</v>
      </c>
      <c r="AX397" s="15" t="s">
        <v>84</v>
      </c>
      <c r="AY397" s="274" t="s">
        <v>387</v>
      </c>
    </row>
    <row r="398" spans="1:65" s="2" customFormat="1" ht="24.15" customHeight="1">
      <c r="A398" s="37"/>
      <c r="B398" s="38"/>
      <c r="C398" s="297" t="s">
        <v>620</v>
      </c>
      <c r="D398" s="297" t="s">
        <v>592</v>
      </c>
      <c r="E398" s="298" t="s">
        <v>621</v>
      </c>
      <c r="F398" s="299" t="s">
        <v>622</v>
      </c>
      <c r="G398" s="300" t="s">
        <v>436</v>
      </c>
      <c r="H398" s="301">
        <v>4</v>
      </c>
      <c r="I398" s="302"/>
      <c r="J398" s="303">
        <f>ROUND(I398*H398,2)</f>
        <v>0</v>
      </c>
      <c r="K398" s="304"/>
      <c r="L398" s="305"/>
      <c r="M398" s="306" t="s">
        <v>1</v>
      </c>
      <c r="N398" s="307" t="s">
        <v>42</v>
      </c>
      <c r="O398" s="78"/>
      <c r="P398" s="250">
        <f>O398*H398</f>
        <v>0</v>
      </c>
      <c r="Q398" s="250">
        <v>0.01</v>
      </c>
      <c r="R398" s="250">
        <f>Q398*H398</f>
        <v>0.04</v>
      </c>
      <c r="S398" s="250">
        <v>0</v>
      </c>
      <c r="T398" s="251">
        <f>S398*H398</f>
        <v>0</v>
      </c>
      <c r="U398" s="37"/>
      <c r="V398" s="37"/>
      <c r="W398" s="37"/>
      <c r="X398" s="37"/>
      <c r="Y398" s="37"/>
      <c r="Z398" s="37"/>
      <c r="AA398" s="37"/>
      <c r="AB398" s="37"/>
      <c r="AC398" s="37"/>
      <c r="AD398" s="37"/>
      <c r="AE398" s="37"/>
      <c r="AR398" s="252" t="s">
        <v>443</v>
      </c>
      <c r="AT398" s="252" t="s">
        <v>592</v>
      </c>
      <c r="AU398" s="252" t="s">
        <v>386</v>
      </c>
      <c r="AY398" s="19" t="s">
        <v>387</v>
      </c>
      <c r="BE398" s="127">
        <f>IF(N398="základná",J398,0)</f>
        <v>0</v>
      </c>
      <c r="BF398" s="127">
        <f>IF(N398="znížená",J398,0)</f>
        <v>0</v>
      </c>
      <c r="BG398" s="127">
        <f>IF(N398="zákl. prenesená",J398,0)</f>
        <v>0</v>
      </c>
      <c r="BH398" s="127">
        <f>IF(N398="zníž. prenesená",J398,0)</f>
        <v>0</v>
      </c>
      <c r="BI398" s="127">
        <f>IF(N398="nulová",J398,0)</f>
        <v>0</v>
      </c>
      <c r="BJ398" s="19" t="s">
        <v>92</v>
      </c>
      <c r="BK398" s="127">
        <f>ROUND(I398*H398,2)</f>
        <v>0</v>
      </c>
      <c r="BL398" s="19" t="s">
        <v>386</v>
      </c>
      <c r="BM398" s="252" t="s">
        <v>623</v>
      </c>
    </row>
    <row r="399" spans="1:65" s="13" customFormat="1" ht="20.85" customHeight="1">
      <c r="B399" s="227"/>
      <c r="C399" s="228"/>
      <c r="D399" s="229" t="s">
        <v>75</v>
      </c>
      <c r="E399" s="229" t="s">
        <v>427</v>
      </c>
      <c r="F399" s="229" t="s">
        <v>428</v>
      </c>
      <c r="G399" s="228"/>
      <c r="H399" s="228"/>
      <c r="I399" s="230"/>
      <c r="J399" s="231">
        <f>BK399</f>
        <v>0</v>
      </c>
      <c r="K399" s="228"/>
      <c r="L399" s="232"/>
      <c r="M399" s="233"/>
      <c r="N399" s="234"/>
      <c r="O399" s="234"/>
      <c r="P399" s="235">
        <f>SUM(P400:P427)</f>
        <v>0</v>
      </c>
      <c r="Q399" s="234"/>
      <c r="R399" s="235">
        <f>SUM(R400:R427)</f>
        <v>29.563877999999999</v>
      </c>
      <c r="S399" s="234"/>
      <c r="T399" s="236">
        <f>SUM(T400:T427)</f>
        <v>5.2000000000000005E-2</v>
      </c>
      <c r="AR399" s="237" t="s">
        <v>84</v>
      </c>
      <c r="AT399" s="238" t="s">
        <v>75</v>
      </c>
      <c r="AU399" s="238" t="s">
        <v>99</v>
      </c>
      <c r="AY399" s="237" t="s">
        <v>387</v>
      </c>
      <c r="BK399" s="239">
        <f>SUM(BK400:BK427)</f>
        <v>0</v>
      </c>
    </row>
    <row r="400" spans="1:65" s="2" customFormat="1" ht="37.799999999999997" customHeight="1">
      <c r="A400" s="37"/>
      <c r="B400" s="38"/>
      <c r="C400" s="240" t="s">
        <v>287</v>
      </c>
      <c r="D400" s="240" t="s">
        <v>393</v>
      </c>
      <c r="E400" s="241" t="s">
        <v>624</v>
      </c>
      <c r="F400" s="242" t="s">
        <v>625</v>
      </c>
      <c r="G400" s="243" t="s">
        <v>436</v>
      </c>
      <c r="H400" s="244">
        <v>16</v>
      </c>
      <c r="I400" s="245"/>
      <c r="J400" s="246">
        <f>ROUND(I400*H400,2)</f>
        <v>0</v>
      </c>
      <c r="K400" s="247"/>
      <c r="L400" s="40"/>
      <c r="M400" s="248" t="s">
        <v>1</v>
      </c>
      <c r="N400" s="249" t="s">
        <v>42</v>
      </c>
      <c r="O400" s="78"/>
      <c r="P400" s="250">
        <f>O400*H400</f>
        <v>0</v>
      </c>
      <c r="Q400" s="250">
        <v>5.0000000000000002E-5</v>
      </c>
      <c r="R400" s="250">
        <f>Q400*H400</f>
        <v>8.0000000000000004E-4</v>
      </c>
      <c r="S400" s="250">
        <v>0</v>
      </c>
      <c r="T400" s="251">
        <f>S400*H400</f>
        <v>0</v>
      </c>
      <c r="U400" s="37"/>
      <c r="V400" s="37"/>
      <c r="W400" s="37"/>
      <c r="X400" s="37"/>
      <c r="Y400" s="37"/>
      <c r="Z400" s="37"/>
      <c r="AA400" s="37"/>
      <c r="AB400" s="37"/>
      <c r="AC400" s="37"/>
      <c r="AD400" s="37"/>
      <c r="AE400" s="37"/>
      <c r="AR400" s="252" t="s">
        <v>386</v>
      </c>
      <c r="AT400" s="252" t="s">
        <v>393</v>
      </c>
      <c r="AU400" s="252" t="s">
        <v>386</v>
      </c>
      <c r="AY400" s="19" t="s">
        <v>387</v>
      </c>
      <c r="BE400" s="127">
        <f>IF(N400="základná",J400,0)</f>
        <v>0</v>
      </c>
      <c r="BF400" s="127">
        <f>IF(N400="znížená",J400,0)</f>
        <v>0</v>
      </c>
      <c r="BG400" s="127">
        <f>IF(N400="zákl. prenesená",J400,0)</f>
        <v>0</v>
      </c>
      <c r="BH400" s="127">
        <f>IF(N400="zníž. prenesená",J400,0)</f>
        <v>0</v>
      </c>
      <c r="BI400" s="127">
        <f>IF(N400="nulová",J400,0)</f>
        <v>0</v>
      </c>
      <c r="BJ400" s="19" t="s">
        <v>92</v>
      </c>
      <c r="BK400" s="127">
        <f>ROUND(I400*H400,2)</f>
        <v>0</v>
      </c>
      <c r="BL400" s="19" t="s">
        <v>386</v>
      </c>
      <c r="BM400" s="252" t="s">
        <v>626</v>
      </c>
    </row>
    <row r="401" spans="1:65" s="2" customFormat="1" ht="37.799999999999997" customHeight="1">
      <c r="A401" s="37"/>
      <c r="B401" s="38"/>
      <c r="C401" s="297" t="s">
        <v>627</v>
      </c>
      <c r="D401" s="297" t="s">
        <v>592</v>
      </c>
      <c r="E401" s="298" t="s">
        <v>628</v>
      </c>
      <c r="F401" s="299" t="s">
        <v>629</v>
      </c>
      <c r="G401" s="300" t="s">
        <v>436</v>
      </c>
      <c r="H401" s="301">
        <v>16</v>
      </c>
      <c r="I401" s="302"/>
      <c r="J401" s="303">
        <f>ROUND(I401*H401,2)</f>
        <v>0</v>
      </c>
      <c r="K401" s="304"/>
      <c r="L401" s="305"/>
      <c r="M401" s="306" t="s">
        <v>1</v>
      </c>
      <c r="N401" s="307" t="s">
        <v>42</v>
      </c>
      <c r="O401" s="78"/>
      <c r="P401" s="250">
        <f>O401*H401</f>
        <v>0</v>
      </c>
      <c r="Q401" s="250">
        <v>6.0000000000000001E-3</v>
      </c>
      <c r="R401" s="250">
        <f>Q401*H401</f>
        <v>9.6000000000000002E-2</v>
      </c>
      <c r="S401" s="250">
        <v>0</v>
      </c>
      <c r="T401" s="251">
        <f>S401*H401</f>
        <v>0</v>
      </c>
      <c r="U401" s="37"/>
      <c r="V401" s="37"/>
      <c r="W401" s="37"/>
      <c r="X401" s="37"/>
      <c r="Y401" s="37"/>
      <c r="Z401" s="37"/>
      <c r="AA401" s="37"/>
      <c r="AB401" s="37"/>
      <c r="AC401" s="37"/>
      <c r="AD401" s="37"/>
      <c r="AE401" s="37"/>
      <c r="AR401" s="252" t="s">
        <v>443</v>
      </c>
      <c r="AT401" s="252" t="s">
        <v>592</v>
      </c>
      <c r="AU401" s="252" t="s">
        <v>386</v>
      </c>
      <c r="AY401" s="19" t="s">
        <v>387</v>
      </c>
      <c r="BE401" s="127">
        <f>IF(N401="základná",J401,0)</f>
        <v>0</v>
      </c>
      <c r="BF401" s="127">
        <f>IF(N401="znížená",J401,0)</f>
        <v>0</v>
      </c>
      <c r="BG401" s="127">
        <f>IF(N401="zákl. prenesená",J401,0)</f>
        <v>0</v>
      </c>
      <c r="BH401" s="127">
        <f>IF(N401="zníž. prenesená",J401,0)</f>
        <v>0</v>
      </c>
      <c r="BI401" s="127">
        <f>IF(N401="nulová",J401,0)</f>
        <v>0</v>
      </c>
      <c r="BJ401" s="19" t="s">
        <v>92</v>
      </c>
      <c r="BK401" s="127">
        <f>ROUND(I401*H401,2)</f>
        <v>0</v>
      </c>
      <c r="BL401" s="19" t="s">
        <v>386</v>
      </c>
      <c r="BM401" s="252" t="s">
        <v>630</v>
      </c>
    </row>
    <row r="402" spans="1:65" s="2" customFormat="1" ht="62.7" customHeight="1">
      <c r="A402" s="37"/>
      <c r="B402" s="38"/>
      <c r="C402" s="240" t="s">
        <v>631</v>
      </c>
      <c r="D402" s="240" t="s">
        <v>393</v>
      </c>
      <c r="E402" s="241" t="s">
        <v>632</v>
      </c>
      <c r="F402" s="242" t="s">
        <v>633</v>
      </c>
      <c r="G402" s="243" t="s">
        <v>396</v>
      </c>
      <c r="H402" s="244">
        <v>39</v>
      </c>
      <c r="I402" s="245"/>
      <c r="J402" s="246">
        <f>ROUND(I402*H402,2)</f>
        <v>0</v>
      </c>
      <c r="K402" s="247"/>
      <c r="L402" s="40"/>
      <c r="M402" s="248" t="s">
        <v>1</v>
      </c>
      <c r="N402" s="249" t="s">
        <v>42</v>
      </c>
      <c r="O402" s="78"/>
      <c r="P402" s="250">
        <f>O402*H402</f>
        <v>0</v>
      </c>
      <c r="Q402" s="250">
        <v>0.53791</v>
      </c>
      <c r="R402" s="250">
        <f>Q402*H402</f>
        <v>20.978490000000001</v>
      </c>
      <c r="S402" s="250">
        <v>0</v>
      </c>
      <c r="T402" s="251">
        <f>S402*H402</f>
        <v>0</v>
      </c>
      <c r="U402" s="37"/>
      <c r="V402" s="37"/>
      <c r="W402" s="37"/>
      <c r="X402" s="37"/>
      <c r="Y402" s="37"/>
      <c r="Z402" s="37"/>
      <c r="AA402" s="37"/>
      <c r="AB402" s="37"/>
      <c r="AC402" s="37"/>
      <c r="AD402" s="37"/>
      <c r="AE402" s="37"/>
      <c r="AR402" s="252" t="s">
        <v>386</v>
      </c>
      <c r="AT402" s="252" t="s">
        <v>393</v>
      </c>
      <c r="AU402" s="252" t="s">
        <v>386</v>
      </c>
      <c r="AY402" s="19" t="s">
        <v>387</v>
      </c>
      <c r="BE402" s="127">
        <f>IF(N402="základná",J402,0)</f>
        <v>0</v>
      </c>
      <c r="BF402" s="127">
        <f>IF(N402="znížená",J402,0)</f>
        <v>0</v>
      </c>
      <c r="BG402" s="127">
        <f>IF(N402="zákl. prenesená",J402,0)</f>
        <v>0</v>
      </c>
      <c r="BH402" s="127">
        <f>IF(N402="zníž. prenesená",J402,0)</f>
        <v>0</v>
      </c>
      <c r="BI402" s="127">
        <f>IF(N402="nulová",J402,0)</f>
        <v>0</v>
      </c>
      <c r="BJ402" s="19" t="s">
        <v>92</v>
      </c>
      <c r="BK402" s="127">
        <f>ROUND(I402*H402,2)</f>
        <v>0</v>
      </c>
      <c r="BL402" s="19" t="s">
        <v>386</v>
      </c>
      <c r="BM402" s="252" t="s">
        <v>634</v>
      </c>
    </row>
    <row r="403" spans="1:65" s="14" customFormat="1" ht="10.199999999999999">
      <c r="B403" s="253"/>
      <c r="C403" s="254"/>
      <c r="D403" s="255" t="s">
        <v>398</v>
      </c>
      <c r="E403" s="256" t="s">
        <v>1</v>
      </c>
      <c r="F403" s="257" t="s">
        <v>635</v>
      </c>
      <c r="G403" s="254"/>
      <c r="H403" s="256" t="s">
        <v>1</v>
      </c>
      <c r="I403" s="258"/>
      <c r="J403" s="254"/>
      <c r="K403" s="254"/>
      <c r="L403" s="259"/>
      <c r="M403" s="260"/>
      <c r="N403" s="261"/>
      <c r="O403" s="261"/>
      <c r="P403" s="261"/>
      <c r="Q403" s="261"/>
      <c r="R403" s="261"/>
      <c r="S403" s="261"/>
      <c r="T403" s="262"/>
      <c r="AT403" s="263" t="s">
        <v>398</v>
      </c>
      <c r="AU403" s="263" t="s">
        <v>386</v>
      </c>
      <c r="AV403" s="14" t="s">
        <v>84</v>
      </c>
      <c r="AW403" s="14" t="s">
        <v>30</v>
      </c>
      <c r="AX403" s="14" t="s">
        <v>76</v>
      </c>
      <c r="AY403" s="263" t="s">
        <v>387</v>
      </c>
    </row>
    <row r="404" spans="1:65" s="15" customFormat="1" ht="10.199999999999999">
      <c r="B404" s="264"/>
      <c r="C404" s="265"/>
      <c r="D404" s="255" t="s">
        <v>398</v>
      </c>
      <c r="E404" s="266" t="s">
        <v>1</v>
      </c>
      <c r="F404" s="267" t="s">
        <v>636</v>
      </c>
      <c r="G404" s="265"/>
      <c r="H404" s="268">
        <v>6</v>
      </c>
      <c r="I404" s="269"/>
      <c r="J404" s="265"/>
      <c r="K404" s="265"/>
      <c r="L404" s="270"/>
      <c r="M404" s="271"/>
      <c r="N404" s="272"/>
      <c r="O404" s="272"/>
      <c r="P404" s="272"/>
      <c r="Q404" s="272"/>
      <c r="R404" s="272"/>
      <c r="S404" s="272"/>
      <c r="T404" s="273"/>
      <c r="AT404" s="274" t="s">
        <v>398</v>
      </c>
      <c r="AU404" s="274" t="s">
        <v>386</v>
      </c>
      <c r="AV404" s="15" t="s">
        <v>92</v>
      </c>
      <c r="AW404" s="15" t="s">
        <v>30</v>
      </c>
      <c r="AX404" s="15" t="s">
        <v>76</v>
      </c>
      <c r="AY404" s="274" t="s">
        <v>387</v>
      </c>
    </row>
    <row r="405" spans="1:65" s="15" customFormat="1" ht="10.199999999999999">
      <c r="B405" s="264"/>
      <c r="C405" s="265"/>
      <c r="D405" s="255" t="s">
        <v>398</v>
      </c>
      <c r="E405" s="266" t="s">
        <v>1</v>
      </c>
      <c r="F405" s="267" t="s">
        <v>637</v>
      </c>
      <c r="G405" s="265"/>
      <c r="H405" s="268">
        <v>11</v>
      </c>
      <c r="I405" s="269"/>
      <c r="J405" s="265"/>
      <c r="K405" s="265"/>
      <c r="L405" s="270"/>
      <c r="M405" s="271"/>
      <c r="N405" s="272"/>
      <c r="O405" s="272"/>
      <c r="P405" s="272"/>
      <c r="Q405" s="272"/>
      <c r="R405" s="272"/>
      <c r="S405" s="272"/>
      <c r="T405" s="273"/>
      <c r="AT405" s="274" t="s">
        <v>398</v>
      </c>
      <c r="AU405" s="274" t="s">
        <v>386</v>
      </c>
      <c r="AV405" s="15" t="s">
        <v>92</v>
      </c>
      <c r="AW405" s="15" t="s">
        <v>30</v>
      </c>
      <c r="AX405" s="15" t="s">
        <v>76</v>
      </c>
      <c r="AY405" s="274" t="s">
        <v>387</v>
      </c>
    </row>
    <row r="406" spans="1:65" s="15" customFormat="1" ht="10.199999999999999">
      <c r="B406" s="264"/>
      <c r="C406" s="265"/>
      <c r="D406" s="255" t="s">
        <v>398</v>
      </c>
      <c r="E406" s="266" t="s">
        <v>1</v>
      </c>
      <c r="F406" s="267" t="s">
        <v>638</v>
      </c>
      <c r="G406" s="265"/>
      <c r="H406" s="268">
        <v>11</v>
      </c>
      <c r="I406" s="269"/>
      <c r="J406" s="265"/>
      <c r="K406" s="265"/>
      <c r="L406" s="270"/>
      <c r="M406" s="271"/>
      <c r="N406" s="272"/>
      <c r="O406" s="272"/>
      <c r="P406" s="272"/>
      <c r="Q406" s="272"/>
      <c r="R406" s="272"/>
      <c r="S406" s="272"/>
      <c r="T406" s="273"/>
      <c r="AT406" s="274" t="s">
        <v>398</v>
      </c>
      <c r="AU406" s="274" t="s">
        <v>386</v>
      </c>
      <c r="AV406" s="15" t="s">
        <v>92</v>
      </c>
      <c r="AW406" s="15" t="s">
        <v>30</v>
      </c>
      <c r="AX406" s="15" t="s">
        <v>76</v>
      </c>
      <c r="AY406" s="274" t="s">
        <v>387</v>
      </c>
    </row>
    <row r="407" spans="1:65" s="15" customFormat="1" ht="10.199999999999999">
      <c r="B407" s="264"/>
      <c r="C407" s="265"/>
      <c r="D407" s="255" t="s">
        <v>398</v>
      </c>
      <c r="E407" s="266" t="s">
        <v>1</v>
      </c>
      <c r="F407" s="267" t="s">
        <v>639</v>
      </c>
      <c r="G407" s="265"/>
      <c r="H407" s="268">
        <v>11</v>
      </c>
      <c r="I407" s="269"/>
      <c r="J407" s="265"/>
      <c r="K407" s="265"/>
      <c r="L407" s="270"/>
      <c r="M407" s="271"/>
      <c r="N407" s="272"/>
      <c r="O407" s="272"/>
      <c r="P407" s="272"/>
      <c r="Q407" s="272"/>
      <c r="R407" s="272"/>
      <c r="S407" s="272"/>
      <c r="T407" s="273"/>
      <c r="AT407" s="274" t="s">
        <v>398</v>
      </c>
      <c r="AU407" s="274" t="s">
        <v>386</v>
      </c>
      <c r="AV407" s="15" t="s">
        <v>92</v>
      </c>
      <c r="AW407" s="15" t="s">
        <v>30</v>
      </c>
      <c r="AX407" s="15" t="s">
        <v>76</v>
      </c>
      <c r="AY407" s="274" t="s">
        <v>387</v>
      </c>
    </row>
    <row r="408" spans="1:65" s="16" customFormat="1" ht="10.199999999999999">
      <c r="B408" s="275"/>
      <c r="C408" s="276"/>
      <c r="D408" s="255" t="s">
        <v>398</v>
      </c>
      <c r="E408" s="277" t="s">
        <v>1</v>
      </c>
      <c r="F408" s="278" t="s">
        <v>412</v>
      </c>
      <c r="G408" s="276"/>
      <c r="H408" s="279">
        <v>39</v>
      </c>
      <c r="I408" s="280"/>
      <c r="J408" s="276"/>
      <c r="K408" s="276"/>
      <c r="L408" s="281"/>
      <c r="M408" s="282"/>
      <c r="N408" s="283"/>
      <c r="O408" s="283"/>
      <c r="P408" s="283"/>
      <c r="Q408" s="283"/>
      <c r="R408" s="283"/>
      <c r="S408" s="283"/>
      <c r="T408" s="284"/>
      <c r="AT408" s="285" t="s">
        <v>398</v>
      </c>
      <c r="AU408" s="285" t="s">
        <v>386</v>
      </c>
      <c r="AV408" s="16" t="s">
        <v>386</v>
      </c>
      <c r="AW408" s="16" t="s">
        <v>30</v>
      </c>
      <c r="AX408" s="16" t="s">
        <v>84</v>
      </c>
      <c r="AY408" s="285" t="s">
        <v>387</v>
      </c>
    </row>
    <row r="409" spans="1:65" s="2" customFormat="1" ht="62.7" customHeight="1">
      <c r="A409" s="37"/>
      <c r="B409" s="38"/>
      <c r="C409" s="297" t="s">
        <v>640</v>
      </c>
      <c r="D409" s="297" t="s">
        <v>592</v>
      </c>
      <c r="E409" s="298" t="s">
        <v>641</v>
      </c>
      <c r="F409" s="299" t="s">
        <v>642</v>
      </c>
      <c r="G409" s="300" t="s">
        <v>436</v>
      </c>
      <c r="H409" s="301">
        <v>39</v>
      </c>
      <c r="I409" s="302"/>
      <c r="J409" s="303">
        <f>ROUND(I409*H409,2)</f>
        <v>0</v>
      </c>
      <c r="K409" s="304"/>
      <c r="L409" s="305"/>
      <c r="M409" s="306" t="s">
        <v>1</v>
      </c>
      <c r="N409" s="307" t="s">
        <v>42</v>
      </c>
      <c r="O409" s="78"/>
      <c r="P409" s="250">
        <f>O409*H409</f>
        <v>0</v>
      </c>
      <c r="Q409" s="250">
        <v>5.45E-2</v>
      </c>
      <c r="R409" s="250">
        <f>Q409*H409</f>
        <v>2.1255000000000002</v>
      </c>
      <c r="S409" s="250">
        <v>0</v>
      </c>
      <c r="T409" s="251">
        <f>S409*H409</f>
        <v>0</v>
      </c>
      <c r="U409" s="37"/>
      <c r="V409" s="37"/>
      <c r="W409" s="37"/>
      <c r="X409" s="37"/>
      <c r="Y409" s="37"/>
      <c r="Z409" s="37"/>
      <c r="AA409" s="37"/>
      <c r="AB409" s="37"/>
      <c r="AC409" s="37"/>
      <c r="AD409" s="37"/>
      <c r="AE409" s="37"/>
      <c r="AR409" s="252" t="s">
        <v>443</v>
      </c>
      <c r="AT409" s="252" t="s">
        <v>592</v>
      </c>
      <c r="AU409" s="252" t="s">
        <v>386</v>
      </c>
      <c r="AY409" s="19" t="s">
        <v>387</v>
      </c>
      <c r="BE409" s="127">
        <f>IF(N409="základná",J409,0)</f>
        <v>0</v>
      </c>
      <c r="BF409" s="127">
        <f>IF(N409="znížená",J409,0)</f>
        <v>0</v>
      </c>
      <c r="BG409" s="127">
        <f>IF(N409="zákl. prenesená",J409,0)</f>
        <v>0</v>
      </c>
      <c r="BH409" s="127">
        <f>IF(N409="zníž. prenesená",J409,0)</f>
        <v>0</v>
      </c>
      <c r="BI409" s="127">
        <f>IF(N409="nulová",J409,0)</f>
        <v>0</v>
      </c>
      <c r="BJ409" s="19" t="s">
        <v>92</v>
      </c>
      <c r="BK409" s="127">
        <f>ROUND(I409*H409,2)</f>
        <v>0</v>
      </c>
      <c r="BL409" s="19" t="s">
        <v>386</v>
      </c>
      <c r="BM409" s="252" t="s">
        <v>643</v>
      </c>
    </row>
    <row r="410" spans="1:65" s="2" customFormat="1" ht="37.799999999999997" customHeight="1">
      <c r="A410" s="37"/>
      <c r="B410" s="38"/>
      <c r="C410" s="297" t="s">
        <v>644</v>
      </c>
      <c r="D410" s="297" t="s">
        <v>592</v>
      </c>
      <c r="E410" s="298" t="s">
        <v>645</v>
      </c>
      <c r="F410" s="299" t="s">
        <v>646</v>
      </c>
      <c r="G410" s="300" t="s">
        <v>436</v>
      </c>
      <c r="H410" s="301">
        <v>4</v>
      </c>
      <c r="I410" s="302"/>
      <c r="J410" s="303">
        <f>ROUND(I410*H410,2)</f>
        <v>0</v>
      </c>
      <c r="K410" s="304"/>
      <c r="L410" s="305"/>
      <c r="M410" s="306" t="s">
        <v>1</v>
      </c>
      <c r="N410" s="307" t="s">
        <v>42</v>
      </c>
      <c r="O410" s="78"/>
      <c r="P410" s="250">
        <f>O410*H410</f>
        <v>0</v>
      </c>
      <c r="Q410" s="250">
        <v>2.2000000000000001E-3</v>
      </c>
      <c r="R410" s="250">
        <f>Q410*H410</f>
        <v>8.8000000000000005E-3</v>
      </c>
      <c r="S410" s="250">
        <v>0</v>
      </c>
      <c r="T410" s="251">
        <f>S410*H410</f>
        <v>0</v>
      </c>
      <c r="U410" s="37"/>
      <c r="V410" s="37"/>
      <c r="W410" s="37"/>
      <c r="X410" s="37"/>
      <c r="Y410" s="37"/>
      <c r="Z410" s="37"/>
      <c r="AA410" s="37"/>
      <c r="AB410" s="37"/>
      <c r="AC410" s="37"/>
      <c r="AD410" s="37"/>
      <c r="AE410" s="37"/>
      <c r="AR410" s="252" t="s">
        <v>443</v>
      </c>
      <c r="AT410" s="252" t="s">
        <v>592</v>
      </c>
      <c r="AU410" s="252" t="s">
        <v>386</v>
      </c>
      <c r="AY410" s="19" t="s">
        <v>387</v>
      </c>
      <c r="BE410" s="127">
        <f>IF(N410="základná",J410,0)</f>
        <v>0</v>
      </c>
      <c r="BF410" s="127">
        <f>IF(N410="znížená",J410,0)</f>
        <v>0</v>
      </c>
      <c r="BG410" s="127">
        <f>IF(N410="zákl. prenesená",J410,0)</f>
        <v>0</v>
      </c>
      <c r="BH410" s="127">
        <f>IF(N410="zníž. prenesená",J410,0)</f>
        <v>0</v>
      </c>
      <c r="BI410" s="127">
        <f>IF(N410="nulová",J410,0)</f>
        <v>0</v>
      </c>
      <c r="BJ410" s="19" t="s">
        <v>92</v>
      </c>
      <c r="BK410" s="127">
        <f>ROUND(I410*H410,2)</f>
        <v>0</v>
      </c>
      <c r="BL410" s="19" t="s">
        <v>386</v>
      </c>
      <c r="BM410" s="252" t="s">
        <v>647</v>
      </c>
    </row>
    <row r="411" spans="1:65" s="2" customFormat="1" ht="62.7" customHeight="1">
      <c r="A411" s="37"/>
      <c r="B411" s="38"/>
      <c r="C411" s="297" t="s">
        <v>648</v>
      </c>
      <c r="D411" s="297" t="s">
        <v>592</v>
      </c>
      <c r="E411" s="298" t="s">
        <v>649</v>
      </c>
      <c r="F411" s="299" t="s">
        <v>650</v>
      </c>
      <c r="G411" s="300" t="s">
        <v>436</v>
      </c>
      <c r="H411" s="301">
        <v>8</v>
      </c>
      <c r="I411" s="302"/>
      <c r="J411" s="303">
        <f>ROUND(I411*H411,2)</f>
        <v>0</v>
      </c>
      <c r="K411" s="304"/>
      <c r="L411" s="305"/>
      <c r="M411" s="306" t="s">
        <v>1</v>
      </c>
      <c r="N411" s="307" t="s">
        <v>42</v>
      </c>
      <c r="O411" s="78"/>
      <c r="P411" s="250">
        <f>O411*H411</f>
        <v>0</v>
      </c>
      <c r="Q411" s="250">
        <v>2.5000000000000001E-4</v>
      </c>
      <c r="R411" s="250">
        <f>Q411*H411</f>
        <v>2E-3</v>
      </c>
      <c r="S411" s="250">
        <v>0</v>
      </c>
      <c r="T411" s="251">
        <f>S411*H411</f>
        <v>0</v>
      </c>
      <c r="U411" s="37"/>
      <c r="V411" s="37"/>
      <c r="W411" s="37"/>
      <c r="X411" s="37"/>
      <c r="Y411" s="37"/>
      <c r="Z411" s="37"/>
      <c r="AA411" s="37"/>
      <c r="AB411" s="37"/>
      <c r="AC411" s="37"/>
      <c r="AD411" s="37"/>
      <c r="AE411" s="37"/>
      <c r="AR411" s="252" t="s">
        <v>443</v>
      </c>
      <c r="AT411" s="252" t="s">
        <v>592</v>
      </c>
      <c r="AU411" s="252" t="s">
        <v>386</v>
      </c>
      <c r="AY411" s="19" t="s">
        <v>387</v>
      </c>
      <c r="BE411" s="127">
        <f>IF(N411="základná",J411,0)</f>
        <v>0</v>
      </c>
      <c r="BF411" s="127">
        <f>IF(N411="znížená",J411,0)</f>
        <v>0</v>
      </c>
      <c r="BG411" s="127">
        <f>IF(N411="zákl. prenesená",J411,0)</f>
        <v>0</v>
      </c>
      <c r="BH411" s="127">
        <f>IF(N411="zníž. prenesená",J411,0)</f>
        <v>0</v>
      </c>
      <c r="BI411" s="127">
        <f>IF(N411="nulová",J411,0)</f>
        <v>0</v>
      </c>
      <c r="BJ411" s="19" t="s">
        <v>92</v>
      </c>
      <c r="BK411" s="127">
        <f>ROUND(I411*H411,2)</f>
        <v>0</v>
      </c>
      <c r="BL411" s="19" t="s">
        <v>386</v>
      </c>
      <c r="BM411" s="252" t="s">
        <v>651</v>
      </c>
    </row>
    <row r="412" spans="1:65" s="2" customFormat="1" ht="28.8">
      <c r="A412" s="37"/>
      <c r="B412" s="38"/>
      <c r="C412" s="39"/>
      <c r="D412" s="255" t="s">
        <v>652</v>
      </c>
      <c r="E412" s="39"/>
      <c r="F412" s="308" t="s">
        <v>653</v>
      </c>
      <c r="G412" s="39"/>
      <c r="H412" s="39"/>
      <c r="I412" s="197"/>
      <c r="J412" s="39"/>
      <c r="K412" s="39"/>
      <c r="L412" s="40"/>
      <c r="M412" s="309"/>
      <c r="N412" s="310"/>
      <c r="O412" s="78"/>
      <c r="P412" s="78"/>
      <c r="Q412" s="78"/>
      <c r="R412" s="78"/>
      <c r="S412" s="78"/>
      <c r="T412" s="79"/>
      <c r="U412" s="37"/>
      <c r="V412" s="37"/>
      <c r="W412" s="37"/>
      <c r="X412" s="37"/>
      <c r="Y412" s="37"/>
      <c r="Z412" s="37"/>
      <c r="AA412" s="37"/>
      <c r="AB412" s="37"/>
      <c r="AC412" s="37"/>
      <c r="AD412" s="37"/>
      <c r="AE412" s="37"/>
      <c r="AT412" s="19" t="s">
        <v>652</v>
      </c>
      <c r="AU412" s="19" t="s">
        <v>386</v>
      </c>
    </row>
    <row r="413" spans="1:65" s="2" customFormat="1" ht="24.15" customHeight="1">
      <c r="A413" s="37"/>
      <c r="B413" s="38"/>
      <c r="C413" s="297" t="s">
        <v>654</v>
      </c>
      <c r="D413" s="297" t="s">
        <v>592</v>
      </c>
      <c r="E413" s="298" t="s">
        <v>655</v>
      </c>
      <c r="F413" s="299" t="s">
        <v>656</v>
      </c>
      <c r="G413" s="300" t="s">
        <v>180</v>
      </c>
      <c r="H413" s="301">
        <v>0.3</v>
      </c>
      <c r="I413" s="302"/>
      <c r="J413" s="303">
        <f>ROUND(I413*H413,2)</f>
        <v>0</v>
      </c>
      <c r="K413" s="304"/>
      <c r="L413" s="305"/>
      <c r="M413" s="306" t="s">
        <v>1</v>
      </c>
      <c r="N413" s="307" t="s">
        <v>42</v>
      </c>
      <c r="O413" s="78"/>
      <c r="P413" s="250">
        <f>O413*H413</f>
        <v>0</v>
      </c>
      <c r="Q413" s="250">
        <v>1E-3</v>
      </c>
      <c r="R413" s="250">
        <f>Q413*H413</f>
        <v>2.9999999999999997E-4</v>
      </c>
      <c r="S413" s="250">
        <v>0</v>
      </c>
      <c r="T413" s="251">
        <f>S413*H413</f>
        <v>0</v>
      </c>
      <c r="U413" s="37"/>
      <c r="V413" s="37"/>
      <c r="W413" s="37"/>
      <c r="X413" s="37"/>
      <c r="Y413" s="37"/>
      <c r="Z413" s="37"/>
      <c r="AA413" s="37"/>
      <c r="AB413" s="37"/>
      <c r="AC413" s="37"/>
      <c r="AD413" s="37"/>
      <c r="AE413" s="37"/>
      <c r="AR413" s="252" t="s">
        <v>443</v>
      </c>
      <c r="AT413" s="252" t="s">
        <v>592</v>
      </c>
      <c r="AU413" s="252" t="s">
        <v>386</v>
      </c>
      <c r="AY413" s="19" t="s">
        <v>387</v>
      </c>
      <c r="BE413" s="127">
        <f>IF(N413="základná",J413,0)</f>
        <v>0</v>
      </c>
      <c r="BF413" s="127">
        <f>IF(N413="znížená",J413,0)</f>
        <v>0</v>
      </c>
      <c r="BG413" s="127">
        <f>IF(N413="zákl. prenesená",J413,0)</f>
        <v>0</v>
      </c>
      <c r="BH413" s="127">
        <f>IF(N413="zníž. prenesená",J413,0)</f>
        <v>0</v>
      </c>
      <c r="BI413" s="127">
        <f>IF(N413="nulová",J413,0)</f>
        <v>0</v>
      </c>
      <c r="BJ413" s="19" t="s">
        <v>92</v>
      </c>
      <c r="BK413" s="127">
        <f>ROUND(I413*H413,2)</f>
        <v>0</v>
      </c>
      <c r="BL413" s="19" t="s">
        <v>386</v>
      </c>
      <c r="BM413" s="252" t="s">
        <v>657</v>
      </c>
    </row>
    <row r="414" spans="1:65" s="2" customFormat="1" ht="67.2">
      <c r="A414" s="37"/>
      <c r="B414" s="38"/>
      <c r="C414" s="39"/>
      <c r="D414" s="255" t="s">
        <v>652</v>
      </c>
      <c r="E414" s="39"/>
      <c r="F414" s="308" t="s">
        <v>658</v>
      </c>
      <c r="G414" s="39"/>
      <c r="H414" s="39"/>
      <c r="I414" s="197"/>
      <c r="J414" s="39"/>
      <c r="K414" s="39"/>
      <c r="L414" s="40"/>
      <c r="M414" s="309"/>
      <c r="N414" s="310"/>
      <c r="O414" s="78"/>
      <c r="P414" s="78"/>
      <c r="Q414" s="78"/>
      <c r="R414" s="78"/>
      <c r="S414" s="78"/>
      <c r="T414" s="79"/>
      <c r="U414" s="37"/>
      <c r="V414" s="37"/>
      <c r="W414" s="37"/>
      <c r="X414" s="37"/>
      <c r="Y414" s="37"/>
      <c r="Z414" s="37"/>
      <c r="AA414" s="37"/>
      <c r="AB414" s="37"/>
      <c r="AC414" s="37"/>
      <c r="AD414" s="37"/>
      <c r="AE414" s="37"/>
      <c r="AT414" s="19" t="s">
        <v>652</v>
      </c>
      <c r="AU414" s="19" t="s">
        <v>386</v>
      </c>
    </row>
    <row r="415" spans="1:65" s="15" customFormat="1" ht="10.199999999999999">
      <c r="B415" s="264"/>
      <c r="C415" s="265"/>
      <c r="D415" s="255" t="s">
        <v>398</v>
      </c>
      <c r="E415" s="265"/>
      <c r="F415" s="267" t="s">
        <v>659</v>
      </c>
      <c r="G415" s="265"/>
      <c r="H415" s="268">
        <v>0.3</v>
      </c>
      <c r="I415" s="269"/>
      <c r="J415" s="265"/>
      <c r="K415" s="265"/>
      <c r="L415" s="270"/>
      <c r="M415" s="271"/>
      <c r="N415" s="272"/>
      <c r="O415" s="272"/>
      <c r="P415" s="272"/>
      <c r="Q415" s="272"/>
      <c r="R415" s="272"/>
      <c r="S415" s="272"/>
      <c r="T415" s="273"/>
      <c r="AT415" s="274" t="s">
        <v>398</v>
      </c>
      <c r="AU415" s="274" t="s">
        <v>386</v>
      </c>
      <c r="AV415" s="15" t="s">
        <v>92</v>
      </c>
      <c r="AW415" s="15" t="s">
        <v>4</v>
      </c>
      <c r="AX415" s="15" t="s">
        <v>84</v>
      </c>
      <c r="AY415" s="274" t="s">
        <v>387</v>
      </c>
    </row>
    <row r="416" spans="1:65" s="2" customFormat="1" ht="37.799999999999997" customHeight="1">
      <c r="A416" s="37"/>
      <c r="B416" s="38"/>
      <c r="C416" s="240" t="s">
        <v>660</v>
      </c>
      <c r="D416" s="240" t="s">
        <v>393</v>
      </c>
      <c r="E416" s="241" t="s">
        <v>661</v>
      </c>
      <c r="F416" s="242" t="s">
        <v>662</v>
      </c>
      <c r="G416" s="243" t="s">
        <v>396</v>
      </c>
      <c r="H416" s="244">
        <v>17</v>
      </c>
      <c r="I416" s="245"/>
      <c r="J416" s="246">
        <f>ROUND(I416*H416,2)</f>
        <v>0</v>
      </c>
      <c r="K416" s="247"/>
      <c r="L416" s="40"/>
      <c r="M416" s="248" t="s">
        <v>1</v>
      </c>
      <c r="N416" s="249" t="s">
        <v>42</v>
      </c>
      <c r="O416" s="78"/>
      <c r="P416" s="250">
        <f>O416*H416</f>
        <v>0</v>
      </c>
      <c r="Q416" s="250">
        <v>0.36276999999999998</v>
      </c>
      <c r="R416" s="250">
        <f>Q416*H416</f>
        <v>6.16709</v>
      </c>
      <c r="S416" s="250">
        <v>0</v>
      </c>
      <c r="T416" s="251">
        <f>S416*H416</f>
        <v>0</v>
      </c>
      <c r="U416" s="37"/>
      <c r="V416" s="37"/>
      <c r="W416" s="37"/>
      <c r="X416" s="37"/>
      <c r="Y416" s="37"/>
      <c r="Z416" s="37"/>
      <c r="AA416" s="37"/>
      <c r="AB416" s="37"/>
      <c r="AC416" s="37"/>
      <c r="AD416" s="37"/>
      <c r="AE416" s="37"/>
      <c r="AR416" s="252" t="s">
        <v>386</v>
      </c>
      <c r="AT416" s="252" t="s">
        <v>393</v>
      </c>
      <c r="AU416" s="252" t="s">
        <v>386</v>
      </c>
      <c r="AY416" s="19" t="s">
        <v>387</v>
      </c>
      <c r="BE416" s="127">
        <f>IF(N416="základná",J416,0)</f>
        <v>0</v>
      </c>
      <c r="BF416" s="127">
        <f>IF(N416="znížená",J416,0)</f>
        <v>0</v>
      </c>
      <c r="BG416" s="127">
        <f>IF(N416="zákl. prenesená",J416,0)</f>
        <v>0</v>
      </c>
      <c r="BH416" s="127">
        <f>IF(N416="zníž. prenesená",J416,0)</f>
        <v>0</v>
      </c>
      <c r="BI416" s="127">
        <f>IF(N416="nulová",J416,0)</f>
        <v>0</v>
      </c>
      <c r="BJ416" s="19" t="s">
        <v>92</v>
      </c>
      <c r="BK416" s="127">
        <f>ROUND(I416*H416,2)</f>
        <v>0</v>
      </c>
      <c r="BL416" s="19" t="s">
        <v>386</v>
      </c>
      <c r="BM416" s="252" t="s">
        <v>663</v>
      </c>
    </row>
    <row r="417" spans="1:65" s="14" customFormat="1" ht="10.199999999999999">
      <c r="B417" s="253"/>
      <c r="C417" s="254"/>
      <c r="D417" s="255" t="s">
        <v>398</v>
      </c>
      <c r="E417" s="256" t="s">
        <v>1</v>
      </c>
      <c r="F417" s="257" t="s">
        <v>664</v>
      </c>
      <c r="G417" s="254"/>
      <c r="H417" s="256" t="s">
        <v>1</v>
      </c>
      <c r="I417" s="258"/>
      <c r="J417" s="254"/>
      <c r="K417" s="254"/>
      <c r="L417" s="259"/>
      <c r="M417" s="260"/>
      <c r="N417" s="261"/>
      <c r="O417" s="261"/>
      <c r="P417" s="261"/>
      <c r="Q417" s="261"/>
      <c r="R417" s="261"/>
      <c r="S417" s="261"/>
      <c r="T417" s="262"/>
      <c r="AT417" s="263" t="s">
        <v>398</v>
      </c>
      <c r="AU417" s="263" t="s">
        <v>386</v>
      </c>
      <c r="AV417" s="14" t="s">
        <v>84</v>
      </c>
      <c r="AW417" s="14" t="s">
        <v>30</v>
      </c>
      <c r="AX417" s="14" t="s">
        <v>76</v>
      </c>
      <c r="AY417" s="263" t="s">
        <v>387</v>
      </c>
    </row>
    <row r="418" spans="1:65" s="15" customFormat="1" ht="10.199999999999999">
      <c r="B418" s="264"/>
      <c r="C418" s="265"/>
      <c r="D418" s="255" t="s">
        <v>398</v>
      </c>
      <c r="E418" s="266" t="s">
        <v>1</v>
      </c>
      <c r="F418" s="267" t="s">
        <v>665</v>
      </c>
      <c r="G418" s="265"/>
      <c r="H418" s="268">
        <v>17</v>
      </c>
      <c r="I418" s="269"/>
      <c r="J418" s="265"/>
      <c r="K418" s="265"/>
      <c r="L418" s="270"/>
      <c r="M418" s="271"/>
      <c r="N418" s="272"/>
      <c r="O418" s="272"/>
      <c r="P418" s="272"/>
      <c r="Q418" s="272"/>
      <c r="R418" s="272"/>
      <c r="S418" s="272"/>
      <c r="T418" s="273"/>
      <c r="AT418" s="274" t="s">
        <v>398</v>
      </c>
      <c r="AU418" s="274" t="s">
        <v>386</v>
      </c>
      <c r="AV418" s="15" t="s">
        <v>92</v>
      </c>
      <c r="AW418" s="15" t="s">
        <v>30</v>
      </c>
      <c r="AX418" s="15" t="s">
        <v>76</v>
      </c>
      <c r="AY418" s="274" t="s">
        <v>387</v>
      </c>
    </row>
    <row r="419" spans="1:65" s="16" customFormat="1" ht="10.199999999999999">
      <c r="B419" s="275"/>
      <c r="C419" s="276"/>
      <c r="D419" s="255" t="s">
        <v>398</v>
      </c>
      <c r="E419" s="277" t="s">
        <v>1</v>
      </c>
      <c r="F419" s="278" t="s">
        <v>412</v>
      </c>
      <c r="G419" s="276"/>
      <c r="H419" s="279">
        <v>17</v>
      </c>
      <c r="I419" s="280"/>
      <c r="J419" s="276"/>
      <c r="K419" s="276"/>
      <c r="L419" s="281"/>
      <c r="M419" s="282"/>
      <c r="N419" s="283"/>
      <c r="O419" s="283"/>
      <c r="P419" s="283"/>
      <c r="Q419" s="283"/>
      <c r="R419" s="283"/>
      <c r="S419" s="283"/>
      <c r="T419" s="284"/>
      <c r="AT419" s="285" t="s">
        <v>398</v>
      </c>
      <c r="AU419" s="285" t="s">
        <v>386</v>
      </c>
      <c r="AV419" s="16" t="s">
        <v>386</v>
      </c>
      <c r="AW419" s="16" t="s">
        <v>30</v>
      </c>
      <c r="AX419" s="16" t="s">
        <v>84</v>
      </c>
      <c r="AY419" s="285" t="s">
        <v>387</v>
      </c>
    </row>
    <row r="420" spans="1:65" s="2" customFormat="1" ht="55.5" customHeight="1">
      <c r="A420" s="37"/>
      <c r="B420" s="38"/>
      <c r="C420" s="297" t="s">
        <v>666</v>
      </c>
      <c r="D420" s="297" t="s">
        <v>592</v>
      </c>
      <c r="E420" s="298" t="s">
        <v>667</v>
      </c>
      <c r="F420" s="299" t="s">
        <v>668</v>
      </c>
      <c r="G420" s="300" t="s">
        <v>436</v>
      </c>
      <c r="H420" s="301">
        <v>17</v>
      </c>
      <c r="I420" s="302"/>
      <c r="J420" s="303">
        <f>ROUND(I420*H420,2)</f>
        <v>0</v>
      </c>
      <c r="K420" s="304"/>
      <c r="L420" s="305"/>
      <c r="M420" s="306" t="s">
        <v>1</v>
      </c>
      <c r="N420" s="307" t="s">
        <v>42</v>
      </c>
      <c r="O420" s="78"/>
      <c r="P420" s="250">
        <f>O420*H420</f>
        <v>0</v>
      </c>
      <c r="Q420" s="250">
        <v>1.0699999999999999E-2</v>
      </c>
      <c r="R420" s="250">
        <f>Q420*H420</f>
        <v>0.18189999999999998</v>
      </c>
      <c r="S420" s="250">
        <v>0</v>
      </c>
      <c r="T420" s="251">
        <f>S420*H420</f>
        <v>0</v>
      </c>
      <c r="U420" s="37"/>
      <c r="V420" s="37"/>
      <c r="W420" s="37"/>
      <c r="X420" s="37"/>
      <c r="Y420" s="37"/>
      <c r="Z420" s="37"/>
      <c r="AA420" s="37"/>
      <c r="AB420" s="37"/>
      <c r="AC420" s="37"/>
      <c r="AD420" s="37"/>
      <c r="AE420" s="37"/>
      <c r="AR420" s="252" t="s">
        <v>443</v>
      </c>
      <c r="AT420" s="252" t="s">
        <v>592</v>
      </c>
      <c r="AU420" s="252" t="s">
        <v>386</v>
      </c>
      <c r="AY420" s="19" t="s">
        <v>387</v>
      </c>
      <c r="BE420" s="127">
        <f>IF(N420="základná",J420,0)</f>
        <v>0</v>
      </c>
      <c r="BF420" s="127">
        <f>IF(N420="znížená",J420,0)</f>
        <v>0</v>
      </c>
      <c r="BG420" s="127">
        <f>IF(N420="zákl. prenesená",J420,0)</f>
        <v>0</v>
      </c>
      <c r="BH420" s="127">
        <f>IF(N420="zníž. prenesená",J420,0)</f>
        <v>0</v>
      </c>
      <c r="BI420" s="127">
        <f>IF(N420="nulová",J420,0)</f>
        <v>0</v>
      </c>
      <c r="BJ420" s="19" t="s">
        <v>92</v>
      </c>
      <c r="BK420" s="127">
        <f>ROUND(I420*H420,2)</f>
        <v>0</v>
      </c>
      <c r="BL420" s="19" t="s">
        <v>386</v>
      </c>
      <c r="BM420" s="252" t="s">
        <v>669</v>
      </c>
    </row>
    <row r="421" spans="1:65" s="2" customFormat="1" ht="37.799999999999997" customHeight="1">
      <c r="A421" s="37"/>
      <c r="B421" s="38"/>
      <c r="C421" s="297" t="s">
        <v>670</v>
      </c>
      <c r="D421" s="297" t="s">
        <v>592</v>
      </c>
      <c r="E421" s="298" t="s">
        <v>671</v>
      </c>
      <c r="F421" s="299" t="s">
        <v>672</v>
      </c>
      <c r="G421" s="300" t="s">
        <v>436</v>
      </c>
      <c r="H421" s="301">
        <v>2</v>
      </c>
      <c r="I421" s="302"/>
      <c r="J421" s="303">
        <f>ROUND(I421*H421,2)</f>
        <v>0</v>
      </c>
      <c r="K421" s="304"/>
      <c r="L421" s="305"/>
      <c r="M421" s="306" t="s">
        <v>1</v>
      </c>
      <c r="N421" s="307" t="s">
        <v>42</v>
      </c>
      <c r="O421" s="78"/>
      <c r="P421" s="250">
        <f>O421*H421</f>
        <v>0</v>
      </c>
      <c r="Q421" s="250">
        <v>1.4E-3</v>
      </c>
      <c r="R421" s="250">
        <f>Q421*H421</f>
        <v>2.8E-3</v>
      </c>
      <c r="S421" s="250">
        <v>0</v>
      </c>
      <c r="T421" s="251">
        <f>S421*H421</f>
        <v>0</v>
      </c>
      <c r="U421" s="37"/>
      <c r="V421" s="37"/>
      <c r="W421" s="37"/>
      <c r="X421" s="37"/>
      <c r="Y421" s="37"/>
      <c r="Z421" s="37"/>
      <c r="AA421" s="37"/>
      <c r="AB421" s="37"/>
      <c r="AC421" s="37"/>
      <c r="AD421" s="37"/>
      <c r="AE421" s="37"/>
      <c r="AR421" s="252" t="s">
        <v>443</v>
      </c>
      <c r="AT421" s="252" t="s">
        <v>592</v>
      </c>
      <c r="AU421" s="252" t="s">
        <v>386</v>
      </c>
      <c r="AY421" s="19" t="s">
        <v>387</v>
      </c>
      <c r="BE421" s="127">
        <f>IF(N421="základná",J421,0)</f>
        <v>0</v>
      </c>
      <c r="BF421" s="127">
        <f>IF(N421="znížená",J421,0)</f>
        <v>0</v>
      </c>
      <c r="BG421" s="127">
        <f>IF(N421="zákl. prenesená",J421,0)</f>
        <v>0</v>
      </c>
      <c r="BH421" s="127">
        <f>IF(N421="zníž. prenesená",J421,0)</f>
        <v>0</v>
      </c>
      <c r="BI421" s="127">
        <f>IF(N421="nulová",J421,0)</f>
        <v>0</v>
      </c>
      <c r="BJ421" s="19" t="s">
        <v>92</v>
      </c>
      <c r="BK421" s="127">
        <f>ROUND(I421*H421,2)</f>
        <v>0</v>
      </c>
      <c r="BL421" s="19" t="s">
        <v>386</v>
      </c>
      <c r="BM421" s="252" t="s">
        <v>673</v>
      </c>
    </row>
    <row r="422" spans="1:65" s="2" customFormat="1" ht="24.15" customHeight="1">
      <c r="A422" s="37"/>
      <c r="B422" s="38"/>
      <c r="C422" s="297" t="s">
        <v>674</v>
      </c>
      <c r="D422" s="297" t="s">
        <v>592</v>
      </c>
      <c r="E422" s="298" t="s">
        <v>655</v>
      </c>
      <c r="F422" s="299" t="s">
        <v>656</v>
      </c>
      <c r="G422" s="300" t="s">
        <v>180</v>
      </c>
      <c r="H422" s="301">
        <v>0.19800000000000001</v>
      </c>
      <c r="I422" s="302"/>
      <c r="J422" s="303">
        <f>ROUND(I422*H422,2)</f>
        <v>0</v>
      </c>
      <c r="K422" s="304"/>
      <c r="L422" s="305"/>
      <c r="M422" s="306" t="s">
        <v>1</v>
      </c>
      <c r="N422" s="307" t="s">
        <v>42</v>
      </c>
      <c r="O422" s="78"/>
      <c r="P422" s="250">
        <f>O422*H422</f>
        <v>0</v>
      </c>
      <c r="Q422" s="250">
        <v>1E-3</v>
      </c>
      <c r="R422" s="250">
        <f>Q422*H422</f>
        <v>1.9800000000000002E-4</v>
      </c>
      <c r="S422" s="250">
        <v>0</v>
      </c>
      <c r="T422" s="251">
        <f>S422*H422</f>
        <v>0</v>
      </c>
      <c r="U422" s="37"/>
      <c r="V422" s="37"/>
      <c r="W422" s="37"/>
      <c r="X422" s="37"/>
      <c r="Y422" s="37"/>
      <c r="Z422" s="37"/>
      <c r="AA422" s="37"/>
      <c r="AB422" s="37"/>
      <c r="AC422" s="37"/>
      <c r="AD422" s="37"/>
      <c r="AE422" s="37"/>
      <c r="AR422" s="252" t="s">
        <v>443</v>
      </c>
      <c r="AT422" s="252" t="s">
        <v>592</v>
      </c>
      <c r="AU422" s="252" t="s">
        <v>386</v>
      </c>
      <c r="AY422" s="19" t="s">
        <v>387</v>
      </c>
      <c r="BE422" s="127">
        <f>IF(N422="základná",J422,0)</f>
        <v>0</v>
      </c>
      <c r="BF422" s="127">
        <f>IF(N422="znížená",J422,0)</f>
        <v>0</v>
      </c>
      <c r="BG422" s="127">
        <f>IF(N422="zákl. prenesená",J422,0)</f>
        <v>0</v>
      </c>
      <c r="BH422" s="127">
        <f>IF(N422="zníž. prenesená",J422,0)</f>
        <v>0</v>
      </c>
      <c r="BI422" s="127">
        <f>IF(N422="nulová",J422,0)</f>
        <v>0</v>
      </c>
      <c r="BJ422" s="19" t="s">
        <v>92</v>
      </c>
      <c r="BK422" s="127">
        <f>ROUND(I422*H422,2)</f>
        <v>0</v>
      </c>
      <c r="BL422" s="19" t="s">
        <v>386</v>
      </c>
      <c r="BM422" s="252" t="s">
        <v>675</v>
      </c>
    </row>
    <row r="423" spans="1:65" s="2" customFormat="1" ht="67.2">
      <c r="A423" s="37"/>
      <c r="B423" s="38"/>
      <c r="C423" s="39"/>
      <c r="D423" s="255" t="s">
        <v>652</v>
      </c>
      <c r="E423" s="39"/>
      <c r="F423" s="308" t="s">
        <v>658</v>
      </c>
      <c r="G423" s="39"/>
      <c r="H423" s="39"/>
      <c r="I423" s="197"/>
      <c r="J423" s="39"/>
      <c r="K423" s="39"/>
      <c r="L423" s="40"/>
      <c r="M423" s="309"/>
      <c r="N423" s="310"/>
      <c r="O423" s="78"/>
      <c r="P423" s="78"/>
      <c r="Q423" s="78"/>
      <c r="R423" s="78"/>
      <c r="S423" s="78"/>
      <c r="T423" s="79"/>
      <c r="U423" s="37"/>
      <c r="V423" s="37"/>
      <c r="W423" s="37"/>
      <c r="X423" s="37"/>
      <c r="Y423" s="37"/>
      <c r="Z423" s="37"/>
      <c r="AA423" s="37"/>
      <c r="AB423" s="37"/>
      <c r="AC423" s="37"/>
      <c r="AD423" s="37"/>
      <c r="AE423" s="37"/>
      <c r="AT423" s="19" t="s">
        <v>652</v>
      </c>
      <c r="AU423" s="19" t="s">
        <v>386</v>
      </c>
    </row>
    <row r="424" spans="1:65" s="15" customFormat="1" ht="10.199999999999999">
      <c r="B424" s="264"/>
      <c r="C424" s="265"/>
      <c r="D424" s="255" t="s">
        <v>398</v>
      </c>
      <c r="E424" s="265"/>
      <c r="F424" s="267" t="s">
        <v>676</v>
      </c>
      <c r="G424" s="265"/>
      <c r="H424" s="268">
        <v>0.19800000000000001</v>
      </c>
      <c r="I424" s="269"/>
      <c r="J424" s="265"/>
      <c r="K424" s="265"/>
      <c r="L424" s="270"/>
      <c r="M424" s="271"/>
      <c r="N424" s="272"/>
      <c r="O424" s="272"/>
      <c r="P424" s="272"/>
      <c r="Q424" s="272"/>
      <c r="R424" s="272"/>
      <c r="S424" s="272"/>
      <c r="T424" s="273"/>
      <c r="AT424" s="274" t="s">
        <v>398</v>
      </c>
      <c r="AU424" s="274" t="s">
        <v>386</v>
      </c>
      <c r="AV424" s="15" t="s">
        <v>92</v>
      </c>
      <c r="AW424" s="15" t="s">
        <v>4</v>
      </c>
      <c r="AX424" s="15" t="s">
        <v>84</v>
      </c>
      <c r="AY424" s="274" t="s">
        <v>387</v>
      </c>
    </row>
    <row r="425" spans="1:65" s="2" customFormat="1" ht="24.15" customHeight="1">
      <c r="A425" s="37"/>
      <c r="B425" s="38"/>
      <c r="C425" s="240" t="s">
        <v>677</v>
      </c>
      <c r="D425" s="240" t="s">
        <v>393</v>
      </c>
      <c r="E425" s="241" t="s">
        <v>678</v>
      </c>
      <c r="F425" s="242" t="s">
        <v>679</v>
      </c>
      <c r="G425" s="243" t="s">
        <v>396</v>
      </c>
      <c r="H425" s="244">
        <v>10.4</v>
      </c>
      <c r="I425" s="245"/>
      <c r="J425" s="246">
        <f>ROUND(I425*H425,2)</f>
        <v>0</v>
      </c>
      <c r="K425" s="247"/>
      <c r="L425" s="40"/>
      <c r="M425" s="248" t="s">
        <v>1</v>
      </c>
      <c r="N425" s="249" t="s">
        <v>42</v>
      </c>
      <c r="O425" s="78"/>
      <c r="P425" s="250">
        <f>O425*H425</f>
        <v>0</v>
      </c>
      <c r="Q425" s="250">
        <v>0</v>
      </c>
      <c r="R425" s="250">
        <f>Q425*H425</f>
        <v>0</v>
      </c>
      <c r="S425" s="250">
        <v>5.0000000000000001E-3</v>
      </c>
      <c r="T425" s="251">
        <f>S425*H425</f>
        <v>5.2000000000000005E-2</v>
      </c>
      <c r="U425" s="37"/>
      <c r="V425" s="37"/>
      <c r="W425" s="37"/>
      <c r="X425" s="37"/>
      <c r="Y425" s="37"/>
      <c r="Z425" s="37"/>
      <c r="AA425" s="37"/>
      <c r="AB425" s="37"/>
      <c r="AC425" s="37"/>
      <c r="AD425" s="37"/>
      <c r="AE425" s="37"/>
      <c r="AR425" s="252" t="s">
        <v>386</v>
      </c>
      <c r="AT425" s="252" t="s">
        <v>393</v>
      </c>
      <c r="AU425" s="252" t="s">
        <v>386</v>
      </c>
      <c r="AY425" s="19" t="s">
        <v>387</v>
      </c>
      <c r="BE425" s="127">
        <f>IF(N425="základná",J425,0)</f>
        <v>0</v>
      </c>
      <c r="BF425" s="127">
        <f>IF(N425="znížená",J425,0)</f>
        <v>0</v>
      </c>
      <c r="BG425" s="127">
        <f>IF(N425="zákl. prenesená",J425,0)</f>
        <v>0</v>
      </c>
      <c r="BH425" s="127">
        <f>IF(N425="zníž. prenesená",J425,0)</f>
        <v>0</v>
      </c>
      <c r="BI425" s="127">
        <f>IF(N425="nulová",J425,0)</f>
        <v>0</v>
      </c>
      <c r="BJ425" s="19" t="s">
        <v>92</v>
      </c>
      <c r="BK425" s="127">
        <f>ROUND(I425*H425,2)</f>
        <v>0</v>
      </c>
      <c r="BL425" s="19" t="s">
        <v>386</v>
      </c>
      <c r="BM425" s="252" t="s">
        <v>680</v>
      </c>
    </row>
    <row r="426" spans="1:65" s="15" customFormat="1" ht="10.199999999999999">
      <c r="B426" s="264"/>
      <c r="C426" s="265"/>
      <c r="D426" s="255" t="s">
        <v>398</v>
      </c>
      <c r="E426" s="266" t="s">
        <v>1</v>
      </c>
      <c r="F426" s="267" t="s">
        <v>681</v>
      </c>
      <c r="G426" s="265"/>
      <c r="H426" s="268">
        <v>10.4</v>
      </c>
      <c r="I426" s="269"/>
      <c r="J426" s="265"/>
      <c r="K426" s="265"/>
      <c r="L426" s="270"/>
      <c r="M426" s="271"/>
      <c r="N426" s="272"/>
      <c r="O426" s="272"/>
      <c r="P426" s="272"/>
      <c r="Q426" s="272"/>
      <c r="R426" s="272"/>
      <c r="S426" s="272"/>
      <c r="T426" s="273"/>
      <c r="AT426" s="274" t="s">
        <v>398</v>
      </c>
      <c r="AU426" s="274" t="s">
        <v>386</v>
      </c>
      <c r="AV426" s="15" t="s">
        <v>92</v>
      </c>
      <c r="AW426" s="15" t="s">
        <v>30</v>
      </c>
      <c r="AX426" s="15" t="s">
        <v>76</v>
      </c>
      <c r="AY426" s="274" t="s">
        <v>387</v>
      </c>
    </row>
    <row r="427" spans="1:65" s="16" customFormat="1" ht="10.199999999999999">
      <c r="B427" s="275"/>
      <c r="C427" s="276"/>
      <c r="D427" s="255" t="s">
        <v>398</v>
      </c>
      <c r="E427" s="277" t="s">
        <v>1</v>
      </c>
      <c r="F427" s="278" t="s">
        <v>412</v>
      </c>
      <c r="G427" s="276"/>
      <c r="H427" s="279">
        <v>10.4</v>
      </c>
      <c r="I427" s="280"/>
      <c r="J427" s="276"/>
      <c r="K427" s="276"/>
      <c r="L427" s="281"/>
      <c r="M427" s="282"/>
      <c r="N427" s="283"/>
      <c r="O427" s="283"/>
      <c r="P427" s="283"/>
      <c r="Q427" s="283"/>
      <c r="R427" s="283"/>
      <c r="S427" s="283"/>
      <c r="T427" s="284"/>
      <c r="AT427" s="285" t="s">
        <v>398</v>
      </c>
      <c r="AU427" s="285" t="s">
        <v>386</v>
      </c>
      <c r="AV427" s="16" t="s">
        <v>386</v>
      </c>
      <c r="AW427" s="16" t="s">
        <v>30</v>
      </c>
      <c r="AX427" s="16" t="s">
        <v>84</v>
      </c>
      <c r="AY427" s="285" t="s">
        <v>387</v>
      </c>
    </row>
    <row r="428" spans="1:65" s="13" customFormat="1" ht="20.85" customHeight="1">
      <c r="B428" s="227"/>
      <c r="C428" s="228"/>
      <c r="D428" s="229" t="s">
        <v>75</v>
      </c>
      <c r="E428" s="229" t="s">
        <v>544</v>
      </c>
      <c r="F428" s="229" t="s">
        <v>545</v>
      </c>
      <c r="G428" s="228"/>
      <c r="H428" s="228"/>
      <c r="I428" s="230"/>
      <c r="J428" s="231">
        <f>BK428</f>
        <v>0</v>
      </c>
      <c r="K428" s="228"/>
      <c r="L428" s="232"/>
      <c r="M428" s="233"/>
      <c r="N428" s="234"/>
      <c r="O428" s="234"/>
      <c r="P428" s="235">
        <f>P429</f>
        <v>0</v>
      </c>
      <c r="Q428" s="234"/>
      <c r="R428" s="235">
        <f>R429</f>
        <v>0</v>
      </c>
      <c r="S428" s="234"/>
      <c r="T428" s="236">
        <f>T429</f>
        <v>0</v>
      </c>
      <c r="AR428" s="237" t="s">
        <v>84</v>
      </c>
      <c r="AT428" s="238" t="s">
        <v>75</v>
      </c>
      <c r="AU428" s="238" t="s">
        <v>99</v>
      </c>
      <c r="AY428" s="237" t="s">
        <v>387</v>
      </c>
      <c r="BK428" s="239">
        <f>BK429</f>
        <v>0</v>
      </c>
    </row>
    <row r="429" spans="1:65" s="2" customFormat="1" ht="24.15" customHeight="1">
      <c r="A429" s="37"/>
      <c r="B429" s="38"/>
      <c r="C429" s="240" t="s">
        <v>682</v>
      </c>
      <c r="D429" s="240" t="s">
        <v>393</v>
      </c>
      <c r="E429" s="241" t="s">
        <v>547</v>
      </c>
      <c r="F429" s="242" t="s">
        <v>548</v>
      </c>
      <c r="G429" s="243" t="s">
        <v>525</v>
      </c>
      <c r="H429" s="244">
        <v>44.917000000000002</v>
      </c>
      <c r="I429" s="245"/>
      <c r="J429" s="246">
        <f>ROUND(I429*H429,2)</f>
        <v>0</v>
      </c>
      <c r="K429" s="247"/>
      <c r="L429" s="40"/>
      <c r="M429" s="248" t="s">
        <v>1</v>
      </c>
      <c r="N429" s="249" t="s">
        <v>42</v>
      </c>
      <c r="O429" s="78"/>
      <c r="P429" s="250">
        <f>O429*H429</f>
        <v>0</v>
      </c>
      <c r="Q429" s="250">
        <v>0</v>
      </c>
      <c r="R429" s="250">
        <f>Q429*H429</f>
        <v>0</v>
      </c>
      <c r="S429" s="250">
        <v>0</v>
      </c>
      <c r="T429" s="251">
        <f>S429*H429</f>
        <v>0</v>
      </c>
      <c r="U429" s="37"/>
      <c r="V429" s="37"/>
      <c r="W429" s="37"/>
      <c r="X429" s="37"/>
      <c r="Y429" s="37"/>
      <c r="Z429" s="37"/>
      <c r="AA429" s="37"/>
      <c r="AB429" s="37"/>
      <c r="AC429" s="37"/>
      <c r="AD429" s="37"/>
      <c r="AE429" s="37"/>
      <c r="AR429" s="252" t="s">
        <v>386</v>
      </c>
      <c r="AT429" s="252" t="s">
        <v>393</v>
      </c>
      <c r="AU429" s="252" t="s">
        <v>386</v>
      </c>
      <c r="AY429" s="19" t="s">
        <v>387</v>
      </c>
      <c r="BE429" s="127">
        <f>IF(N429="základná",J429,0)</f>
        <v>0</v>
      </c>
      <c r="BF429" s="127">
        <f>IF(N429="znížená",J429,0)</f>
        <v>0</v>
      </c>
      <c r="BG429" s="127">
        <f>IF(N429="zákl. prenesená",J429,0)</f>
        <v>0</v>
      </c>
      <c r="BH429" s="127">
        <f>IF(N429="zníž. prenesená",J429,0)</f>
        <v>0</v>
      </c>
      <c r="BI429" s="127">
        <f>IF(N429="nulová",J429,0)</f>
        <v>0</v>
      </c>
      <c r="BJ429" s="19" t="s">
        <v>92</v>
      </c>
      <c r="BK429" s="127">
        <f>ROUND(I429*H429,2)</f>
        <v>0</v>
      </c>
      <c r="BL429" s="19" t="s">
        <v>386</v>
      </c>
      <c r="BM429" s="252" t="s">
        <v>683</v>
      </c>
    </row>
    <row r="430" spans="1:65" s="12" customFormat="1" ht="20.85" customHeight="1">
      <c r="B430" s="212"/>
      <c r="C430" s="213"/>
      <c r="D430" s="214" t="s">
        <v>75</v>
      </c>
      <c r="E430" s="225" t="s">
        <v>550</v>
      </c>
      <c r="F430" s="225" t="s">
        <v>551</v>
      </c>
      <c r="G430" s="213"/>
      <c r="H430" s="213"/>
      <c r="I430" s="216"/>
      <c r="J430" s="226">
        <f>BK430</f>
        <v>0</v>
      </c>
      <c r="K430" s="213"/>
      <c r="L430" s="217"/>
      <c r="M430" s="218"/>
      <c r="N430" s="219"/>
      <c r="O430" s="219"/>
      <c r="P430" s="220">
        <f>P431+P449+P455+P465+P471+P495</f>
        <v>0</v>
      </c>
      <c r="Q430" s="219"/>
      <c r="R430" s="220">
        <f>R431+R449+R455+R465+R471+R495</f>
        <v>2009.6883850178403</v>
      </c>
      <c r="S430" s="219"/>
      <c r="T430" s="221">
        <f>T431+T449+T455+T465+T471+T495</f>
        <v>0</v>
      </c>
      <c r="AR430" s="222" t="s">
        <v>92</v>
      </c>
      <c r="AT430" s="223" t="s">
        <v>75</v>
      </c>
      <c r="AU430" s="223" t="s">
        <v>92</v>
      </c>
      <c r="AY430" s="222" t="s">
        <v>387</v>
      </c>
      <c r="BK430" s="224">
        <f>BK431+BK449+BK455+BK465+BK471+BK495</f>
        <v>0</v>
      </c>
    </row>
    <row r="431" spans="1:65" s="13" customFormat="1" ht="20.85" customHeight="1">
      <c r="B431" s="227"/>
      <c r="C431" s="228"/>
      <c r="D431" s="229" t="s">
        <v>75</v>
      </c>
      <c r="E431" s="229" t="s">
        <v>684</v>
      </c>
      <c r="F431" s="229" t="s">
        <v>685</v>
      </c>
      <c r="G431" s="228"/>
      <c r="H431" s="228"/>
      <c r="I431" s="230"/>
      <c r="J431" s="231">
        <f>BK431</f>
        <v>0</v>
      </c>
      <c r="K431" s="228"/>
      <c r="L431" s="232"/>
      <c r="M431" s="233"/>
      <c r="N431" s="234"/>
      <c r="O431" s="234"/>
      <c r="P431" s="235">
        <f>SUM(P432:P448)</f>
        <v>0</v>
      </c>
      <c r="Q431" s="234"/>
      <c r="R431" s="235">
        <f>SUM(R432:R448)</f>
        <v>1991.7972640000003</v>
      </c>
      <c r="S431" s="234"/>
      <c r="T431" s="236">
        <f>SUM(T432:T448)</f>
        <v>0</v>
      </c>
      <c r="AR431" s="237" t="s">
        <v>92</v>
      </c>
      <c r="AT431" s="238" t="s">
        <v>75</v>
      </c>
      <c r="AU431" s="238" t="s">
        <v>99</v>
      </c>
      <c r="AY431" s="237" t="s">
        <v>387</v>
      </c>
      <c r="BK431" s="239">
        <f>SUM(BK432:BK448)</f>
        <v>0</v>
      </c>
    </row>
    <row r="432" spans="1:65" s="2" customFormat="1" ht="33" customHeight="1">
      <c r="A432" s="37"/>
      <c r="B432" s="38"/>
      <c r="C432" s="240" t="s">
        <v>319</v>
      </c>
      <c r="D432" s="240" t="s">
        <v>393</v>
      </c>
      <c r="E432" s="241" t="s">
        <v>686</v>
      </c>
      <c r="F432" s="242" t="s">
        <v>687</v>
      </c>
      <c r="G432" s="243" t="s">
        <v>405</v>
      </c>
      <c r="H432" s="244">
        <v>3286</v>
      </c>
      <c r="I432" s="245"/>
      <c r="J432" s="246">
        <f>ROUND(I432*H432,2)</f>
        <v>0</v>
      </c>
      <c r="K432" s="247"/>
      <c r="L432" s="40"/>
      <c r="M432" s="248" t="s">
        <v>1</v>
      </c>
      <c r="N432" s="249" t="s">
        <v>42</v>
      </c>
      <c r="O432" s="78"/>
      <c r="P432" s="250">
        <f>O432*H432</f>
        <v>0</v>
      </c>
      <c r="Q432" s="250">
        <v>1E-3</v>
      </c>
      <c r="R432" s="250">
        <f>Q432*H432</f>
        <v>3.286</v>
      </c>
      <c r="S432" s="250">
        <v>0</v>
      </c>
      <c r="T432" s="251">
        <f>S432*H432</f>
        <v>0</v>
      </c>
      <c r="U432" s="37"/>
      <c r="V432" s="37"/>
      <c r="W432" s="37"/>
      <c r="X432" s="37"/>
      <c r="Y432" s="37"/>
      <c r="Z432" s="37"/>
      <c r="AA432" s="37"/>
      <c r="AB432" s="37"/>
      <c r="AC432" s="37"/>
      <c r="AD432" s="37"/>
      <c r="AE432" s="37"/>
      <c r="AR432" s="252" t="s">
        <v>422</v>
      </c>
      <c r="AT432" s="252" t="s">
        <v>393</v>
      </c>
      <c r="AU432" s="252" t="s">
        <v>386</v>
      </c>
      <c r="AY432" s="19" t="s">
        <v>387</v>
      </c>
      <c r="BE432" s="127">
        <f>IF(N432="základná",J432,0)</f>
        <v>0</v>
      </c>
      <c r="BF432" s="127">
        <f>IF(N432="znížená",J432,0)</f>
        <v>0</v>
      </c>
      <c r="BG432" s="127">
        <f>IF(N432="zákl. prenesená",J432,0)</f>
        <v>0</v>
      </c>
      <c r="BH432" s="127">
        <f>IF(N432="zníž. prenesená",J432,0)</f>
        <v>0</v>
      </c>
      <c r="BI432" s="127">
        <f>IF(N432="nulová",J432,0)</f>
        <v>0</v>
      </c>
      <c r="BJ432" s="19" t="s">
        <v>92</v>
      </c>
      <c r="BK432" s="127">
        <f>ROUND(I432*H432,2)</f>
        <v>0</v>
      </c>
      <c r="BL432" s="19" t="s">
        <v>422</v>
      </c>
      <c r="BM432" s="252" t="s">
        <v>688</v>
      </c>
    </row>
    <row r="433" spans="1:65" s="15" customFormat="1" ht="10.199999999999999">
      <c r="B433" s="264"/>
      <c r="C433" s="265"/>
      <c r="D433" s="255" t="s">
        <v>398</v>
      </c>
      <c r="E433" s="266" t="s">
        <v>1</v>
      </c>
      <c r="F433" s="267" t="s">
        <v>689</v>
      </c>
      <c r="G433" s="265"/>
      <c r="H433" s="268">
        <v>3286</v>
      </c>
      <c r="I433" s="269"/>
      <c r="J433" s="265"/>
      <c r="K433" s="265"/>
      <c r="L433" s="270"/>
      <c r="M433" s="271"/>
      <c r="N433" s="272"/>
      <c r="O433" s="272"/>
      <c r="P433" s="272"/>
      <c r="Q433" s="272"/>
      <c r="R433" s="272"/>
      <c r="S433" s="272"/>
      <c r="T433" s="273"/>
      <c r="AT433" s="274" t="s">
        <v>398</v>
      </c>
      <c r="AU433" s="274" t="s">
        <v>386</v>
      </c>
      <c r="AV433" s="15" t="s">
        <v>92</v>
      </c>
      <c r="AW433" s="15" t="s">
        <v>30</v>
      </c>
      <c r="AX433" s="15" t="s">
        <v>84</v>
      </c>
      <c r="AY433" s="274" t="s">
        <v>387</v>
      </c>
    </row>
    <row r="434" spans="1:65" s="2" customFormat="1" ht="21.75" customHeight="1">
      <c r="A434" s="37"/>
      <c r="B434" s="38"/>
      <c r="C434" s="297" t="s">
        <v>690</v>
      </c>
      <c r="D434" s="297" t="s">
        <v>592</v>
      </c>
      <c r="E434" s="298" t="s">
        <v>691</v>
      </c>
      <c r="F434" s="299" t="s">
        <v>692</v>
      </c>
      <c r="G434" s="300" t="s">
        <v>693</v>
      </c>
      <c r="H434" s="301">
        <v>4929</v>
      </c>
      <c r="I434" s="302"/>
      <c r="J434" s="303">
        <f>ROUND(I434*H434,2)</f>
        <v>0</v>
      </c>
      <c r="K434" s="304"/>
      <c r="L434" s="305"/>
      <c r="M434" s="306" t="s">
        <v>1</v>
      </c>
      <c r="N434" s="307" t="s">
        <v>42</v>
      </c>
      <c r="O434" s="78"/>
      <c r="P434" s="250">
        <f>O434*H434</f>
        <v>0</v>
      </c>
      <c r="Q434" s="250">
        <v>0.40300000000000002</v>
      </c>
      <c r="R434" s="250">
        <f>Q434*H434</f>
        <v>1986.3870000000002</v>
      </c>
      <c r="S434" s="250">
        <v>0</v>
      </c>
      <c r="T434" s="251">
        <f>S434*H434</f>
        <v>0</v>
      </c>
      <c r="U434" s="37"/>
      <c r="V434" s="37"/>
      <c r="W434" s="37"/>
      <c r="X434" s="37"/>
      <c r="Y434" s="37"/>
      <c r="Z434" s="37"/>
      <c r="AA434" s="37"/>
      <c r="AB434" s="37"/>
      <c r="AC434" s="37"/>
      <c r="AD434" s="37"/>
      <c r="AE434" s="37"/>
      <c r="AR434" s="252" t="s">
        <v>575</v>
      </c>
      <c r="AT434" s="252" t="s">
        <v>592</v>
      </c>
      <c r="AU434" s="252" t="s">
        <v>386</v>
      </c>
      <c r="AY434" s="19" t="s">
        <v>387</v>
      </c>
      <c r="BE434" s="127">
        <f>IF(N434="základná",J434,0)</f>
        <v>0</v>
      </c>
      <c r="BF434" s="127">
        <f>IF(N434="znížená",J434,0)</f>
        <v>0</v>
      </c>
      <c r="BG434" s="127">
        <f>IF(N434="zákl. prenesená",J434,0)</f>
        <v>0</v>
      </c>
      <c r="BH434" s="127">
        <f>IF(N434="zníž. prenesená",J434,0)</f>
        <v>0</v>
      </c>
      <c r="BI434" s="127">
        <f>IF(N434="nulová",J434,0)</f>
        <v>0</v>
      </c>
      <c r="BJ434" s="19" t="s">
        <v>92</v>
      </c>
      <c r="BK434" s="127">
        <f>ROUND(I434*H434,2)</f>
        <v>0</v>
      </c>
      <c r="BL434" s="19" t="s">
        <v>422</v>
      </c>
      <c r="BM434" s="252" t="s">
        <v>694</v>
      </c>
    </row>
    <row r="435" spans="1:65" s="2" customFormat="1" ht="19.2">
      <c r="A435" s="37"/>
      <c r="B435" s="38"/>
      <c r="C435" s="39"/>
      <c r="D435" s="255" t="s">
        <v>652</v>
      </c>
      <c r="E435" s="39"/>
      <c r="F435" s="308" t="s">
        <v>695</v>
      </c>
      <c r="G435" s="39"/>
      <c r="H435" s="39"/>
      <c r="I435" s="197"/>
      <c r="J435" s="39"/>
      <c r="K435" s="39"/>
      <c r="L435" s="40"/>
      <c r="M435" s="309"/>
      <c r="N435" s="310"/>
      <c r="O435" s="78"/>
      <c r="P435" s="78"/>
      <c r="Q435" s="78"/>
      <c r="R435" s="78"/>
      <c r="S435" s="78"/>
      <c r="T435" s="79"/>
      <c r="U435" s="37"/>
      <c r="V435" s="37"/>
      <c r="W435" s="37"/>
      <c r="X435" s="37"/>
      <c r="Y435" s="37"/>
      <c r="Z435" s="37"/>
      <c r="AA435" s="37"/>
      <c r="AB435" s="37"/>
      <c r="AC435" s="37"/>
      <c r="AD435" s="37"/>
      <c r="AE435" s="37"/>
      <c r="AT435" s="19" t="s">
        <v>652</v>
      </c>
      <c r="AU435" s="19" t="s">
        <v>386</v>
      </c>
    </row>
    <row r="436" spans="1:65" s="2" customFormat="1" ht="33" customHeight="1">
      <c r="A436" s="37"/>
      <c r="B436" s="38"/>
      <c r="C436" s="240" t="s">
        <v>696</v>
      </c>
      <c r="D436" s="240" t="s">
        <v>393</v>
      </c>
      <c r="E436" s="241" t="s">
        <v>697</v>
      </c>
      <c r="F436" s="242" t="s">
        <v>698</v>
      </c>
      <c r="G436" s="243" t="s">
        <v>405</v>
      </c>
      <c r="H436" s="244">
        <v>139.65</v>
      </c>
      <c r="I436" s="245"/>
      <c r="J436" s="246">
        <f>ROUND(I436*H436,2)</f>
        <v>0</v>
      </c>
      <c r="K436" s="247"/>
      <c r="L436" s="40"/>
      <c r="M436" s="248" t="s">
        <v>1</v>
      </c>
      <c r="N436" s="249" t="s">
        <v>42</v>
      </c>
      <c r="O436" s="78"/>
      <c r="P436" s="250">
        <f>O436*H436</f>
        <v>0</v>
      </c>
      <c r="Q436" s="250">
        <v>1E-3</v>
      </c>
      <c r="R436" s="250">
        <f>Q436*H436</f>
        <v>0.13965</v>
      </c>
      <c r="S436" s="250">
        <v>0</v>
      </c>
      <c r="T436" s="251">
        <f>S436*H436</f>
        <v>0</v>
      </c>
      <c r="U436" s="37"/>
      <c r="V436" s="37"/>
      <c r="W436" s="37"/>
      <c r="X436" s="37"/>
      <c r="Y436" s="37"/>
      <c r="Z436" s="37"/>
      <c r="AA436" s="37"/>
      <c r="AB436" s="37"/>
      <c r="AC436" s="37"/>
      <c r="AD436" s="37"/>
      <c r="AE436" s="37"/>
      <c r="AR436" s="252" t="s">
        <v>422</v>
      </c>
      <c r="AT436" s="252" t="s">
        <v>393</v>
      </c>
      <c r="AU436" s="252" t="s">
        <v>386</v>
      </c>
      <c r="AY436" s="19" t="s">
        <v>387</v>
      </c>
      <c r="BE436" s="127">
        <f>IF(N436="základná",J436,0)</f>
        <v>0</v>
      </c>
      <c r="BF436" s="127">
        <f>IF(N436="znížená",J436,0)</f>
        <v>0</v>
      </c>
      <c r="BG436" s="127">
        <f>IF(N436="zákl. prenesená",J436,0)</f>
        <v>0</v>
      </c>
      <c r="BH436" s="127">
        <f>IF(N436="zníž. prenesená",J436,0)</f>
        <v>0</v>
      </c>
      <c r="BI436" s="127">
        <f>IF(N436="nulová",J436,0)</f>
        <v>0</v>
      </c>
      <c r="BJ436" s="19" t="s">
        <v>92</v>
      </c>
      <c r="BK436" s="127">
        <f>ROUND(I436*H436,2)</f>
        <v>0</v>
      </c>
      <c r="BL436" s="19" t="s">
        <v>422</v>
      </c>
      <c r="BM436" s="252" t="s">
        <v>699</v>
      </c>
    </row>
    <row r="437" spans="1:65" s="14" customFormat="1" ht="10.199999999999999">
      <c r="B437" s="253"/>
      <c r="C437" s="254"/>
      <c r="D437" s="255" t="s">
        <v>398</v>
      </c>
      <c r="E437" s="256" t="s">
        <v>1</v>
      </c>
      <c r="F437" s="257" t="s">
        <v>610</v>
      </c>
      <c r="G437" s="254"/>
      <c r="H437" s="256" t="s">
        <v>1</v>
      </c>
      <c r="I437" s="258"/>
      <c r="J437" s="254"/>
      <c r="K437" s="254"/>
      <c r="L437" s="259"/>
      <c r="M437" s="260"/>
      <c r="N437" s="261"/>
      <c r="O437" s="261"/>
      <c r="P437" s="261"/>
      <c r="Q437" s="261"/>
      <c r="R437" s="261"/>
      <c r="S437" s="261"/>
      <c r="T437" s="262"/>
      <c r="AT437" s="263" t="s">
        <v>398</v>
      </c>
      <c r="AU437" s="263" t="s">
        <v>386</v>
      </c>
      <c r="AV437" s="14" t="s">
        <v>84</v>
      </c>
      <c r="AW437" s="14" t="s">
        <v>30</v>
      </c>
      <c r="AX437" s="14" t="s">
        <v>76</v>
      </c>
      <c r="AY437" s="263" t="s">
        <v>387</v>
      </c>
    </row>
    <row r="438" spans="1:65" s="15" customFormat="1" ht="10.199999999999999">
      <c r="B438" s="264"/>
      <c r="C438" s="265"/>
      <c r="D438" s="255" t="s">
        <v>398</v>
      </c>
      <c r="E438" s="266" t="s">
        <v>1</v>
      </c>
      <c r="F438" s="267" t="s">
        <v>230</v>
      </c>
      <c r="G438" s="265"/>
      <c r="H438" s="268">
        <v>69</v>
      </c>
      <c r="I438" s="269"/>
      <c r="J438" s="265"/>
      <c r="K438" s="265"/>
      <c r="L438" s="270"/>
      <c r="M438" s="271"/>
      <c r="N438" s="272"/>
      <c r="O438" s="272"/>
      <c r="P438" s="272"/>
      <c r="Q438" s="272"/>
      <c r="R438" s="272"/>
      <c r="S438" s="272"/>
      <c r="T438" s="273"/>
      <c r="AT438" s="274" t="s">
        <v>398</v>
      </c>
      <c r="AU438" s="274" t="s">
        <v>386</v>
      </c>
      <c r="AV438" s="15" t="s">
        <v>92</v>
      </c>
      <c r="AW438" s="15" t="s">
        <v>30</v>
      </c>
      <c r="AX438" s="15" t="s">
        <v>76</v>
      </c>
      <c r="AY438" s="274" t="s">
        <v>387</v>
      </c>
    </row>
    <row r="439" spans="1:65" s="17" customFormat="1" ht="10.199999999999999">
      <c r="B439" s="286"/>
      <c r="C439" s="287"/>
      <c r="D439" s="255" t="s">
        <v>398</v>
      </c>
      <c r="E439" s="288" t="s">
        <v>228</v>
      </c>
      <c r="F439" s="289" t="s">
        <v>411</v>
      </c>
      <c r="G439" s="287"/>
      <c r="H439" s="290">
        <v>69</v>
      </c>
      <c r="I439" s="291"/>
      <c r="J439" s="287"/>
      <c r="K439" s="287"/>
      <c r="L439" s="292"/>
      <c r="M439" s="293"/>
      <c r="N439" s="294"/>
      <c r="O439" s="294"/>
      <c r="P439" s="294"/>
      <c r="Q439" s="294"/>
      <c r="R439" s="294"/>
      <c r="S439" s="294"/>
      <c r="T439" s="295"/>
      <c r="AT439" s="296" t="s">
        <v>398</v>
      </c>
      <c r="AU439" s="296" t="s">
        <v>386</v>
      </c>
      <c r="AV439" s="17" t="s">
        <v>99</v>
      </c>
      <c r="AW439" s="17" t="s">
        <v>30</v>
      </c>
      <c r="AX439" s="17" t="s">
        <v>76</v>
      </c>
      <c r="AY439" s="296" t="s">
        <v>387</v>
      </c>
    </row>
    <row r="440" spans="1:65" s="15" customFormat="1" ht="10.199999999999999">
      <c r="B440" s="264"/>
      <c r="C440" s="265"/>
      <c r="D440" s="255" t="s">
        <v>398</v>
      </c>
      <c r="E440" s="266" t="s">
        <v>1</v>
      </c>
      <c r="F440" s="267" t="s">
        <v>700</v>
      </c>
      <c r="G440" s="265"/>
      <c r="H440" s="268">
        <v>70.650000000000006</v>
      </c>
      <c r="I440" s="269"/>
      <c r="J440" s="265"/>
      <c r="K440" s="265"/>
      <c r="L440" s="270"/>
      <c r="M440" s="271"/>
      <c r="N440" s="272"/>
      <c r="O440" s="272"/>
      <c r="P440" s="272"/>
      <c r="Q440" s="272"/>
      <c r="R440" s="272"/>
      <c r="S440" s="272"/>
      <c r="T440" s="273"/>
      <c r="AT440" s="274" t="s">
        <v>398</v>
      </c>
      <c r="AU440" s="274" t="s">
        <v>386</v>
      </c>
      <c r="AV440" s="15" t="s">
        <v>92</v>
      </c>
      <c r="AW440" s="15" t="s">
        <v>30</v>
      </c>
      <c r="AX440" s="15" t="s">
        <v>76</v>
      </c>
      <c r="AY440" s="274" t="s">
        <v>387</v>
      </c>
    </row>
    <row r="441" spans="1:65" s="16" customFormat="1" ht="10.199999999999999">
      <c r="B441" s="275"/>
      <c r="C441" s="276"/>
      <c r="D441" s="255" t="s">
        <v>398</v>
      </c>
      <c r="E441" s="277" t="s">
        <v>1</v>
      </c>
      <c r="F441" s="278" t="s">
        <v>412</v>
      </c>
      <c r="G441" s="276"/>
      <c r="H441" s="279">
        <v>139.65</v>
      </c>
      <c r="I441" s="280"/>
      <c r="J441" s="276"/>
      <c r="K441" s="276"/>
      <c r="L441" s="281"/>
      <c r="M441" s="282"/>
      <c r="N441" s="283"/>
      <c r="O441" s="283"/>
      <c r="P441" s="283"/>
      <c r="Q441" s="283"/>
      <c r="R441" s="283"/>
      <c r="S441" s="283"/>
      <c r="T441" s="284"/>
      <c r="AT441" s="285" t="s">
        <v>398</v>
      </c>
      <c r="AU441" s="285" t="s">
        <v>386</v>
      </c>
      <c r="AV441" s="16" t="s">
        <v>386</v>
      </c>
      <c r="AW441" s="16" t="s">
        <v>30</v>
      </c>
      <c r="AX441" s="16" t="s">
        <v>84</v>
      </c>
      <c r="AY441" s="285" t="s">
        <v>387</v>
      </c>
    </row>
    <row r="442" spans="1:65" s="2" customFormat="1" ht="21.75" customHeight="1">
      <c r="A442" s="37"/>
      <c r="B442" s="38"/>
      <c r="C442" s="297" t="s">
        <v>701</v>
      </c>
      <c r="D442" s="297" t="s">
        <v>592</v>
      </c>
      <c r="E442" s="298" t="s">
        <v>702</v>
      </c>
      <c r="F442" s="299" t="s">
        <v>703</v>
      </c>
      <c r="G442" s="300" t="s">
        <v>693</v>
      </c>
      <c r="H442" s="301">
        <v>349.125</v>
      </c>
      <c r="I442" s="302"/>
      <c r="J442" s="303">
        <f>ROUND(I442*H442,2)</f>
        <v>0</v>
      </c>
      <c r="K442" s="304"/>
      <c r="L442" s="305"/>
      <c r="M442" s="306" t="s">
        <v>1</v>
      </c>
      <c r="N442" s="307" t="s">
        <v>42</v>
      </c>
      <c r="O442" s="78"/>
      <c r="P442" s="250">
        <f>O442*H442</f>
        <v>0</v>
      </c>
      <c r="Q442" s="250">
        <v>1E-3</v>
      </c>
      <c r="R442" s="250">
        <f>Q442*H442</f>
        <v>0.34912500000000002</v>
      </c>
      <c r="S442" s="250">
        <v>0</v>
      </c>
      <c r="T442" s="251">
        <f>S442*H442</f>
        <v>0</v>
      </c>
      <c r="U442" s="37"/>
      <c r="V442" s="37"/>
      <c r="W442" s="37"/>
      <c r="X442" s="37"/>
      <c r="Y442" s="37"/>
      <c r="Z442" s="37"/>
      <c r="AA442" s="37"/>
      <c r="AB442" s="37"/>
      <c r="AC442" s="37"/>
      <c r="AD442" s="37"/>
      <c r="AE442" s="37"/>
      <c r="AR442" s="252" t="s">
        <v>575</v>
      </c>
      <c r="AT442" s="252" t="s">
        <v>592</v>
      </c>
      <c r="AU442" s="252" t="s">
        <v>386</v>
      </c>
      <c r="AY442" s="19" t="s">
        <v>387</v>
      </c>
      <c r="BE442" s="127">
        <f>IF(N442="základná",J442,0)</f>
        <v>0</v>
      </c>
      <c r="BF442" s="127">
        <f>IF(N442="znížená",J442,0)</f>
        <v>0</v>
      </c>
      <c r="BG442" s="127">
        <f>IF(N442="zákl. prenesená",J442,0)</f>
        <v>0</v>
      </c>
      <c r="BH442" s="127">
        <f>IF(N442="zníž. prenesená",J442,0)</f>
        <v>0</v>
      </c>
      <c r="BI442" s="127">
        <f>IF(N442="nulová",J442,0)</f>
        <v>0</v>
      </c>
      <c r="BJ442" s="19" t="s">
        <v>92</v>
      </c>
      <c r="BK442" s="127">
        <f>ROUND(I442*H442,2)</f>
        <v>0</v>
      </c>
      <c r="BL442" s="19" t="s">
        <v>422</v>
      </c>
      <c r="BM442" s="252" t="s">
        <v>704</v>
      </c>
    </row>
    <row r="443" spans="1:65" s="2" customFormat="1" ht="16.5" customHeight="1">
      <c r="A443" s="37"/>
      <c r="B443" s="38"/>
      <c r="C443" s="240" t="s">
        <v>705</v>
      </c>
      <c r="D443" s="240" t="s">
        <v>393</v>
      </c>
      <c r="E443" s="241" t="s">
        <v>706</v>
      </c>
      <c r="F443" s="242" t="s">
        <v>707</v>
      </c>
      <c r="G443" s="243" t="s">
        <v>396</v>
      </c>
      <c r="H443" s="244">
        <v>471</v>
      </c>
      <c r="I443" s="245"/>
      <c r="J443" s="246">
        <f>ROUND(I443*H443,2)</f>
        <v>0</v>
      </c>
      <c r="K443" s="247"/>
      <c r="L443" s="40"/>
      <c r="M443" s="248" t="s">
        <v>1</v>
      </c>
      <c r="N443" s="249" t="s">
        <v>42</v>
      </c>
      <c r="O443" s="78"/>
      <c r="P443" s="250">
        <f>O443*H443</f>
        <v>0</v>
      </c>
      <c r="Q443" s="250">
        <v>2.5000000000000001E-3</v>
      </c>
      <c r="R443" s="250">
        <f>Q443*H443</f>
        <v>1.1775</v>
      </c>
      <c r="S443" s="250">
        <v>0</v>
      </c>
      <c r="T443" s="251">
        <f>S443*H443</f>
        <v>0</v>
      </c>
      <c r="U443" s="37"/>
      <c r="V443" s="37"/>
      <c r="W443" s="37"/>
      <c r="X443" s="37"/>
      <c r="Y443" s="37"/>
      <c r="Z443" s="37"/>
      <c r="AA443" s="37"/>
      <c r="AB443" s="37"/>
      <c r="AC443" s="37"/>
      <c r="AD443" s="37"/>
      <c r="AE443" s="37"/>
      <c r="AR443" s="252" t="s">
        <v>422</v>
      </c>
      <c r="AT443" s="252" t="s">
        <v>393</v>
      </c>
      <c r="AU443" s="252" t="s">
        <v>386</v>
      </c>
      <c r="AY443" s="19" t="s">
        <v>387</v>
      </c>
      <c r="BE443" s="127">
        <f>IF(N443="základná",J443,0)</f>
        <v>0</v>
      </c>
      <c r="BF443" s="127">
        <f>IF(N443="znížená",J443,0)</f>
        <v>0</v>
      </c>
      <c r="BG443" s="127">
        <f>IF(N443="zákl. prenesená",J443,0)</f>
        <v>0</v>
      </c>
      <c r="BH443" s="127">
        <f>IF(N443="zníž. prenesená",J443,0)</f>
        <v>0</v>
      </c>
      <c r="BI443" s="127">
        <f>IF(N443="nulová",J443,0)</f>
        <v>0</v>
      </c>
      <c r="BJ443" s="19" t="s">
        <v>92</v>
      </c>
      <c r="BK443" s="127">
        <f>ROUND(I443*H443,2)</f>
        <v>0</v>
      </c>
      <c r="BL443" s="19" t="s">
        <v>422</v>
      </c>
      <c r="BM443" s="252" t="s">
        <v>708</v>
      </c>
    </row>
    <row r="444" spans="1:65" s="15" customFormat="1" ht="10.199999999999999">
      <c r="B444" s="264"/>
      <c r="C444" s="265"/>
      <c r="D444" s="255" t="s">
        <v>398</v>
      </c>
      <c r="E444" s="266" t="s">
        <v>1</v>
      </c>
      <c r="F444" s="267" t="s">
        <v>237</v>
      </c>
      <c r="G444" s="265"/>
      <c r="H444" s="268">
        <v>471</v>
      </c>
      <c r="I444" s="269"/>
      <c r="J444" s="265"/>
      <c r="K444" s="265"/>
      <c r="L444" s="270"/>
      <c r="M444" s="271"/>
      <c r="N444" s="272"/>
      <c r="O444" s="272"/>
      <c r="P444" s="272"/>
      <c r="Q444" s="272"/>
      <c r="R444" s="272"/>
      <c r="S444" s="272"/>
      <c r="T444" s="273"/>
      <c r="AT444" s="274" t="s">
        <v>398</v>
      </c>
      <c r="AU444" s="274" t="s">
        <v>386</v>
      </c>
      <c r="AV444" s="15" t="s">
        <v>92</v>
      </c>
      <c r="AW444" s="15" t="s">
        <v>30</v>
      </c>
      <c r="AX444" s="15" t="s">
        <v>76</v>
      </c>
      <c r="AY444" s="274" t="s">
        <v>387</v>
      </c>
    </row>
    <row r="445" spans="1:65" s="16" customFormat="1" ht="10.199999999999999">
      <c r="B445" s="275"/>
      <c r="C445" s="276"/>
      <c r="D445" s="255" t="s">
        <v>398</v>
      </c>
      <c r="E445" s="277" t="s">
        <v>1</v>
      </c>
      <c r="F445" s="278" t="s">
        <v>412</v>
      </c>
      <c r="G445" s="276"/>
      <c r="H445" s="279">
        <v>471</v>
      </c>
      <c r="I445" s="280"/>
      <c r="J445" s="276"/>
      <c r="K445" s="276"/>
      <c r="L445" s="281"/>
      <c r="M445" s="282"/>
      <c r="N445" s="283"/>
      <c r="O445" s="283"/>
      <c r="P445" s="283"/>
      <c r="Q445" s="283"/>
      <c r="R445" s="283"/>
      <c r="S445" s="283"/>
      <c r="T445" s="284"/>
      <c r="AT445" s="285" t="s">
        <v>398</v>
      </c>
      <c r="AU445" s="285" t="s">
        <v>386</v>
      </c>
      <c r="AV445" s="16" t="s">
        <v>386</v>
      </c>
      <c r="AW445" s="16" t="s">
        <v>30</v>
      </c>
      <c r="AX445" s="16" t="s">
        <v>84</v>
      </c>
      <c r="AY445" s="285" t="s">
        <v>387</v>
      </c>
    </row>
    <row r="446" spans="1:65" s="2" customFormat="1" ht="33" customHeight="1">
      <c r="A446" s="37"/>
      <c r="B446" s="38"/>
      <c r="C446" s="240" t="s">
        <v>709</v>
      </c>
      <c r="D446" s="240" t="s">
        <v>393</v>
      </c>
      <c r="E446" s="241" t="s">
        <v>710</v>
      </c>
      <c r="F446" s="242" t="s">
        <v>711</v>
      </c>
      <c r="G446" s="243" t="s">
        <v>396</v>
      </c>
      <c r="H446" s="244">
        <v>237.3</v>
      </c>
      <c r="I446" s="245"/>
      <c r="J446" s="246">
        <f>ROUND(I446*H446,2)</f>
        <v>0</v>
      </c>
      <c r="K446" s="247"/>
      <c r="L446" s="40"/>
      <c r="M446" s="248" t="s">
        <v>1</v>
      </c>
      <c r="N446" s="249" t="s">
        <v>42</v>
      </c>
      <c r="O446" s="78"/>
      <c r="P446" s="250">
        <f>O446*H446</f>
        <v>0</v>
      </c>
      <c r="Q446" s="250">
        <v>1.9300000000000001E-3</v>
      </c>
      <c r="R446" s="250">
        <f>Q446*H446</f>
        <v>0.45798900000000003</v>
      </c>
      <c r="S446" s="250">
        <v>0</v>
      </c>
      <c r="T446" s="251">
        <f>S446*H446</f>
        <v>0</v>
      </c>
      <c r="U446" s="37"/>
      <c r="V446" s="37"/>
      <c r="W446" s="37"/>
      <c r="X446" s="37"/>
      <c r="Y446" s="37"/>
      <c r="Z446" s="37"/>
      <c r="AA446" s="37"/>
      <c r="AB446" s="37"/>
      <c r="AC446" s="37"/>
      <c r="AD446" s="37"/>
      <c r="AE446" s="37"/>
      <c r="AR446" s="252" t="s">
        <v>422</v>
      </c>
      <c r="AT446" s="252" t="s">
        <v>393</v>
      </c>
      <c r="AU446" s="252" t="s">
        <v>386</v>
      </c>
      <c r="AY446" s="19" t="s">
        <v>387</v>
      </c>
      <c r="BE446" s="127">
        <f>IF(N446="základná",J446,0)</f>
        <v>0</v>
      </c>
      <c r="BF446" s="127">
        <f>IF(N446="znížená",J446,0)</f>
        <v>0</v>
      </c>
      <c r="BG446" s="127">
        <f>IF(N446="zákl. prenesená",J446,0)</f>
        <v>0</v>
      </c>
      <c r="BH446" s="127">
        <f>IF(N446="zníž. prenesená",J446,0)</f>
        <v>0</v>
      </c>
      <c r="BI446" s="127">
        <f>IF(N446="nulová",J446,0)</f>
        <v>0</v>
      </c>
      <c r="BJ446" s="19" t="s">
        <v>92</v>
      </c>
      <c r="BK446" s="127">
        <f>ROUND(I446*H446,2)</f>
        <v>0</v>
      </c>
      <c r="BL446" s="19" t="s">
        <v>422</v>
      </c>
      <c r="BM446" s="252" t="s">
        <v>712</v>
      </c>
    </row>
    <row r="447" spans="1:65" s="15" customFormat="1" ht="10.199999999999999">
      <c r="B447" s="264"/>
      <c r="C447" s="265"/>
      <c r="D447" s="255" t="s">
        <v>398</v>
      </c>
      <c r="E447" s="266" t="s">
        <v>1</v>
      </c>
      <c r="F447" s="267" t="s">
        <v>186</v>
      </c>
      <c r="G447" s="265"/>
      <c r="H447" s="268">
        <v>237.3</v>
      </c>
      <c r="I447" s="269"/>
      <c r="J447" s="265"/>
      <c r="K447" s="265"/>
      <c r="L447" s="270"/>
      <c r="M447" s="271"/>
      <c r="N447" s="272"/>
      <c r="O447" s="272"/>
      <c r="P447" s="272"/>
      <c r="Q447" s="272"/>
      <c r="R447" s="272"/>
      <c r="S447" s="272"/>
      <c r="T447" s="273"/>
      <c r="AT447" s="274" t="s">
        <v>398</v>
      </c>
      <c r="AU447" s="274" t="s">
        <v>386</v>
      </c>
      <c r="AV447" s="15" t="s">
        <v>92</v>
      </c>
      <c r="AW447" s="15" t="s">
        <v>30</v>
      </c>
      <c r="AX447" s="15" t="s">
        <v>84</v>
      </c>
      <c r="AY447" s="274" t="s">
        <v>387</v>
      </c>
    </row>
    <row r="448" spans="1:65" s="2" customFormat="1" ht="24.15" customHeight="1">
      <c r="A448" s="37"/>
      <c r="B448" s="38"/>
      <c r="C448" s="240" t="s">
        <v>713</v>
      </c>
      <c r="D448" s="240" t="s">
        <v>393</v>
      </c>
      <c r="E448" s="241" t="s">
        <v>714</v>
      </c>
      <c r="F448" s="242" t="s">
        <v>715</v>
      </c>
      <c r="G448" s="243" t="s">
        <v>716</v>
      </c>
      <c r="H448" s="311"/>
      <c r="I448" s="245"/>
      <c r="J448" s="246">
        <f>ROUND(I448*H448,2)</f>
        <v>0</v>
      </c>
      <c r="K448" s="247"/>
      <c r="L448" s="40"/>
      <c r="M448" s="248" t="s">
        <v>1</v>
      </c>
      <c r="N448" s="249" t="s">
        <v>42</v>
      </c>
      <c r="O448" s="78"/>
      <c r="P448" s="250">
        <f>O448*H448</f>
        <v>0</v>
      </c>
      <c r="Q448" s="250">
        <v>0</v>
      </c>
      <c r="R448" s="250">
        <f>Q448*H448</f>
        <v>0</v>
      </c>
      <c r="S448" s="250">
        <v>0</v>
      </c>
      <c r="T448" s="251">
        <f>S448*H448</f>
        <v>0</v>
      </c>
      <c r="U448" s="37"/>
      <c r="V448" s="37"/>
      <c r="W448" s="37"/>
      <c r="X448" s="37"/>
      <c r="Y448" s="37"/>
      <c r="Z448" s="37"/>
      <c r="AA448" s="37"/>
      <c r="AB448" s="37"/>
      <c r="AC448" s="37"/>
      <c r="AD448" s="37"/>
      <c r="AE448" s="37"/>
      <c r="AR448" s="252" t="s">
        <v>422</v>
      </c>
      <c r="AT448" s="252" t="s">
        <v>393</v>
      </c>
      <c r="AU448" s="252" t="s">
        <v>386</v>
      </c>
      <c r="AY448" s="19" t="s">
        <v>387</v>
      </c>
      <c r="BE448" s="127">
        <f>IF(N448="základná",J448,0)</f>
        <v>0</v>
      </c>
      <c r="BF448" s="127">
        <f>IF(N448="znížená",J448,0)</f>
        <v>0</v>
      </c>
      <c r="BG448" s="127">
        <f>IF(N448="zákl. prenesená",J448,0)</f>
        <v>0</v>
      </c>
      <c r="BH448" s="127">
        <f>IF(N448="zníž. prenesená",J448,0)</f>
        <v>0</v>
      </c>
      <c r="BI448" s="127">
        <f>IF(N448="nulová",J448,0)</f>
        <v>0</v>
      </c>
      <c r="BJ448" s="19" t="s">
        <v>92</v>
      </c>
      <c r="BK448" s="127">
        <f>ROUND(I448*H448,2)</f>
        <v>0</v>
      </c>
      <c r="BL448" s="19" t="s">
        <v>422</v>
      </c>
      <c r="BM448" s="252" t="s">
        <v>717</v>
      </c>
    </row>
    <row r="449" spans="1:65" s="13" customFormat="1" ht="20.85" customHeight="1">
      <c r="B449" s="227"/>
      <c r="C449" s="228"/>
      <c r="D449" s="229" t="s">
        <v>75</v>
      </c>
      <c r="E449" s="229" t="s">
        <v>718</v>
      </c>
      <c r="F449" s="229" t="s">
        <v>719</v>
      </c>
      <c r="G449" s="228"/>
      <c r="H449" s="228"/>
      <c r="I449" s="230"/>
      <c r="J449" s="231">
        <f>BK449</f>
        <v>0</v>
      </c>
      <c r="K449" s="228"/>
      <c r="L449" s="232"/>
      <c r="M449" s="233"/>
      <c r="N449" s="234"/>
      <c r="O449" s="234"/>
      <c r="P449" s="235">
        <f>SUM(P450:P454)</f>
        <v>0</v>
      </c>
      <c r="Q449" s="234"/>
      <c r="R449" s="235">
        <f>SUM(R450:R454)</f>
        <v>5.6700400000000002</v>
      </c>
      <c r="S449" s="234"/>
      <c r="T449" s="236">
        <f>SUM(T450:T454)</f>
        <v>0</v>
      </c>
      <c r="AR449" s="237" t="s">
        <v>92</v>
      </c>
      <c r="AT449" s="238" t="s">
        <v>75</v>
      </c>
      <c r="AU449" s="238" t="s">
        <v>99</v>
      </c>
      <c r="AY449" s="237" t="s">
        <v>387</v>
      </c>
      <c r="BK449" s="239">
        <f>SUM(BK450:BK454)</f>
        <v>0</v>
      </c>
    </row>
    <row r="450" spans="1:65" s="2" customFormat="1" ht="37.799999999999997" customHeight="1">
      <c r="A450" s="37"/>
      <c r="B450" s="38"/>
      <c r="C450" s="240" t="s">
        <v>720</v>
      </c>
      <c r="D450" s="240" t="s">
        <v>393</v>
      </c>
      <c r="E450" s="241" t="s">
        <v>721</v>
      </c>
      <c r="F450" s="242" t="s">
        <v>722</v>
      </c>
      <c r="G450" s="243" t="s">
        <v>405</v>
      </c>
      <c r="H450" s="244">
        <v>458</v>
      </c>
      <c r="I450" s="245"/>
      <c r="J450" s="246">
        <f>ROUND(I450*H450,2)</f>
        <v>0</v>
      </c>
      <c r="K450" s="247"/>
      <c r="L450" s="40"/>
      <c r="M450" s="248" t="s">
        <v>1</v>
      </c>
      <c r="N450" s="249" t="s">
        <v>42</v>
      </c>
      <c r="O450" s="78"/>
      <c r="P450" s="250">
        <f>O450*H450</f>
        <v>0</v>
      </c>
      <c r="Q450" s="250">
        <v>1.238E-2</v>
      </c>
      <c r="R450" s="250">
        <f>Q450*H450</f>
        <v>5.6700400000000002</v>
      </c>
      <c r="S450" s="250">
        <v>0</v>
      </c>
      <c r="T450" s="251">
        <f>S450*H450</f>
        <v>0</v>
      </c>
      <c r="U450" s="37"/>
      <c r="V450" s="37"/>
      <c r="W450" s="37"/>
      <c r="X450" s="37"/>
      <c r="Y450" s="37"/>
      <c r="Z450" s="37"/>
      <c r="AA450" s="37"/>
      <c r="AB450" s="37"/>
      <c r="AC450" s="37"/>
      <c r="AD450" s="37"/>
      <c r="AE450" s="37"/>
      <c r="AR450" s="252" t="s">
        <v>422</v>
      </c>
      <c r="AT450" s="252" t="s">
        <v>393</v>
      </c>
      <c r="AU450" s="252" t="s">
        <v>386</v>
      </c>
      <c r="AY450" s="19" t="s">
        <v>387</v>
      </c>
      <c r="BE450" s="127">
        <f>IF(N450="základná",J450,0)</f>
        <v>0</v>
      </c>
      <c r="BF450" s="127">
        <f>IF(N450="znížená",J450,0)</f>
        <v>0</v>
      </c>
      <c r="BG450" s="127">
        <f>IF(N450="zákl. prenesená",J450,0)</f>
        <v>0</v>
      </c>
      <c r="BH450" s="127">
        <f>IF(N450="zníž. prenesená",J450,0)</f>
        <v>0</v>
      </c>
      <c r="BI450" s="127">
        <f>IF(N450="nulová",J450,0)</f>
        <v>0</v>
      </c>
      <c r="BJ450" s="19" t="s">
        <v>92</v>
      </c>
      <c r="BK450" s="127">
        <f>ROUND(I450*H450,2)</f>
        <v>0</v>
      </c>
      <c r="BL450" s="19" t="s">
        <v>422</v>
      </c>
      <c r="BM450" s="252" t="s">
        <v>723</v>
      </c>
    </row>
    <row r="451" spans="1:65" s="14" customFormat="1" ht="10.199999999999999">
      <c r="B451" s="253"/>
      <c r="C451" s="254"/>
      <c r="D451" s="255" t="s">
        <v>398</v>
      </c>
      <c r="E451" s="256" t="s">
        <v>1</v>
      </c>
      <c r="F451" s="257" t="s">
        <v>610</v>
      </c>
      <c r="G451" s="254"/>
      <c r="H451" s="256" t="s">
        <v>1</v>
      </c>
      <c r="I451" s="258"/>
      <c r="J451" s="254"/>
      <c r="K451" s="254"/>
      <c r="L451" s="259"/>
      <c r="M451" s="260"/>
      <c r="N451" s="261"/>
      <c r="O451" s="261"/>
      <c r="P451" s="261"/>
      <c r="Q451" s="261"/>
      <c r="R451" s="261"/>
      <c r="S451" s="261"/>
      <c r="T451" s="262"/>
      <c r="AT451" s="263" t="s">
        <v>398</v>
      </c>
      <c r="AU451" s="263" t="s">
        <v>386</v>
      </c>
      <c r="AV451" s="14" t="s">
        <v>84</v>
      </c>
      <c r="AW451" s="14" t="s">
        <v>30</v>
      </c>
      <c r="AX451" s="14" t="s">
        <v>76</v>
      </c>
      <c r="AY451" s="263" t="s">
        <v>387</v>
      </c>
    </row>
    <row r="452" spans="1:65" s="15" customFormat="1" ht="10.199999999999999">
      <c r="B452" s="264"/>
      <c r="C452" s="265"/>
      <c r="D452" s="255" t="s">
        <v>398</v>
      </c>
      <c r="E452" s="266" t="s">
        <v>1</v>
      </c>
      <c r="F452" s="267" t="s">
        <v>724</v>
      </c>
      <c r="G452" s="265"/>
      <c r="H452" s="268">
        <v>458</v>
      </c>
      <c r="I452" s="269"/>
      <c r="J452" s="265"/>
      <c r="K452" s="265"/>
      <c r="L452" s="270"/>
      <c r="M452" s="271"/>
      <c r="N452" s="272"/>
      <c r="O452" s="272"/>
      <c r="P452" s="272"/>
      <c r="Q452" s="272"/>
      <c r="R452" s="272"/>
      <c r="S452" s="272"/>
      <c r="T452" s="273"/>
      <c r="AT452" s="274" t="s">
        <v>398</v>
      </c>
      <c r="AU452" s="274" t="s">
        <v>386</v>
      </c>
      <c r="AV452" s="15" t="s">
        <v>92</v>
      </c>
      <c r="AW452" s="15" t="s">
        <v>30</v>
      </c>
      <c r="AX452" s="15" t="s">
        <v>76</v>
      </c>
      <c r="AY452" s="274" t="s">
        <v>387</v>
      </c>
    </row>
    <row r="453" spans="1:65" s="16" customFormat="1" ht="10.199999999999999">
      <c r="B453" s="275"/>
      <c r="C453" s="276"/>
      <c r="D453" s="255" t="s">
        <v>398</v>
      </c>
      <c r="E453" s="277" t="s">
        <v>1</v>
      </c>
      <c r="F453" s="278" t="s">
        <v>412</v>
      </c>
      <c r="G453" s="276"/>
      <c r="H453" s="279">
        <v>458</v>
      </c>
      <c r="I453" s="280"/>
      <c r="J453" s="276"/>
      <c r="K453" s="276"/>
      <c r="L453" s="281"/>
      <c r="M453" s="282"/>
      <c r="N453" s="283"/>
      <c r="O453" s="283"/>
      <c r="P453" s="283"/>
      <c r="Q453" s="283"/>
      <c r="R453" s="283"/>
      <c r="S453" s="283"/>
      <c r="T453" s="284"/>
      <c r="AT453" s="285" t="s">
        <v>398</v>
      </c>
      <c r="AU453" s="285" t="s">
        <v>386</v>
      </c>
      <c r="AV453" s="16" t="s">
        <v>386</v>
      </c>
      <c r="AW453" s="16" t="s">
        <v>30</v>
      </c>
      <c r="AX453" s="16" t="s">
        <v>84</v>
      </c>
      <c r="AY453" s="285" t="s">
        <v>387</v>
      </c>
    </row>
    <row r="454" spans="1:65" s="2" customFormat="1" ht="24.15" customHeight="1">
      <c r="A454" s="37"/>
      <c r="B454" s="38"/>
      <c r="C454" s="240" t="s">
        <v>725</v>
      </c>
      <c r="D454" s="240" t="s">
        <v>393</v>
      </c>
      <c r="E454" s="241" t="s">
        <v>726</v>
      </c>
      <c r="F454" s="242" t="s">
        <v>727</v>
      </c>
      <c r="G454" s="243" t="s">
        <v>716</v>
      </c>
      <c r="H454" s="311"/>
      <c r="I454" s="245"/>
      <c r="J454" s="246">
        <f>ROUND(I454*H454,2)</f>
        <v>0</v>
      </c>
      <c r="K454" s="247"/>
      <c r="L454" s="40"/>
      <c r="M454" s="248" t="s">
        <v>1</v>
      </c>
      <c r="N454" s="249" t="s">
        <v>42</v>
      </c>
      <c r="O454" s="78"/>
      <c r="P454" s="250">
        <f>O454*H454</f>
        <v>0</v>
      </c>
      <c r="Q454" s="250">
        <v>0</v>
      </c>
      <c r="R454" s="250">
        <f>Q454*H454</f>
        <v>0</v>
      </c>
      <c r="S454" s="250">
        <v>0</v>
      </c>
      <c r="T454" s="251">
        <f>S454*H454</f>
        <v>0</v>
      </c>
      <c r="U454" s="37"/>
      <c r="V454" s="37"/>
      <c r="W454" s="37"/>
      <c r="X454" s="37"/>
      <c r="Y454" s="37"/>
      <c r="Z454" s="37"/>
      <c r="AA454" s="37"/>
      <c r="AB454" s="37"/>
      <c r="AC454" s="37"/>
      <c r="AD454" s="37"/>
      <c r="AE454" s="37"/>
      <c r="AR454" s="252" t="s">
        <v>422</v>
      </c>
      <c r="AT454" s="252" t="s">
        <v>393</v>
      </c>
      <c r="AU454" s="252" t="s">
        <v>386</v>
      </c>
      <c r="AY454" s="19" t="s">
        <v>387</v>
      </c>
      <c r="BE454" s="127">
        <f>IF(N454="základná",J454,0)</f>
        <v>0</v>
      </c>
      <c r="BF454" s="127">
        <f>IF(N454="znížená",J454,0)</f>
        <v>0</v>
      </c>
      <c r="BG454" s="127">
        <f>IF(N454="zákl. prenesená",J454,0)</f>
        <v>0</v>
      </c>
      <c r="BH454" s="127">
        <f>IF(N454="zníž. prenesená",J454,0)</f>
        <v>0</v>
      </c>
      <c r="BI454" s="127">
        <f>IF(N454="nulová",J454,0)</f>
        <v>0</v>
      </c>
      <c r="BJ454" s="19" t="s">
        <v>92</v>
      </c>
      <c r="BK454" s="127">
        <f>ROUND(I454*H454,2)</f>
        <v>0</v>
      </c>
      <c r="BL454" s="19" t="s">
        <v>422</v>
      </c>
      <c r="BM454" s="252" t="s">
        <v>728</v>
      </c>
    </row>
    <row r="455" spans="1:65" s="13" customFormat="1" ht="20.85" customHeight="1">
      <c r="B455" s="227"/>
      <c r="C455" s="228"/>
      <c r="D455" s="229" t="s">
        <v>75</v>
      </c>
      <c r="E455" s="229" t="s">
        <v>729</v>
      </c>
      <c r="F455" s="229" t="s">
        <v>730</v>
      </c>
      <c r="G455" s="228"/>
      <c r="H455" s="228"/>
      <c r="I455" s="230"/>
      <c r="J455" s="231">
        <f>BK455</f>
        <v>0</v>
      </c>
      <c r="K455" s="228"/>
      <c r="L455" s="232"/>
      <c r="M455" s="233"/>
      <c r="N455" s="234"/>
      <c r="O455" s="234"/>
      <c r="P455" s="235">
        <f>SUM(P456:P464)</f>
        <v>0</v>
      </c>
      <c r="Q455" s="234"/>
      <c r="R455" s="235">
        <f>SUM(R456:R464)</f>
        <v>3.0627218419999998</v>
      </c>
      <c r="S455" s="234"/>
      <c r="T455" s="236">
        <f>SUM(T456:T464)</f>
        <v>0</v>
      </c>
      <c r="AR455" s="237" t="s">
        <v>92</v>
      </c>
      <c r="AT455" s="238" t="s">
        <v>75</v>
      </c>
      <c r="AU455" s="238" t="s">
        <v>99</v>
      </c>
      <c r="AY455" s="237" t="s">
        <v>387</v>
      </c>
      <c r="BK455" s="239">
        <f>SUM(BK456:BK464)</f>
        <v>0</v>
      </c>
    </row>
    <row r="456" spans="1:65" s="2" customFormat="1" ht="37.799999999999997" customHeight="1">
      <c r="A456" s="37"/>
      <c r="B456" s="38"/>
      <c r="C456" s="240" t="s">
        <v>731</v>
      </c>
      <c r="D456" s="240" t="s">
        <v>393</v>
      </c>
      <c r="E456" s="241" t="s">
        <v>732</v>
      </c>
      <c r="F456" s="242" t="s">
        <v>733</v>
      </c>
      <c r="G456" s="243" t="s">
        <v>396</v>
      </c>
      <c r="H456" s="244">
        <v>237.3</v>
      </c>
      <c r="I456" s="245"/>
      <c r="J456" s="246">
        <f>ROUND(I456*H456,2)</f>
        <v>0</v>
      </c>
      <c r="K456" s="247"/>
      <c r="L456" s="40"/>
      <c r="M456" s="248" t="s">
        <v>1</v>
      </c>
      <c r="N456" s="249" t="s">
        <v>42</v>
      </c>
      <c r="O456" s="78"/>
      <c r="P456" s="250">
        <f>O456*H456</f>
        <v>0</v>
      </c>
      <c r="Q456" s="250">
        <v>3.5760399999999999E-3</v>
      </c>
      <c r="R456" s="250">
        <f>Q456*H456</f>
        <v>0.84859429200000003</v>
      </c>
      <c r="S456" s="250">
        <v>0</v>
      </c>
      <c r="T456" s="251">
        <f>S456*H456</f>
        <v>0</v>
      </c>
      <c r="U456" s="37"/>
      <c r="V456" s="37"/>
      <c r="W456" s="37"/>
      <c r="X456" s="37"/>
      <c r="Y456" s="37"/>
      <c r="Z456" s="37"/>
      <c r="AA456" s="37"/>
      <c r="AB456" s="37"/>
      <c r="AC456" s="37"/>
      <c r="AD456" s="37"/>
      <c r="AE456" s="37"/>
      <c r="AR456" s="252" t="s">
        <v>422</v>
      </c>
      <c r="AT456" s="252" t="s">
        <v>393</v>
      </c>
      <c r="AU456" s="252" t="s">
        <v>386</v>
      </c>
      <c r="AY456" s="19" t="s">
        <v>387</v>
      </c>
      <c r="BE456" s="127">
        <f>IF(N456="základná",J456,0)</f>
        <v>0</v>
      </c>
      <c r="BF456" s="127">
        <f>IF(N456="znížená",J456,0)</f>
        <v>0</v>
      </c>
      <c r="BG456" s="127">
        <f>IF(N456="zákl. prenesená",J456,0)</f>
        <v>0</v>
      </c>
      <c r="BH456" s="127">
        <f>IF(N456="zníž. prenesená",J456,0)</f>
        <v>0</v>
      </c>
      <c r="BI456" s="127">
        <f>IF(N456="nulová",J456,0)</f>
        <v>0</v>
      </c>
      <c r="BJ456" s="19" t="s">
        <v>92</v>
      </c>
      <c r="BK456" s="127">
        <f>ROUND(I456*H456,2)</f>
        <v>0</v>
      </c>
      <c r="BL456" s="19" t="s">
        <v>422</v>
      </c>
      <c r="BM456" s="252" t="s">
        <v>734</v>
      </c>
    </row>
    <row r="457" spans="1:65" s="15" customFormat="1" ht="10.199999999999999">
      <c r="B457" s="264"/>
      <c r="C457" s="265"/>
      <c r="D457" s="255" t="s">
        <v>398</v>
      </c>
      <c r="E457" s="266" t="s">
        <v>1</v>
      </c>
      <c r="F457" s="267" t="s">
        <v>735</v>
      </c>
      <c r="G457" s="265"/>
      <c r="H457" s="268">
        <v>237.3</v>
      </c>
      <c r="I457" s="269"/>
      <c r="J457" s="265"/>
      <c r="K457" s="265"/>
      <c r="L457" s="270"/>
      <c r="M457" s="271"/>
      <c r="N457" s="272"/>
      <c r="O457" s="272"/>
      <c r="P457" s="272"/>
      <c r="Q457" s="272"/>
      <c r="R457" s="272"/>
      <c r="S457" s="272"/>
      <c r="T457" s="273"/>
      <c r="AT457" s="274" t="s">
        <v>398</v>
      </c>
      <c r="AU457" s="274" t="s">
        <v>386</v>
      </c>
      <c r="AV457" s="15" t="s">
        <v>92</v>
      </c>
      <c r="AW457" s="15" t="s">
        <v>30</v>
      </c>
      <c r="AX457" s="15" t="s">
        <v>76</v>
      </c>
      <c r="AY457" s="274" t="s">
        <v>387</v>
      </c>
    </row>
    <row r="458" spans="1:65" s="16" customFormat="1" ht="10.199999999999999">
      <c r="B458" s="275"/>
      <c r="C458" s="276"/>
      <c r="D458" s="255" t="s">
        <v>398</v>
      </c>
      <c r="E458" s="277" t="s">
        <v>186</v>
      </c>
      <c r="F458" s="278" t="s">
        <v>412</v>
      </c>
      <c r="G458" s="276"/>
      <c r="H458" s="279">
        <v>237.3</v>
      </c>
      <c r="I458" s="280"/>
      <c r="J458" s="276"/>
      <c r="K458" s="276"/>
      <c r="L458" s="281"/>
      <c r="M458" s="282"/>
      <c r="N458" s="283"/>
      <c r="O458" s="283"/>
      <c r="P458" s="283"/>
      <c r="Q458" s="283"/>
      <c r="R458" s="283"/>
      <c r="S458" s="283"/>
      <c r="T458" s="284"/>
      <c r="AT458" s="285" t="s">
        <v>398</v>
      </c>
      <c r="AU458" s="285" t="s">
        <v>386</v>
      </c>
      <c r="AV458" s="16" t="s">
        <v>386</v>
      </c>
      <c r="AW458" s="16" t="s">
        <v>30</v>
      </c>
      <c r="AX458" s="16" t="s">
        <v>84</v>
      </c>
      <c r="AY458" s="285" t="s">
        <v>387</v>
      </c>
    </row>
    <row r="459" spans="1:65" s="2" customFormat="1" ht="55.5" customHeight="1">
      <c r="A459" s="37"/>
      <c r="B459" s="38"/>
      <c r="C459" s="297" t="s">
        <v>736</v>
      </c>
      <c r="D459" s="297" t="s">
        <v>592</v>
      </c>
      <c r="E459" s="298" t="s">
        <v>737</v>
      </c>
      <c r="F459" s="299" t="s">
        <v>738</v>
      </c>
      <c r="G459" s="300" t="s">
        <v>396</v>
      </c>
      <c r="H459" s="301">
        <v>249.16499999999999</v>
      </c>
      <c r="I459" s="302"/>
      <c r="J459" s="303">
        <f>ROUND(I459*H459,2)</f>
        <v>0</v>
      </c>
      <c r="K459" s="304"/>
      <c r="L459" s="305"/>
      <c r="M459" s="306" t="s">
        <v>1</v>
      </c>
      <c r="N459" s="307" t="s">
        <v>42</v>
      </c>
      <c r="O459" s="78"/>
      <c r="P459" s="250">
        <f>O459*H459</f>
        <v>0</v>
      </c>
      <c r="Q459" s="250">
        <v>8.8699999999999994E-3</v>
      </c>
      <c r="R459" s="250">
        <f>Q459*H459</f>
        <v>2.2100935499999999</v>
      </c>
      <c r="S459" s="250">
        <v>0</v>
      </c>
      <c r="T459" s="251">
        <f>S459*H459</f>
        <v>0</v>
      </c>
      <c r="U459" s="37"/>
      <c r="V459" s="37"/>
      <c r="W459" s="37"/>
      <c r="X459" s="37"/>
      <c r="Y459" s="37"/>
      <c r="Z459" s="37"/>
      <c r="AA459" s="37"/>
      <c r="AB459" s="37"/>
      <c r="AC459" s="37"/>
      <c r="AD459" s="37"/>
      <c r="AE459" s="37"/>
      <c r="AR459" s="252" t="s">
        <v>575</v>
      </c>
      <c r="AT459" s="252" t="s">
        <v>592</v>
      </c>
      <c r="AU459" s="252" t="s">
        <v>386</v>
      </c>
      <c r="AY459" s="19" t="s">
        <v>387</v>
      </c>
      <c r="BE459" s="127">
        <f>IF(N459="základná",J459,0)</f>
        <v>0</v>
      </c>
      <c r="BF459" s="127">
        <f>IF(N459="znížená",J459,0)</f>
        <v>0</v>
      </c>
      <c r="BG459" s="127">
        <f>IF(N459="zákl. prenesená",J459,0)</f>
        <v>0</v>
      </c>
      <c r="BH459" s="127">
        <f>IF(N459="zníž. prenesená",J459,0)</f>
        <v>0</v>
      </c>
      <c r="BI459" s="127">
        <f>IF(N459="nulová",J459,0)</f>
        <v>0</v>
      </c>
      <c r="BJ459" s="19" t="s">
        <v>92</v>
      </c>
      <c r="BK459" s="127">
        <f>ROUND(I459*H459,2)</f>
        <v>0</v>
      </c>
      <c r="BL459" s="19" t="s">
        <v>422</v>
      </c>
      <c r="BM459" s="252" t="s">
        <v>739</v>
      </c>
    </row>
    <row r="460" spans="1:65" s="15" customFormat="1" ht="10.199999999999999">
      <c r="B460" s="264"/>
      <c r="C460" s="265"/>
      <c r="D460" s="255" t="s">
        <v>398</v>
      </c>
      <c r="E460" s="265"/>
      <c r="F460" s="267" t="s">
        <v>740</v>
      </c>
      <c r="G460" s="265"/>
      <c r="H460" s="268">
        <v>249.16499999999999</v>
      </c>
      <c r="I460" s="269"/>
      <c r="J460" s="265"/>
      <c r="K460" s="265"/>
      <c r="L460" s="270"/>
      <c r="M460" s="271"/>
      <c r="N460" s="272"/>
      <c r="O460" s="272"/>
      <c r="P460" s="272"/>
      <c r="Q460" s="272"/>
      <c r="R460" s="272"/>
      <c r="S460" s="272"/>
      <c r="T460" s="273"/>
      <c r="AT460" s="274" t="s">
        <v>398</v>
      </c>
      <c r="AU460" s="274" t="s">
        <v>386</v>
      </c>
      <c r="AV460" s="15" t="s">
        <v>92</v>
      </c>
      <c r="AW460" s="15" t="s">
        <v>4</v>
      </c>
      <c r="AX460" s="15" t="s">
        <v>84</v>
      </c>
      <c r="AY460" s="274" t="s">
        <v>387</v>
      </c>
    </row>
    <row r="461" spans="1:65" s="2" customFormat="1" ht="24.15" customHeight="1">
      <c r="A461" s="37"/>
      <c r="B461" s="38"/>
      <c r="C461" s="297" t="s">
        <v>741</v>
      </c>
      <c r="D461" s="297" t="s">
        <v>592</v>
      </c>
      <c r="E461" s="298" t="s">
        <v>742</v>
      </c>
      <c r="F461" s="299" t="s">
        <v>656</v>
      </c>
      <c r="G461" s="300" t="s">
        <v>180</v>
      </c>
      <c r="H461" s="301">
        <v>4.0339999999999998</v>
      </c>
      <c r="I461" s="302"/>
      <c r="J461" s="303">
        <f>ROUND(I461*H461,2)</f>
        <v>0</v>
      </c>
      <c r="K461" s="304"/>
      <c r="L461" s="305"/>
      <c r="M461" s="306" t="s">
        <v>1</v>
      </c>
      <c r="N461" s="307" t="s">
        <v>42</v>
      </c>
      <c r="O461" s="78"/>
      <c r="P461" s="250">
        <f>O461*H461</f>
        <v>0</v>
      </c>
      <c r="Q461" s="250">
        <v>1E-3</v>
      </c>
      <c r="R461" s="250">
        <f>Q461*H461</f>
        <v>4.0340000000000003E-3</v>
      </c>
      <c r="S461" s="250">
        <v>0</v>
      </c>
      <c r="T461" s="251">
        <f>S461*H461</f>
        <v>0</v>
      </c>
      <c r="U461" s="37"/>
      <c r="V461" s="37"/>
      <c r="W461" s="37"/>
      <c r="X461" s="37"/>
      <c r="Y461" s="37"/>
      <c r="Z461" s="37"/>
      <c r="AA461" s="37"/>
      <c r="AB461" s="37"/>
      <c r="AC461" s="37"/>
      <c r="AD461" s="37"/>
      <c r="AE461" s="37"/>
      <c r="AR461" s="252" t="s">
        <v>575</v>
      </c>
      <c r="AT461" s="252" t="s">
        <v>592</v>
      </c>
      <c r="AU461" s="252" t="s">
        <v>386</v>
      </c>
      <c r="AY461" s="19" t="s">
        <v>387</v>
      </c>
      <c r="BE461" s="127">
        <f>IF(N461="základná",J461,0)</f>
        <v>0</v>
      </c>
      <c r="BF461" s="127">
        <f>IF(N461="znížená",J461,0)</f>
        <v>0</v>
      </c>
      <c r="BG461" s="127">
        <f>IF(N461="zákl. prenesená",J461,0)</f>
        <v>0</v>
      </c>
      <c r="BH461" s="127">
        <f>IF(N461="zníž. prenesená",J461,0)</f>
        <v>0</v>
      </c>
      <c r="BI461" s="127">
        <f>IF(N461="nulová",J461,0)</f>
        <v>0</v>
      </c>
      <c r="BJ461" s="19" t="s">
        <v>92</v>
      </c>
      <c r="BK461" s="127">
        <f>ROUND(I461*H461,2)</f>
        <v>0</v>
      </c>
      <c r="BL461" s="19" t="s">
        <v>422</v>
      </c>
      <c r="BM461" s="252" t="s">
        <v>743</v>
      </c>
    </row>
    <row r="462" spans="1:65" s="2" customFormat="1" ht="67.2">
      <c r="A462" s="37"/>
      <c r="B462" s="38"/>
      <c r="C462" s="39"/>
      <c r="D462" s="255" t="s">
        <v>652</v>
      </c>
      <c r="E462" s="39"/>
      <c r="F462" s="308" t="s">
        <v>658</v>
      </c>
      <c r="G462" s="39"/>
      <c r="H462" s="39"/>
      <c r="I462" s="197"/>
      <c r="J462" s="39"/>
      <c r="K462" s="39"/>
      <c r="L462" s="40"/>
      <c r="M462" s="309"/>
      <c r="N462" s="310"/>
      <c r="O462" s="78"/>
      <c r="P462" s="78"/>
      <c r="Q462" s="78"/>
      <c r="R462" s="78"/>
      <c r="S462" s="78"/>
      <c r="T462" s="79"/>
      <c r="U462" s="37"/>
      <c r="V462" s="37"/>
      <c r="W462" s="37"/>
      <c r="X462" s="37"/>
      <c r="Y462" s="37"/>
      <c r="Z462" s="37"/>
      <c r="AA462" s="37"/>
      <c r="AB462" s="37"/>
      <c r="AC462" s="37"/>
      <c r="AD462" s="37"/>
      <c r="AE462" s="37"/>
      <c r="AT462" s="19" t="s">
        <v>652</v>
      </c>
      <c r="AU462" s="19" t="s">
        <v>386</v>
      </c>
    </row>
    <row r="463" spans="1:65" s="15" customFormat="1" ht="10.199999999999999">
      <c r="B463" s="264"/>
      <c r="C463" s="265"/>
      <c r="D463" s="255" t="s">
        <v>398</v>
      </c>
      <c r="E463" s="265"/>
      <c r="F463" s="267" t="s">
        <v>744</v>
      </c>
      <c r="G463" s="265"/>
      <c r="H463" s="268">
        <v>4.0339999999999998</v>
      </c>
      <c r="I463" s="269"/>
      <c r="J463" s="265"/>
      <c r="K463" s="265"/>
      <c r="L463" s="270"/>
      <c r="M463" s="271"/>
      <c r="N463" s="272"/>
      <c r="O463" s="272"/>
      <c r="P463" s="272"/>
      <c r="Q463" s="272"/>
      <c r="R463" s="272"/>
      <c r="S463" s="272"/>
      <c r="T463" s="273"/>
      <c r="AT463" s="274" t="s">
        <v>398</v>
      </c>
      <c r="AU463" s="274" t="s">
        <v>386</v>
      </c>
      <c r="AV463" s="15" t="s">
        <v>92</v>
      </c>
      <c r="AW463" s="15" t="s">
        <v>4</v>
      </c>
      <c r="AX463" s="15" t="s">
        <v>84</v>
      </c>
      <c r="AY463" s="274" t="s">
        <v>387</v>
      </c>
    </row>
    <row r="464" spans="1:65" s="2" customFormat="1" ht="24.15" customHeight="1">
      <c r="A464" s="37"/>
      <c r="B464" s="38"/>
      <c r="C464" s="240" t="s">
        <v>745</v>
      </c>
      <c r="D464" s="240" t="s">
        <v>393</v>
      </c>
      <c r="E464" s="241" t="s">
        <v>746</v>
      </c>
      <c r="F464" s="242" t="s">
        <v>747</v>
      </c>
      <c r="G464" s="243" t="s">
        <v>716</v>
      </c>
      <c r="H464" s="311"/>
      <c r="I464" s="245"/>
      <c r="J464" s="246">
        <f>ROUND(I464*H464,2)</f>
        <v>0</v>
      </c>
      <c r="K464" s="247"/>
      <c r="L464" s="40"/>
      <c r="M464" s="248" t="s">
        <v>1</v>
      </c>
      <c r="N464" s="249" t="s">
        <v>42</v>
      </c>
      <c r="O464" s="78"/>
      <c r="P464" s="250">
        <f>O464*H464</f>
        <v>0</v>
      </c>
      <c r="Q464" s="250">
        <v>0</v>
      </c>
      <c r="R464" s="250">
        <f>Q464*H464</f>
        <v>0</v>
      </c>
      <c r="S464" s="250">
        <v>0</v>
      </c>
      <c r="T464" s="251">
        <f>S464*H464</f>
        <v>0</v>
      </c>
      <c r="U464" s="37"/>
      <c r="V464" s="37"/>
      <c r="W464" s="37"/>
      <c r="X464" s="37"/>
      <c r="Y464" s="37"/>
      <c r="Z464" s="37"/>
      <c r="AA464" s="37"/>
      <c r="AB464" s="37"/>
      <c r="AC464" s="37"/>
      <c r="AD464" s="37"/>
      <c r="AE464" s="37"/>
      <c r="AR464" s="252" t="s">
        <v>422</v>
      </c>
      <c r="AT464" s="252" t="s">
        <v>393</v>
      </c>
      <c r="AU464" s="252" t="s">
        <v>386</v>
      </c>
      <c r="AY464" s="19" t="s">
        <v>387</v>
      </c>
      <c r="BE464" s="127">
        <f>IF(N464="základná",J464,0)</f>
        <v>0</v>
      </c>
      <c r="BF464" s="127">
        <f>IF(N464="znížená",J464,0)</f>
        <v>0</v>
      </c>
      <c r="BG464" s="127">
        <f>IF(N464="zákl. prenesená",J464,0)</f>
        <v>0</v>
      </c>
      <c r="BH464" s="127">
        <f>IF(N464="zníž. prenesená",J464,0)</f>
        <v>0</v>
      </c>
      <c r="BI464" s="127">
        <f>IF(N464="nulová",J464,0)</f>
        <v>0</v>
      </c>
      <c r="BJ464" s="19" t="s">
        <v>92</v>
      </c>
      <c r="BK464" s="127">
        <f>ROUND(I464*H464,2)</f>
        <v>0</v>
      </c>
      <c r="BL464" s="19" t="s">
        <v>422</v>
      </c>
      <c r="BM464" s="252" t="s">
        <v>748</v>
      </c>
    </row>
    <row r="465" spans="1:65" s="13" customFormat="1" ht="20.85" customHeight="1">
      <c r="B465" s="227"/>
      <c r="C465" s="228"/>
      <c r="D465" s="229" t="s">
        <v>75</v>
      </c>
      <c r="E465" s="229" t="s">
        <v>749</v>
      </c>
      <c r="F465" s="229" t="s">
        <v>750</v>
      </c>
      <c r="G465" s="228"/>
      <c r="H465" s="228"/>
      <c r="I465" s="230"/>
      <c r="J465" s="231">
        <f>BK465</f>
        <v>0</v>
      </c>
      <c r="K465" s="228"/>
      <c r="L465" s="232"/>
      <c r="M465" s="233"/>
      <c r="N465" s="234"/>
      <c r="O465" s="234"/>
      <c r="P465" s="235">
        <f>SUM(P466:P470)</f>
        <v>0</v>
      </c>
      <c r="Q465" s="234"/>
      <c r="R465" s="235">
        <f>SUM(R466:R470)</f>
        <v>0.17480000000000001</v>
      </c>
      <c r="S465" s="234"/>
      <c r="T465" s="236">
        <f>SUM(T466:T470)</f>
        <v>0</v>
      </c>
      <c r="AR465" s="237" t="s">
        <v>92</v>
      </c>
      <c r="AT465" s="238" t="s">
        <v>75</v>
      </c>
      <c r="AU465" s="238" t="s">
        <v>99</v>
      </c>
      <c r="AY465" s="237" t="s">
        <v>387</v>
      </c>
      <c r="BK465" s="239">
        <f>SUM(BK466:BK470)</f>
        <v>0</v>
      </c>
    </row>
    <row r="466" spans="1:65" s="2" customFormat="1" ht="37.799999999999997" customHeight="1">
      <c r="A466" s="37"/>
      <c r="B466" s="38"/>
      <c r="C466" s="240" t="s">
        <v>751</v>
      </c>
      <c r="D466" s="240" t="s">
        <v>393</v>
      </c>
      <c r="E466" s="241" t="s">
        <v>752</v>
      </c>
      <c r="F466" s="242" t="s">
        <v>753</v>
      </c>
      <c r="G466" s="243" t="s">
        <v>436</v>
      </c>
      <c r="H466" s="244">
        <v>4</v>
      </c>
      <c r="I466" s="245"/>
      <c r="J466" s="246">
        <f>ROUND(I466*H466,2)</f>
        <v>0</v>
      </c>
      <c r="K466" s="247"/>
      <c r="L466" s="40"/>
      <c r="M466" s="248" t="s">
        <v>1</v>
      </c>
      <c r="N466" s="249" t="s">
        <v>42</v>
      </c>
      <c r="O466" s="78"/>
      <c r="P466" s="250">
        <f>O466*H466</f>
        <v>0</v>
      </c>
      <c r="Q466" s="250">
        <v>0</v>
      </c>
      <c r="R466" s="250">
        <f>Q466*H466</f>
        <v>0</v>
      </c>
      <c r="S466" s="250">
        <v>0</v>
      </c>
      <c r="T466" s="251">
        <f>S466*H466</f>
        <v>0</v>
      </c>
      <c r="U466" s="37"/>
      <c r="V466" s="37"/>
      <c r="W466" s="37"/>
      <c r="X466" s="37"/>
      <c r="Y466" s="37"/>
      <c r="Z466" s="37"/>
      <c r="AA466" s="37"/>
      <c r="AB466" s="37"/>
      <c r="AC466" s="37"/>
      <c r="AD466" s="37"/>
      <c r="AE466" s="37"/>
      <c r="AR466" s="252" t="s">
        <v>422</v>
      </c>
      <c r="AT466" s="252" t="s">
        <v>393</v>
      </c>
      <c r="AU466" s="252" t="s">
        <v>386</v>
      </c>
      <c r="AY466" s="19" t="s">
        <v>387</v>
      </c>
      <c r="BE466" s="127">
        <f>IF(N466="základná",J466,0)</f>
        <v>0</v>
      </c>
      <c r="BF466" s="127">
        <f>IF(N466="znížená",J466,0)</f>
        <v>0</v>
      </c>
      <c r="BG466" s="127">
        <f>IF(N466="zákl. prenesená",J466,0)</f>
        <v>0</v>
      </c>
      <c r="BH466" s="127">
        <f>IF(N466="zníž. prenesená",J466,0)</f>
        <v>0</v>
      </c>
      <c r="BI466" s="127">
        <f>IF(N466="nulová",J466,0)</f>
        <v>0</v>
      </c>
      <c r="BJ466" s="19" t="s">
        <v>92</v>
      </c>
      <c r="BK466" s="127">
        <f>ROUND(I466*H466,2)</f>
        <v>0</v>
      </c>
      <c r="BL466" s="19" t="s">
        <v>422</v>
      </c>
      <c r="BM466" s="252" t="s">
        <v>754</v>
      </c>
    </row>
    <row r="467" spans="1:65" s="15" customFormat="1" ht="10.199999999999999">
      <c r="B467" s="264"/>
      <c r="C467" s="265"/>
      <c r="D467" s="255" t="s">
        <v>398</v>
      </c>
      <c r="E467" s="266" t="s">
        <v>1</v>
      </c>
      <c r="F467" s="267" t="s">
        <v>755</v>
      </c>
      <c r="G467" s="265"/>
      <c r="H467" s="268">
        <v>4</v>
      </c>
      <c r="I467" s="269"/>
      <c r="J467" s="265"/>
      <c r="K467" s="265"/>
      <c r="L467" s="270"/>
      <c r="M467" s="271"/>
      <c r="N467" s="272"/>
      <c r="O467" s="272"/>
      <c r="P467" s="272"/>
      <c r="Q467" s="272"/>
      <c r="R467" s="272"/>
      <c r="S467" s="272"/>
      <c r="T467" s="273"/>
      <c r="AT467" s="274" t="s">
        <v>398</v>
      </c>
      <c r="AU467" s="274" t="s">
        <v>386</v>
      </c>
      <c r="AV467" s="15" t="s">
        <v>92</v>
      </c>
      <c r="AW467" s="15" t="s">
        <v>30</v>
      </c>
      <c r="AX467" s="15" t="s">
        <v>84</v>
      </c>
      <c r="AY467" s="274" t="s">
        <v>387</v>
      </c>
    </row>
    <row r="468" spans="1:65" s="2" customFormat="1" ht="24.15" customHeight="1">
      <c r="A468" s="37"/>
      <c r="B468" s="38"/>
      <c r="C468" s="297" t="s">
        <v>230</v>
      </c>
      <c r="D468" s="297" t="s">
        <v>592</v>
      </c>
      <c r="E468" s="298" t="s">
        <v>756</v>
      </c>
      <c r="F468" s="299" t="s">
        <v>757</v>
      </c>
      <c r="G468" s="300" t="s">
        <v>436</v>
      </c>
      <c r="H468" s="301">
        <v>4</v>
      </c>
      <c r="I468" s="302"/>
      <c r="J468" s="303">
        <f>ROUND(I468*H468,2)</f>
        <v>0</v>
      </c>
      <c r="K468" s="304"/>
      <c r="L468" s="305"/>
      <c r="M468" s="306" t="s">
        <v>1</v>
      </c>
      <c r="N468" s="307" t="s">
        <v>42</v>
      </c>
      <c r="O468" s="78"/>
      <c r="P468" s="250">
        <f>O468*H468</f>
        <v>0</v>
      </c>
      <c r="Q468" s="250">
        <v>1E-3</v>
      </c>
      <c r="R468" s="250">
        <f>Q468*H468</f>
        <v>4.0000000000000001E-3</v>
      </c>
      <c r="S468" s="250">
        <v>0</v>
      </c>
      <c r="T468" s="251">
        <f>S468*H468</f>
        <v>0</v>
      </c>
      <c r="U468" s="37"/>
      <c r="V468" s="37"/>
      <c r="W468" s="37"/>
      <c r="X468" s="37"/>
      <c r="Y468" s="37"/>
      <c r="Z468" s="37"/>
      <c r="AA468" s="37"/>
      <c r="AB468" s="37"/>
      <c r="AC468" s="37"/>
      <c r="AD468" s="37"/>
      <c r="AE468" s="37"/>
      <c r="AR468" s="252" t="s">
        <v>575</v>
      </c>
      <c r="AT468" s="252" t="s">
        <v>592</v>
      </c>
      <c r="AU468" s="252" t="s">
        <v>386</v>
      </c>
      <c r="AY468" s="19" t="s">
        <v>387</v>
      </c>
      <c r="BE468" s="127">
        <f>IF(N468="základná",J468,0)</f>
        <v>0</v>
      </c>
      <c r="BF468" s="127">
        <f>IF(N468="znížená",J468,0)</f>
        <v>0</v>
      </c>
      <c r="BG468" s="127">
        <f>IF(N468="zákl. prenesená",J468,0)</f>
        <v>0</v>
      </c>
      <c r="BH468" s="127">
        <f>IF(N468="zníž. prenesená",J468,0)</f>
        <v>0</v>
      </c>
      <c r="BI468" s="127">
        <f>IF(N468="nulová",J468,0)</f>
        <v>0</v>
      </c>
      <c r="BJ468" s="19" t="s">
        <v>92</v>
      </c>
      <c r="BK468" s="127">
        <f>ROUND(I468*H468,2)</f>
        <v>0</v>
      </c>
      <c r="BL468" s="19" t="s">
        <v>422</v>
      </c>
      <c r="BM468" s="252" t="s">
        <v>758</v>
      </c>
    </row>
    <row r="469" spans="1:65" s="2" customFormat="1" ht="37.799999999999997" customHeight="1">
      <c r="A469" s="37"/>
      <c r="B469" s="38"/>
      <c r="C469" s="297" t="s">
        <v>759</v>
      </c>
      <c r="D469" s="297" t="s">
        <v>592</v>
      </c>
      <c r="E469" s="298" t="s">
        <v>760</v>
      </c>
      <c r="F469" s="299" t="s">
        <v>761</v>
      </c>
      <c r="G469" s="300" t="s">
        <v>436</v>
      </c>
      <c r="H469" s="301">
        <v>4</v>
      </c>
      <c r="I469" s="302"/>
      <c r="J469" s="303">
        <f>ROUND(I469*H469,2)</f>
        <v>0</v>
      </c>
      <c r="K469" s="304"/>
      <c r="L469" s="305"/>
      <c r="M469" s="306" t="s">
        <v>1</v>
      </c>
      <c r="N469" s="307" t="s">
        <v>42</v>
      </c>
      <c r="O469" s="78"/>
      <c r="P469" s="250">
        <f>O469*H469</f>
        <v>0</v>
      </c>
      <c r="Q469" s="250">
        <v>4.2700000000000002E-2</v>
      </c>
      <c r="R469" s="250">
        <f>Q469*H469</f>
        <v>0.17080000000000001</v>
      </c>
      <c r="S469" s="250">
        <v>0</v>
      </c>
      <c r="T469" s="251">
        <f>S469*H469</f>
        <v>0</v>
      </c>
      <c r="U469" s="37"/>
      <c r="V469" s="37"/>
      <c r="W469" s="37"/>
      <c r="X469" s="37"/>
      <c r="Y469" s="37"/>
      <c r="Z469" s="37"/>
      <c r="AA469" s="37"/>
      <c r="AB469" s="37"/>
      <c r="AC469" s="37"/>
      <c r="AD469" s="37"/>
      <c r="AE469" s="37"/>
      <c r="AR469" s="252" t="s">
        <v>575</v>
      </c>
      <c r="AT469" s="252" t="s">
        <v>592</v>
      </c>
      <c r="AU469" s="252" t="s">
        <v>386</v>
      </c>
      <c r="AY469" s="19" t="s">
        <v>387</v>
      </c>
      <c r="BE469" s="127">
        <f>IF(N469="základná",J469,0)</f>
        <v>0</v>
      </c>
      <c r="BF469" s="127">
        <f>IF(N469="znížená",J469,0)</f>
        <v>0</v>
      </c>
      <c r="BG469" s="127">
        <f>IF(N469="zákl. prenesená",J469,0)</f>
        <v>0</v>
      </c>
      <c r="BH469" s="127">
        <f>IF(N469="zníž. prenesená",J469,0)</f>
        <v>0</v>
      </c>
      <c r="BI469" s="127">
        <f>IF(N469="nulová",J469,0)</f>
        <v>0</v>
      </c>
      <c r="BJ469" s="19" t="s">
        <v>92</v>
      </c>
      <c r="BK469" s="127">
        <f>ROUND(I469*H469,2)</f>
        <v>0</v>
      </c>
      <c r="BL469" s="19" t="s">
        <v>422</v>
      </c>
      <c r="BM469" s="252" t="s">
        <v>762</v>
      </c>
    </row>
    <row r="470" spans="1:65" s="2" customFormat="1" ht="24.15" customHeight="1">
      <c r="A470" s="37"/>
      <c r="B470" s="38"/>
      <c r="C470" s="240" t="s">
        <v>763</v>
      </c>
      <c r="D470" s="240" t="s">
        <v>393</v>
      </c>
      <c r="E470" s="241" t="s">
        <v>764</v>
      </c>
      <c r="F470" s="242" t="s">
        <v>765</v>
      </c>
      <c r="G470" s="243" t="s">
        <v>716</v>
      </c>
      <c r="H470" s="311"/>
      <c r="I470" s="245"/>
      <c r="J470" s="246">
        <f>ROUND(I470*H470,2)</f>
        <v>0</v>
      </c>
      <c r="K470" s="247"/>
      <c r="L470" s="40"/>
      <c r="M470" s="248" t="s">
        <v>1</v>
      </c>
      <c r="N470" s="249" t="s">
        <v>42</v>
      </c>
      <c r="O470" s="78"/>
      <c r="P470" s="250">
        <f>O470*H470</f>
        <v>0</v>
      </c>
      <c r="Q470" s="250">
        <v>0</v>
      </c>
      <c r="R470" s="250">
        <f>Q470*H470</f>
        <v>0</v>
      </c>
      <c r="S470" s="250">
        <v>0</v>
      </c>
      <c r="T470" s="251">
        <f>S470*H470</f>
        <v>0</v>
      </c>
      <c r="U470" s="37"/>
      <c r="V470" s="37"/>
      <c r="W470" s="37"/>
      <c r="X470" s="37"/>
      <c r="Y470" s="37"/>
      <c r="Z470" s="37"/>
      <c r="AA470" s="37"/>
      <c r="AB470" s="37"/>
      <c r="AC470" s="37"/>
      <c r="AD470" s="37"/>
      <c r="AE470" s="37"/>
      <c r="AR470" s="252" t="s">
        <v>422</v>
      </c>
      <c r="AT470" s="252" t="s">
        <v>393</v>
      </c>
      <c r="AU470" s="252" t="s">
        <v>386</v>
      </c>
      <c r="AY470" s="19" t="s">
        <v>387</v>
      </c>
      <c r="BE470" s="127">
        <f>IF(N470="základná",J470,0)</f>
        <v>0</v>
      </c>
      <c r="BF470" s="127">
        <f>IF(N470="znížená",J470,0)</f>
        <v>0</v>
      </c>
      <c r="BG470" s="127">
        <f>IF(N470="zákl. prenesená",J470,0)</f>
        <v>0</v>
      </c>
      <c r="BH470" s="127">
        <f>IF(N470="zníž. prenesená",J470,0)</f>
        <v>0</v>
      </c>
      <c r="BI470" s="127">
        <f>IF(N470="nulová",J470,0)</f>
        <v>0</v>
      </c>
      <c r="BJ470" s="19" t="s">
        <v>92</v>
      </c>
      <c r="BK470" s="127">
        <f>ROUND(I470*H470,2)</f>
        <v>0</v>
      </c>
      <c r="BL470" s="19" t="s">
        <v>422</v>
      </c>
      <c r="BM470" s="252" t="s">
        <v>766</v>
      </c>
    </row>
    <row r="471" spans="1:65" s="13" customFormat="1" ht="20.85" customHeight="1">
      <c r="B471" s="227"/>
      <c r="C471" s="228"/>
      <c r="D471" s="229" t="s">
        <v>75</v>
      </c>
      <c r="E471" s="229" t="s">
        <v>767</v>
      </c>
      <c r="F471" s="229" t="s">
        <v>768</v>
      </c>
      <c r="G471" s="228"/>
      <c r="H471" s="228"/>
      <c r="I471" s="230"/>
      <c r="J471" s="231">
        <f>BK471</f>
        <v>0</v>
      </c>
      <c r="K471" s="228"/>
      <c r="L471" s="232"/>
      <c r="M471" s="233"/>
      <c r="N471" s="234"/>
      <c r="O471" s="234"/>
      <c r="P471" s="235">
        <f>SUM(P472:P494)</f>
        <v>0</v>
      </c>
      <c r="Q471" s="234"/>
      <c r="R471" s="235">
        <f>SUM(R472:R494)</f>
        <v>6.8073969749999996</v>
      </c>
      <c r="S471" s="234"/>
      <c r="T471" s="236">
        <f>SUM(T472:T494)</f>
        <v>0</v>
      </c>
      <c r="AR471" s="237" t="s">
        <v>92</v>
      </c>
      <c r="AT471" s="238" t="s">
        <v>75</v>
      </c>
      <c r="AU471" s="238" t="s">
        <v>99</v>
      </c>
      <c r="AY471" s="237" t="s">
        <v>387</v>
      </c>
      <c r="BK471" s="239">
        <f>SUM(BK472:BK494)</f>
        <v>0</v>
      </c>
    </row>
    <row r="472" spans="1:65" s="2" customFormat="1" ht="37.799999999999997" customHeight="1">
      <c r="A472" s="37"/>
      <c r="B472" s="38"/>
      <c r="C472" s="240" t="s">
        <v>769</v>
      </c>
      <c r="D472" s="240" t="s">
        <v>393</v>
      </c>
      <c r="E472" s="241" t="s">
        <v>770</v>
      </c>
      <c r="F472" s="242" t="s">
        <v>771</v>
      </c>
      <c r="G472" s="243" t="s">
        <v>396</v>
      </c>
      <c r="H472" s="244">
        <v>609</v>
      </c>
      <c r="I472" s="245"/>
      <c r="J472" s="246">
        <f>ROUND(I472*H472,2)</f>
        <v>0</v>
      </c>
      <c r="K472" s="247"/>
      <c r="L472" s="40"/>
      <c r="M472" s="248" t="s">
        <v>1</v>
      </c>
      <c r="N472" s="249" t="s">
        <v>42</v>
      </c>
      <c r="O472" s="78"/>
      <c r="P472" s="250">
        <f>O472*H472</f>
        <v>0</v>
      </c>
      <c r="Q472" s="250">
        <v>1.74E-3</v>
      </c>
      <c r="R472" s="250">
        <f>Q472*H472</f>
        <v>1.05966</v>
      </c>
      <c r="S472" s="250">
        <v>0</v>
      </c>
      <c r="T472" s="251">
        <f>S472*H472</f>
        <v>0</v>
      </c>
      <c r="U472" s="37"/>
      <c r="V472" s="37"/>
      <c r="W472" s="37"/>
      <c r="X472" s="37"/>
      <c r="Y472" s="37"/>
      <c r="Z472" s="37"/>
      <c r="AA472" s="37"/>
      <c r="AB472" s="37"/>
      <c r="AC472" s="37"/>
      <c r="AD472" s="37"/>
      <c r="AE472" s="37"/>
      <c r="AR472" s="252" t="s">
        <v>422</v>
      </c>
      <c r="AT472" s="252" t="s">
        <v>393</v>
      </c>
      <c r="AU472" s="252" t="s">
        <v>386</v>
      </c>
      <c r="AY472" s="19" t="s">
        <v>387</v>
      </c>
      <c r="BE472" s="127">
        <f>IF(N472="základná",J472,0)</f>
        <v>0</v>
      </c>
      <c r="BF472" s="127">
        <f>IF(N472="znížená",J472,0)</f>
        <v>0</v>
      </c>
      <c r="BG472" s="127">
        <f>IF(N472="zákl. prenesená",J472,0)</f>
        <v>0</v>
      </c>
      <c r="BH472" s="127">
        <f>IF(N472="zníž. prenesená",J472,0)</f>
        <v>0</v>
      </c>
      <c r="BI472" s="127">
        <f>IF(N472="nulová",J472,0)</f>
        <v>0</v>
      </c>
      <c r="BJ472" s="19" t="s">
        <v>92</v>
      </c>
      <c r="BK472" s="127">
        <f>ROUND(I472*H472,2)</f>
        <v>0</v>
      </c>
      <c r="BL472" s="19" t="s">
        <v>422</v>
      </c>
      <c r="BM472" s="252" t="s">
        <v>772</v>
      </c>
    </row>
    <row r="473" spans="1:65" s="14" customFormat="1" ht="30.6">
      <c r="B473" s="253"/>
      <c r="C473" s="254"/>
      <c r="D473" s="255" t="s">
        <v>398</v>
      </c>
      <c r="E473" s="256" t="s">
        <v>1</v>
      </c>
      <c r="F473" s="257" t="s">
        <v>773</v>
      </c>
      <c r="G473" s="254"/>
      <c r="H473" s="256" t="s">
        <v>1</v>
      </c>
      <c r="I473" s="258"/>
      <c r="J473" s="254"/>
      <c r="K473" s="254"/>
      <c r="L473" s="259"/>
      <c r="M473" s="260"/>
      <c r="N473" s="261"/>
      <c r="O473" s="261"/>
      <c r="P473" s="261"/>
      <c r="Q473" s="261"/>
      <c r="R473" s="261"/>
      <c r="S473" s="261"/>
      <c r="T473" s="262"/>
      <c r="AT473" s="263" t="s">
        <v>398</v>
      </c>
      <c r="AU473" s="263" t="s">
        <v>386</v>
      </c>
      <c r="AV473" s="14" t="s">
        <v>84</v>
      </c>
      <c r="AW473" s="14" t="s">
        <v>30</v>
      </c>
      <c r="AX473" s="14" t="s">
        <v>76</v>
      </c>
      <c r="AY473" s="263" t="s">
        <v>387</v>
      </c>
    </row>
    <row r="474" spans="1:65" s="15" customFormat="1" ht="10.199999999999999">
      <c r="B474" s="264"/>
      <c r="C474" s="265"/>
      <c r="D474" s="255" t="s">
        <v>398</v>
      </c>
      <c r="E474" s="266" t="s">
        <v>1</v>
      </c>
      <c r="F474" s="267" t="s">
        <v>237</v>
      </c>
      <c r="G474" s="265"/>
      <c r="H474" s="268">
        <v>471</v>
      </c>
      <c r="I474" s="269"/>
      <c r="J474" s="265"/>
      <c r="K474" s="265"/>
      <c r="L474" s="270"/>
      <c r="M474" s="271"/>
      <c r="N474" s="272"/>
      <c r="O474" s="272"/>
      <c r="P474" s="272"/>
      <c r="Q474" s="272"/>
      <c r="R474" s="272"/>
      <c r="S474" s="272"/>
      <c r="T474" s="273"/>
      <c r="AT474" s="274" t="s">
        <v>398</v>
      </c>
      <c r="AU474" s="274" t="s">
        <v>386</v>
      </c>
      <c r="AV474" s="15" t="s">
        <v>92</v>
      </c>
      <c r="AW474" s="15" t="s">
        <v>30</v>
      </c>
      <c r="AX474" s="15" t="s">
        <v>76</v>
      </c>
      <c r="AY474" s="274" t="s">
        <v>387</v>
      </c>
    </row>
    <row r="475" spans="1:65" s="15" customFormat="1" ht="10.199999999999999">
      <c r="B475" s="264"/>
      <c r="C475" s="265"/>
      <c r="D475" s="255" t="s">
        <v>398</v>
      </c>
      <c r="E475" s="266" t="s">
        <v>1</v>
      </c>
      <c r="F475" s="267" t="s">
        <v>774</v>
      </c>
      <c r="G475" s="265"/>
      <c r="H475" s="268">
        <v>138</v>
      </c>
      <c r="I475" s="269"/>
      <c r="J475" s="265"/>
      <c r="K475" s="265"/>
      <c r="L475" s="270"/>
      <c r="M475" s="271"/>
      <c r="N475" s="272"/>
      <c r="O475" s="272"/>
      <c r="P475" s="272"/>
      <c r="Q475" s="272"/>
      <c r="R475" s="272"/>
      <c r="S475" s="272"/>
      <c r="T475" s="273"/>
      <c r="AT475" s="274" t="s">
        <v>398</v>
      </c>
      <c r="AU475" s="274" t="s">
        <v>386</v>
      </c>
      <c r="AV475" s="15" t="s">
        <v>92</v>
      </c>
      <c r="AW475" s="15" t="s">
        <v>30</v>
      </c>
      <c r="AX475" s="15" t="s">
        <v>76</v>
      </c>
      <c r="AY475" s="274" t="s">
        <v>387</v>
      </c>
    </row>
    <row r="476" spans="1:65" s="16" customFormat="1" ht="10.199999999999999">
      <c r="B476" s="275"/>
      <c r="C476" s="276"/>
      <c r="D476" s="255" t="s">
        <v>398</v>
      </c>
      <c r="E476" s="277" t="s">
        <v>1</v>
      </c>
      <c r="F476" s="278" t="s">
        <v>412</v>
      </c>
      <c r="G476" s="276"/>
      <c r="H476" s="279">
        <v>609</v>
      </c>
      <c r="I476" s="280"/>
      <c r="J476" s="276"/>
      <c r="K476" s="276"/>
      <c r="L476" s="281"/>
      <c r="M476" s="282"/>
      <c r="N476" s="283"/>
      <c r="O476" s="283"/>
      <c r="P476" s="283"/>
      <c r="Q476" s="283"/>
      <c r="R476" s="283"/>
      <c r="S476" s="283"/>
      <c r="T476" s="284"/>
      <c r="AT476" s="285" t="s">
        <v>398</v>
      </c>
      <c r="AU476" s="285" t="s">
        <v>386</v>
      </c>
      <c r="AV476" s="16" t="s">
        <v>386</v>
      </c>
      <c r="AW476" s="16" t="s">
        <v>30</v>
      </c>
      <c r="AX476" s="16" t="s">
        <v>84</v>
      </c>
      <c r="AY476" s="285" t="s">
        <v>387</v>
      </c>
    </row>
    <row r="477" spans="1:65" s="2" customFormat="1" ht="37.799999999999997" customHeight="1">
      <c r="A477" s="37"/>
      <c r="B477" s="38"/>
      <c r="C477" s="240" t="s">
        <v>775</v>
      </c>
      <c r="D477" s="240" t="s">
        <v>393</v>
      </c>
      <c r="E477" s="241" t="s">
        <v>776</v>
      </c>
      <c r="F477" s="242" t="s">
        <v>777</v>
      </c>
      <c r="G477" s="243" t="s">
        <v>405</v>
      </c>
      <c r="H477" s="244">
        <v>1713.65</v>
      </c>
      <c r="I477" s="245"/>
      <c r="J477" s="246">
        <f>ROUND(I477*H477,2)</f>
        <v>0</v>
      </c>
      <c r="K477" s="247"/>
      <c r="L477" s="40"/>
      <c r="M477" s="248" t="s">
        <v>1</v>
      </c>
      <c r="N477" s="249" t="s">
        <v>42</v>
      </c>
      <c r="O477" s="78"/>
      <c r="P477" s="250">
        <f>O477*H477</f>
        <v>0</v>
      </c>
      <c r="Q477" s="250">
        <v>2.1654999999999999E-3</v>
      </c>
      <c r="R477" s="250">
        <f>Q477*H477</f>
        <v>3.710909075</v>
      </c>
      <c r="S477" s="250">
        <v>0</v>
      </c>
      <c r="T477" s="251">
        <f>S477*H477</f>
        <v>0</v>
      </c>
      <c r="U477" s="37"/>
      <c r="V477" s="37"/>
      <c r="W477" s="37"/>
      <c r="X477" s="37"/>
      <c r="Y477" s="37"/>
      <c r="Z477" s="37"/>
      <c r="AA477" s="37"/>
      <c r="AB477" s="37"/>
      <c r="AC477" s="37"/>
      <c r="AD477" s="37"/>
      <c r="AE477" s="37"/>
      <c r="AR477" s="252" t="s">
        <v>422</v>
      </c>
      <c r="AT477" s="252" t="s">
        <v>393</v>
      </c>
      <c r="AU477" s="252" t="s">
        <v>386</v>
      </c>
      <c r="AY477" s="19" t="s">
        <v>387</v>
      </c>
      <c r="BE477" s="127">
        <f>IF(N477="základná",J477,0)</f>
        <v>0</v>
      </c>
      <c r="BF477" s="127">
        <f>IF(N477="znížená",J477,0)</f>
        <v>0</v>
      </c>
      <c r="BG477" s="127">
        <f>IF(N477="zákl. prenesená",J477,0)</f>
        <v>0</v>
      </c>
      <c r="BH477" s="127">
        <f>IF(N477="zníž. prenesená",J477,0)</f>
        <v>0</v>
      </c>
      <c r="BI477" s="127">
        <f>IF(N477="nulová",J477,0)</f>
        <v>0</v>
      </c>
      <c r="BJ477" s="19" t="s">
        <v>92</v>
      </c>
      <c r="BK477" s="127">
        <f>ROUND(I477*H477,2)</f>
        <v>0</v>
      </c>
      <c r="BL477" s="19" t="s">
        <v>422</v>
      </c>
      <c r="BM477" s="252" t="s">
        <v>778</v>
      </c>
    </row>
    <row r="478" spans="1:65" s="15" customFormat="1" ht="10.199999999999999">
      <c r="B478" s="264"/>
      <c r="C478" s="265"/>
      <c r="D478" s="255" t="s">
        <v>398</v>
      </c>
      <c r="E478" s="266" t="s">
        <v>1</v>
      </c>
      <c r="F478" s="267" t="s">
        <v>223</v>
      </c>
      <c r="G478" s="265"/>
      <c r="H478" s="268">
        <v>1643</v>
      </c>
      <c r="I478" s="269"/>
      <c r="J478" s="265"/>
      <c r="K478" s="265"/>
      <c r="L478" s="270"/>
      <c r="M478" s="271"/>
      <c r="N478" s="272"/>
      <c r="O478" s="272"/>
      <c r="P478" s="272"/>
      <c r="Q478" s="272"/>
      <c r="R478" s="272"/>
      <c r="S478" s="272"/>
      <c r="T478" s="273"/>
      <c r="AT478" s="274" t="s">
        <v>398</v>
      </c>
      <c r="AU478" s="274" t="s">
        <v>386</v>
      </c>
      <c r="AV478" s="15" t="s">
        <v>92</v>
      </c>
      <c r="AW478" s="15" t="s">
        <v>30</v>
      </c>
      <c r="AX478" s="15" t="s">
        <v>76</v>
      </c>
      <c r="AY478" s="274" t="s">
        <v>387</v>
      </c>
    </row>
    <row r="479" spans="1:65" s="15" customFormat="1" ht="10.199999999999999">
      <c r="B479" s="264"/>
      <c r="C479" s="265"/>
      <c r="D479" s="255" t="s">
        <v>398</v>
      </c>
      <c r="E479" s="266" t="s">
        <v>1</v>
      </c>
      <c r="F479" s="267" t="s">
        <v>700</v>
      </c>
      <c r="G479" s="265"/>
      <c r="H479" s="268">
        <v>70.650000000000006</v>
      </c>
      <c r="I479" s="269"/>
      <c r="J479" s="265"/>
      <c r="K479" s="265"/>
      <c r="L479" s="270"/>
      <c r="M479" s="271"/>
      <c r="N479" s="272"/>
      <c r="O479" s="272"/>
      <c r="P479" s="272"/>
      <c r="Q479" s="272"/>
      <c r="R479" s="272"/>
      <c r="S479" s="272"/>
      <c r="T479" s="273"/>
      <c r="AT479" s="274" t="s">
        <v>398</v>
      </c>
      <c r="AU479" s="274" t="s">
        <v>386</v>
      </c>
      <c r="AV479" s="15" t="s">
        <v>92</v>
      </c>
      <c r="AW479" s="15" t="s">
        <v>30</v>
      </c>
      <c r="AX479" s="15" t="s">
        <v>76</v>
      </c>
      <c r="AY479" s="274" t="s">
        <v>387</v>
      </c>
    </row>
    <row r="480" spans="1:65" s="16" customFormat="1" ht="10.199999999999999">
      <c r="B480" s="275"/>
      <c r="C480" s="276"/>
      <c r="D480" s="255" t="s">
        <v>398</v>
      </c>
      <c r="E480" s="277" t="s">
        <v>1</v>
      </c>
      <c r="F480" s="278" t="s">
        <v>412</v>
      </c>
      <c r="G480" s="276"/>
      <c r="H480" s="279">
        <v>1713.65</v>
      </c>
      <c r="I480" s="280"/>
      <c r="J480" s="276"/>
      <c r="K480" s="276"/>
      <c r="L480" s="281"/>
      <c r="M480" s="282"/>
      <c r="N480" s="283"/>
      <c r="O480" s="283"/>
      <c r="P480" s="283"/>
      <c r="Q480" s="283"/>
      <c r="R480" s="283"/>
      <c r="S480" s="283"/>
      <c r="T480" s="284"/>
      <c r="AT480" s="285" t="s">
        <v>398</v>
      </c>
      <c r="AU480" s="285" t="s">
        <v>386</v>
      </c>
      <c r="AV480" s="16" t="s">
        <v>386</v>
      </c>
      <c r="AW480" s="16" t="s">
        <v>30</v>
      </c>
      <c r="AX480" s="16" t="s">
        <v>84</v>
      </c>
      <c r="AY480" s="285" t="s">
        <v>387</v>
      </c>
    </row>
    <row r="481" spans="1:65" s="2" customFormat="1" ht="49.05" customHeight="1">
      <c r="A481" s="37"/>
      <c r="B481" s="38"/>
      <c r="C481" s="240" t="s">
        <v>779</v>
      </c>
      <c r="D481" s="240" t="s">
        <v>393</v>
      </c>
      <c r="E481" s="241" t="s">
        <v>780</v>
      </c>
      <c r="F481" s="242" t="s">
        <v>781</v>
      </c>
      <c r="G481" s="243" t="s">
        <v>405</v>
      </c>
      <c r="H481" s="244">
        <v>172.51499999999999</v>
      </c>
      <c r="I481" s="245"/>
      <c r="J481" s="246">
        <f>ROUND(I481*H481,2)</f>
        <v>0</v>
      </c>
      <c r="K481" s="247"/>
      <c r="L481" s="40"/>
      <c r="M481" s="248" t="s">
        <v>1</v>
      </c>
      <c r="N481" s="249" t="s">
        <v>42</v>
      </c>
      <c r="O481" s="78"/>
      <c r="P481" s="250">
        <f>O481*H481</f>
        <v>0</v>
      </c>
      <c r="Q481" s="250">
        <v>3.8600000000000001E-3</v>
      </c>
      <c r="R481" s="250">
        <f>Q481*H481</f>
        <v>0.6659079</v>
      </c>
      <c r="S481" s="250">
        <v>0</v>
      </c>
      <c r="T481" s="251">
        <f>S481*H481</f>
        <v>0</v>
      </c>
      <c r="U481" s="37"/>
      <c r="V481" s="37"/>
      <c r="W481" s="37"/>
      <c r="X481" s="37"/>
      <c r="Y481" s="37"/>
      <c r="Z481" s="37"/>
      <c r="AA481" s="37"/>
      <c r="AB481" s="37"/>
      <c r="AC481" s="37"/>
      <c r="AD481" s="37"/>
      <c r="AE481" s="37"/>
      <c r="AR481" s="252" t="s">
        <v>422</v>
      </c>
      <c r="AT481" s="252" t="s">
        <v>393</v>
      </c>
      <c r="AU481" s="252" t="s">
        <v>386</v>
      </c>
      <c r="AY481" s="19" t="s">
        <v>387</v>
      </c>
      <c r="BE481" s="127">
        <f>IF(N481="základná",J481,0)</f>
        <v>0</v>
      </c>
      <c r="BF481" s="127">
        <f>IF(N481="znížená",J481,0)</f>
        <v>0</v>
      </c>
      <c r="BG481" s="127">
        <f>IF(N481="zákl. prenesená",J481,0)</f>
        <v>0</v>
      </c>
      <c r="BH481" s="127">
        <f>IF(N481="zníž. prenesená",J481,0)</f>
        <v>0</v>
      </c>
      <c r="BI481" s="127">
        <f>IF(N481="nulová",J481,0)</f>
        <v>0</v>
      </c>
      <c r="BJ481" s="19" t="s">
        <v>92</v>
      </c>
      <c r="BK481" s="127">
        <f>ROUND(I481*H481,2)</f>
        <v>0</v>
      </c>
      <c r="BL481" s="19" t="s">
        <v>422</v>
      </c>
      <c r="BM481" s="252" t="s">
        <v>782</v>
      </c>
    </row>
    <row r="482" spans="1:65" s="14" customFormat="1" ht="10.199999999999999">
      <c r="B482" s="253"/>
      <c r="C482" s="254"/>
      <c r="D482" s="255" t="s">
        <v>398</v>
      </c>
      <c r="E482" s="256" t="s">
        <v>1</v>
      </c>
      <c r="F482" s="257" t="s">
        <v>610</v>
      </c>
      <c r="G482" s="254"/>
      <c r="H482" s="256" t="s">
        <v>1</v>
      </c>
      <c r="I482" s="258"/>
      <c r="J482" s="254"/>
      <c r="K482" s="254"/>
      <c r="L482" s="259"/>
      <c r="M482" s="260"/>
      <c r="N482" s="261"/>
      <c r="O482" s="261"/>
      <c r="P482" s="261"/>
      <c r="Q482" s="261"/>
      <c r="R482" s="261"/>
      <c r="S482" s="261"/>
      <c r="T482" s="262"/>
      <c r="AT482" s="263" t="s">
        <v>398</v>
      </c>
      <c r="AU482" s="263" t="s">
        <v>386</v>
      </c>
      <c r="AV482" s="14" t="s">
        <v>84</v>
      </c>
      <c r="AW482" s="14" t="s">
        <v>30</v>
      </c>
      <c r="AX482" s="14" t="s">
        <v>76</v>
      </c>
      <c r="AY482" s="263" t="s">
        <v>387</v>
      </c>
    </row>
    <row r="483" spans="1:65" s="14" customFormat="1" ht="20.399999999999999">
      <c r="B483" s="253"/>
      <c r="C483" s="254"/>
      <c r="D483" s="255" t="s">
        <v>398</v>
      </c>
      <c r="E483" s="256" t="s">
        <v>1</v>
      </c>
      <c r="F483" s="257" t="s">
        <v>783</v>
      </c>
      <c r="G483" s="254"/>
      <c r="H483" s="256" t="s">
        <v>1</v>
      </c>
      <c r="I483" s="258"/>
      <c r="J483" s="254"/>
      <c r="K483" s="254"/>
      <c r="L483" s="259"/>
      <c r="M483" s="260"/>
      <c r="N483" s="261"/>
      <c r="O483" s="261"/>
      <c r="P483" s="261"/>
      <c r="Q483" s="261"/>
      <c r="R483" s="261"/>
      <c r="S483" s="261"/>
      <c r="T483" s="262"/>
      <c r="AT483" s="263" t="s">
        <v>398</v>
      </c>
      <c r="AU483" s="263" t="s">
        <v>386</v>
      </c>
      <c r="AV483" s="14" t="s">
        <v>84</v>
      </c>
      <c r="AW483" s="14" t="s">
        <v>30</v>
      </c>
      <c r="AX483" s="14" t="s">
        <v>76</v>
      </c>
      <c r="AY483" s="263" t="s">
        <v>387</v>
      </c>
    </row>
    <row r="484" spans="1:65" s="15" customFormat="1" ht="10.199999999999999">
      <c r="B484" s="264"/>
      <c r="C484" s="265"/>
      <c r="D484" s="255" t="s">
        <v>398</v>
      </c>
      <c r="E484" s="266" t="s">
        <v>1</v>
      </c>
      <c r="F484" s="267" t="s">
        <v>784</v>
      </c>
      <c r="G484" s="265"/>
      <c r="H484" s="268">
        <v>164.3</v>
      </c>
      <c r="I484" s="269"/>
      <c r="J484" s="265"/>
      <c r="K484" s="265"/>
      <c r="L484" s="270"/>
      <c r="M484" s="271"/>
      <c r="N484" s="272"/>
      <c r="O484" s="272"/>
      <c r="P484" s="272"/>
      <c r="Q484" s="272"/>
      <c r="R484" s="272"/>
      <c r="S484" s="272"/>
      <c r="T484" s="273"/>
      <c r="AT484" s="274" t="s">
        <v>398</v>
      </c>
      <c r="AU484" s="274" t="s">
        <v>386</v>
      </c>
      <c r="AV484" s="15" t="s">
        <v>92</v>
      </c>
      <c r="AW484" s="15" t="s">
        <v>30</v>
      </c>
      <c r="AX484" s="15" t="s">
        <v>76</v>
      </c>
      <c r="AY484" s="274" t="s">
        <v>387</v>
      </c>
    </row>
    <row r="485" spans="1:65" s="17" customFormat="1" ht="10.199999999999999">
      <c r="B485" s="286"/>
      <c r="C485" s="287"/>
      <c r="D485" s="255" t="s">
        <v>398</v>
      </c>
      <c r="E485" s="288" t="s">
        <v>785</v>
      </c>
      <c r="F485" s="289" t="s">
        <v>411</v>
      </c>
      <c r="G485" s="287"/>
      <c r="H485" s="290">
        <v>164.3</v>
      </c>
      <c r="I485" s="291"/>
      <c r="J485" s="287"/>
      <c r="K485" s="287"/>
      <c r="L485" s="292"/>
      <c r="M485" s="293"/>
      <c r="N485" s="294"/>
      <c r="O485" s="294"/>
      <c r="P485" s="294"/>
      <c r="Q485" s="294"/>
      <c r="R485" s="294"/>
      <c r="S485" s="294"/>
      <c r="T485" s="295"/>
      <c r="AT485" s="296" t="s">
        <v>398</v>
      </c>
      <c r="AU485" s="296" t="s">
        <v>386</v>
      </c>
      <c r="AV485" s="17" t="s">
        <v>99</v>
      </c>
      <c r="AW485" s="17" t="s">
        <v>30</v>
      </c>
      <c r="AX485" s="17" t="s">
        <v>76</v>
      </c>
      <c r="AY485" s="296" t="s">
        <v>387</v>
      </c>
    </row>
    <row r="486" spans="1:65" s="15" customFormat="1" ht="10.199999999999999">
      <c r="B486" s="264"/>
      <c r="C486" s="265"/>
      <c r="D486" s="255" t="s">
        <v>398</v>
      </c>
      <c r="E486" s="266" t="s">
        <v>1</v>
      </c>
      <c r="F486" s="267" t="s">
        <v>786</v>
      </c>
      <c r="G486" s="265"/>
      <c r="H486" s="268">
        <v>8.2149999999999999</v>
      </c>
      <c r="I486" s="269"/>
      <c r="J486" s="265"/>
      <c r="K486" s="265"/>
      <c r="L486" s="270"/>
      <c r="M486" s="271"/>
      <c r="N486" s="272"/>
      <c r="O486" s="272"/>
      <c r="P486" s="272"/>
      <c r="Q486" s="272"/>
      <c r="R486" s="272"/>
      <c r="S486" s="272"/>
      <c r="T486" s="273"/>
      <c r="AT486" s="274" t="s">
        <v>398</v>
      </c>
      <c r="AU486" s="274" t="s">
        <v>386</v>
      </c>
      <c r="AV486" s="15" t="s">
        <v>92</v>
      </c>
      <c r="AW486" s="15" t="s">
        <v>30</v>
      </c>
      <c r="AX486" s="15" t="s">
        <v>76</v>
      </c>
      <c r="AY486" s="274" t="s">
        <v>387</v>
      </c>
    </row>
    <row r="487" spans="1:65" s="16" customFormat="1" ht="10.199999999999999">
      <c r="B487" s="275"/>
      <c r="C487" s="276"/>
      <c r="D487" s="255" t="s">
        <v>398</v>
      </c>
      <c r="E487" s="277" t="s">
        <v>1</v>
      </c>
      <c r="F487" s="278" t="s">
        <v>412</v>
      </c>
      <c r="G487" s="276"/>
      <c r="H487" s="279">
        <v>172.51499999999999</v>
      </c>
      <c r="I487" s="280"/>
      <c r="J487" s="276"/>
      <c r="K487" s="276"/>
      <c r="L487" s="281"/>
      <c r="M487" s="282"/>
      <c r="N487" s="283"/>
      <c r="O487" s="283"/>
      <c r="P487" s="283"/>
      <c r="Q487" s="283"/>
      <c r="R487" s="283"/>
      <c r="S487" s="283"/>
      <c r="T487" s="284"/>
      <c r="AT487" s="285" t="s">
        <v>398</v>
      </c>
      <c r="AU487" s="285" t="s">
        <v>386</v>
      </c>
      <c r="AV487" s="16" t="s">
        <v>386</v>
      </c>
      <c r="AW487" s="16" t="s">
        <v>30</v>
      </c>
      <c r="AX487" s="16" t="s">
        <v>84</v>
      </c>
      <c r="AY487" s="285" t="s">
        <v>387</v>
      </c>
    </row>
    <row r="488" spans="1:65" s="2" customFormat="1" ht="24.15" customHeight="1">
      <c r="A488" s="37"/>
      <c r="B488" s="38"/>
      <c r="C488" s="240" t="s">
        <v>787</v>
      </c>
      <c r="D488" s="240" t="s">
        <v>393</v>
      </c>
      <c r="E488" s="241" t="s">
        <v>788</v>
      </c>
      <c r="F488" s="242" t="s">
        <v>789</v>
      </c>
      <c r="G488" s="243" t="s">
        <v>405</v>
      </c>
      <c r="H488" s="244">
        <v>1713.65</v>
      </c>
      <c r="I488" s="245"/>
      <c r="J488" s="246">
        <f>ROUND(I488*H488,2)</f>
        <v>0</v>
      </c>
      <c r="K488" s="247"/>
      <c r="L488" s="40"/>
      <c r="M488" s="248" t="s">
        <v>1</v>
      </c>
      <c r="N488" s="249" t="s">
        <v>42</v>
      </c>
      <c r="O488" s="78"/>
      <c r="P488" s="250">
        <f>O488*H488</f>
        <v>0</v>
      </c>
      <c r="Q488" s="250">
        <v>8.0000000000000004E-4</v>
      </c>
      <c r="R488" s="250">
        <f>Q488*H488</f>
        <v>1.3709200000000001</v>
      </c>
      <c r="S488" s="250">
        <v>0</v>
      </c>
      <c r="T488" s="251">
        <f>S488*H488</f>
        <v>0</v>
      </c>
      <c r="U488" s="37"/>
      <c r="V488" s="37"/>
      <c r="W488" s="37"/>
      <c r="X488" s="37"/>
      <c r="Y488" s="37"/>
      <c r="Z488" s="37"/>
      <c r="AA488" s="37"/>
      <c r="AB488" s="37"/>
      <c r="AC488" s="37"/>
      <c r="AD488" s="37"/>
      <c r="AE488" s="37"/>
      <c r="AR488" s="252" t="s">
        <v>422</v>
      </c>
      <c r="AT488" s="252" t="s">
        <v>393</v>
      </c>
      <c r="AU488" s="252" t="s">
        <v>386</v>
      </c>
      <c r="AY488" s="19" t="s">
        <v>387</v>
      </c>
      <c r="BE488" s="127">
        <f>IF(N488="základná",J488,0)</f>
        <v>0</v>
      </c>
      <c r="BF488" s="127">
        <f>IF(N488="znížená",J488,0)</f>
        <v>0</v>
      </c>
      <c r="BG488" s="127">
        <f>IF(N488="zákl. prenesená",J488,0)</f>
        <v>0</v>
      </c>
      <c r="BH488" s="127">
        <f>IF(N488="zníž. prenesená",J488,0)</f>
        <v>0</v>
      </c>
      <c r="BI488" s="127">
        <f>IF(N488="nulová",J488,0)</f>
        <v>0</v>
      </c>
      <c r="BJ488" s="19" t="s">
        <v>92</v>
      </c>
      <c r="BK488" s="127">
        <f>ROUND(I488*H488,2)</f>
        <v>0</v>
      </c>
      <c r="BL488" s="19" t="s">
        <v>422</v>
      </c>
      <c r="BM488" s="252" t="s">
        <v>790</v>
      </c>
    </row>
    <row r="489" spans="1:65" s="14" customFormat="1" ht="10.199999999999999">
      <c r="B489" s="253"/>
      <c r="C489" s="254"/>
      <c r="D489" s="255" t="s">
        <v>398</v>
      </c>
      <c r="E489" s="256" t="s">
        <v>1</v>
      </c>
      <c r="F489" s="257" t="s">
        <v>791</v>
      </c>
      <c r="G489" s="254"/>
      <c r="H489" s="256" t="s">
        <v>1</v>
      </c>
      <c r="I489" s="258"/>
      <c r="J489" s="254"/>
      <c r="K489" s="254"/>
      <c r="L489" s="259"/>
      <c r="M489" s="260"/>
      <c r="N489" s="261"/>
      <c r="O489" s="261"/>
      <c r="P489" s="261"/>
      <c r="Q489" s="261"/>
      <c r="R489" s="261"/>
      <c r="S489" s="261"/>
      <c r="T489" s="262"/>
      <c r="AT489" s="263" t="s">
        <v>398</v>
      </c>
      <c r="AU489" s="263" t="s">
        <v>386</v>
      </c>
      <c r="AV489" s="14" t="s">
        <v>84</v>
      </c>
      <c r="AW489" s="14" t="s">
        <v>30</v>
      </c>
      <c r="AX489" s="14" t="s">
        <v>76</v>
      </c>
      <c r="AY489" s="263" t="s">
        <v>387</v>
      </c>
    </row>
    <row r="490" spans="1:65" s="15" customFormat="1" ht="10.199999999999999">
      <c r="B490" s="264"/>
      <c r="C490" s="265"/>
      <c r="D490" s="255" t="s">
        <v>398</v>
      </c>
      <c r="E490" s="266" t="s">
        <v>1</v>
      </c>
      <c r="F490" s="267" t="s">
        <v>148</v>
      </c>
      <c r="G490" s="265"/>
      <c r="H490" s="268">
        <v>1643</v>
      </c>
      <c r="I490" s="269"/>
      <c r="J490" s="265"/>
      <c r="K490" s="265"/>
      <c r="L490" s="270"/>
      <c r="M490" s="271"/>
      <c r="N490" s="272"/>
      <c r="O490" s="272"/>
      <c r="P490" s="272"/>
      <c r="Q490" s="272"/>
      <c r="R490" s="272"/>
      <c r="S490" s="272"/>
      <c r="T490" s="273"/>
      <c r="AT490" s="274" t="s">
        <v>398</v>
      </c>
      <c r="AU490" s="274" t="s">
        <v>386</v>
      </c>
      <c r="AV490" s="15" t="s">
        <v>92</v>
      </c>
      <c r="AW490" s="15" t="s">
        <v>30</v>
      </c>
      <c r="AX490" s="15" t="s">
        <v>76</v>
      </c>
      <c r="AY490" s="274" t="s">
        <v>387</v>
      </c>
    </row>
    <row r="491" spans="1:65" s="17" customFormat="1" ht="10.199999999999999">
      <c r="B491" s="286"/>
      <c r="C491" s="287"/>
      <c r="D491" s="255" t="s">
        <v>398</v>
      </c>
      <c r="E491" s="288" t="s">
        <v>223</v>
      </c>
      <c r="F491" s="289" t="s">
        <v>411</v>
      </c>
      <c r="G491" s="287"/>
      <c r="H491" s="290">
        <v>1643</v>
      </c>
      <c r="I491" s="291"/>
      <c r="J491" s="287"/>
      <c r="K491" s="287"/>
      <c r="L491" s="292"/>
      <c r="M491" s="293"/>
      <c r="N491" s="294"/>
      <c r="O491" s="294"/>
      <c r="P491" s="294"/>
      <c r="Q491" s="294"/>
      <c r="R491" s="294"/>
      <c r="S491" s="294"/>
      <c r="T491" s="295"/>
      <c r="AT491" s="296" t="s">
        <v>398</v>
      </c>
      <c r="AU491" s="296" t="s">
        <v>386</v>
      </c>
      <c r="AV491" s="17" t="s">
        <v>99</v>
      </c>
      <c r="AW491" s="17" t="s">
        <v>30</v>
      </c>
      <c r="AX491" s="17" t="s">
        <v>76</v>
      </c>
      <c r="AY491" s="296" t="s">
        <v>387</v>
      </c>
    </row>
    <row r="492" spans="1:65" s="15" customFormat="1" ht="10.199999999999999">
      <c r="B492" s="264"/>
      <c r="C492" s="265"/>
      <c r="D492" s="255" t="s">
        <v>398</v>
      </c>
      <c r="E492" s="266" t="s">
        <v>1</v>
      </c>
      <c r="F492" s="267" t="s">
        <v>700</v>
      </c>
      <c r="G492" s="265"/>
      <c r="H492" s="268">
        <v>70.650000000000006</v>
      </c>
      <c r="I492" s="269"/>
      <c r="J492" s="265"/>
      <c r="K492" s="265"/>
      <c r="L492" s="270"/>
      <c r="M492" s="271"/>
      <c r="N492" s="272"/>
      <c r="O492" s="272"/>
      <c r="P492" s="272"/>
      <c r="Q492" s="272"/>
      <c r="R492" s="272"/>
      <c r="S492" s="272"/>
      <c r="T492" s="273"/>
      <c r="AT492" s="274" t="s">
        <v>398</v>
      </c>
      <c r="AU492" s="274" t="s">
        <v>386</v>
      </c>
      <c r="AV492" s="15" t="s">
        <v>92</v>
      </c>
      <c r="AW492" s="15" t="s">
        <v>30</v>
      </c>
      <c r="AX492" s="15" t="s">
        <v>76</v>
      </c>
      <c r="AY492" s="274" t="s">
        <v>387</v>
      </c>
    </row>
    <row r="493" spans="1:65" s="16" customFormat="1" ht="10.199999999999999">
      <c r="B493" s="275"/>
      <c r="C493" s="276"/>
      <c r="D493" s="255" t="s">
        <v>398</v>
      </c>
      <c r="E493" s="277" t="s">
        <v>1</v>
      </c>
      <c r="F493" s="278" t="s">
        <v>412</v>
      </c>
      <c r="G493" s="276"/>
      <c r="H493" s="279">
        <v>1713.65</v>
      </c>
      <c r="I493" s="280"/>
      <c r="J493" s="276"/>
      <c r="K493" s="276"/>
      <c r="L493" s="281"/>
      <c r="M493" s="282"/>
      <c r="N493" s="283"/>
      <c r="O493" s="283"/>
      <c r="P493" s="283"/>
      <c r="Q493" s="283"/>
      <c r="R493" s="283"/>
      <c r="S493" s="283"/>
      <c r="T493" s="284"/>
      <c r="AT493" s="285" t="s">
        <v>398</v>
      </c>
      <c r="AU493" s="285" t="s">
        <v>386</v>
      </c>
      <c r="AV493" s="16" t="s">
        <v>386</v>
      </c>
      <c r="AW493" s="16" t="s">
        <v>30</v>
      </c>
      <c r="AX493" s="16" t="s">
        <v>84</v>
      </c>
      <c r="AY493" s="285" t="s">
        <v>387</v>
      </c>
    </row>
    <row r="494" spans="1:65" s="2" customFormat="1" ht="24.15" customHeight="1">
      <c r="A494" s="37"/>
      <c r="B494" s="38"/>
      <c r="C494" s="240" t="s">
        <v>792</v>
      </c>
      <c r="D494" s="240" t="s">
        <v>393</v>
      </c>
      <c r="E494" s="241" t="s">
        <v>793</v>
      </c>
      <c r="F494" s="242" t="s">
        <v>794</v>
      </c>
      <c r="G494" s="243" t="s">
        <v>716</v>
      </c>
      <c r="H494" s="311"/>
      <c r="I494" s="245"/>
      <c r="J494" s="246">
        <f>ROUND(I494*H494,2)</f>
        <v>0</v>
      </c>
      <c r="K494" s="247"/>
      <c r="L494" s="40"/>
      <c r="M494" s="248" t="s">
        <v>1</v>
      </c>
      <c r="N494" s="249" t="s">
        <v>42</v>
      </c>
      <c r="O494" s="78"/>
      <c r="P494" s="250">
        <f>O494*H494</f>
        <v>0</v>
      </c>
      <c r="Q494" s="250">
        <v>0</v>
      </c>
      <c r="R494" s="250">
        <f>Q494*H494</f>
        <v>0</v>
      </c>
      <c r="S494" s="250">
        <v>0</v>
      </c>
      <c r="T494" s="251">
        <f>S494*H494</f>
        <v>0</v>
      </c>
      <c r="U494" s="37"/>
      <c r="V494" s="37"/>
      <c r="W494" s="37"/>
      <c r="X494" s="37"/>
      <c r="Y494" s="37"/>
      <c r="Z494" s="37"/>
      <c r="AA494" s="37"/>
      <c r="AB494" s="37"/>
      <c r="AC494" s="37"/>
      <c r="AD494" s="37"/>
      <c r="AE494" s="37"/>
      <c r="AR494" s="252" t="s">
        <v>422</v>
      </c>
      <c r="AT494" s="252" t="s">
        <v>393</v>
      </c>
      <c r="AU494" s="252" t="s">
        <v>386</v>
      </c>
      <c r="AY494" s="19" t="s">
        <v>387</v>
      </c>
      <c r="BE494" s="127">
        <f>IF(N494="základná",J494,0)</f>
        <v>0</v>
      </c>
      <c r="BF494" s="127">
        <f>IF(N494="znížená",J494,0)</f>
        <v>0</v>
      </c>
      <c r="BG494" s="127">
        <f>IF(N494="zákl. prenesená",J494,0)</f>
        <v>0</v>
      </c>
      <c r="BH494" s="127">
        <f>IF(N494="zníž. prenesená",J494,0)</f>
        <v>0</v>
      </c>
      <c r="BI494" s="127">
        <f>IF(N494="nulová",J494,0)</f>
        <v>0</v>
      </c>
      <c r="BJ494" s="19" t="s">
        <v>92</v>
      </c>
      <c r="BK494" s="127">
        <f>ROUND(I494*H494,2)</f>
        <v>0</v>
      </c>
      <c r="BL494" s="19" t="s">
        <v>422</v>
      </c>
      <c r="BM494" s="252" t="s">
        <v>795</v>
      </c>
    </row>
    <row r="495" spans="1:65" s="13" customFormat="1" ht="20.85" customHeight="1">
      <c r="B495" s="227"/>
      <c r="C495" s="228"/>
      <c r="D495" s="229" t="s">
        <v>75</v>
      </c>
      <c r="E495" s="229" t="s">
        <v>796</v>
      </c>
      <c r="F495" s="229" t="s">
        <v>797</v>
      </c>
      <c r="G495" s="228"/>
      <c r="H495" s="228"/>
      <c r="I495" s="230"/>
      <c r="J495" s="231">
        <f>BK495</f>
        <v>0</v>
      </c>
      <c r="K495" s="228"/>
      <c r="L495" s="232"/>
      <c r="M495" s="233"/>
      <c r="N495" s="234"/>
      <c r="O495" s="234"/>
      <c r="P495" s="235">
        <f>SUM(P496:P521)</f>
        <v>0</v>
      </c>
      <c r="Q495" s="234"/>
      <c r="R495" s="235">
        <f>SUM(R496:R521)</f>
        <v>2.1761622008399999</v>
      </c>
      <c r="S495" s="234"/>
      <c r="T495" s="236">
        <f>SUM(T496:T521)</f>
        <v>0</v>
      </c>
      <c r="AR495" s="237" t="s">
        <v>92</v>
      </c>
      <c r="AT495" s="238" t="s">
        <v>75</v>
      </c>
      <c r="AU495" s="238" t="s">
        <v>99</v>
      </c>
      <c r="AY495" s="237" t="s">
        <v>387</v>
      </c>
      <c r="BK495" s="239">
        <f>SUM(BK496:BK521)</f>
        <v>0</v>
      </c>
    </row>
    <row r="496" spans="1:65" s="2" customFormat="1" ht="24.15" customHeight="1">
      <c r="A496" s="37"/>
      <c r="B496" s="38"/>
      <c r="C496" s="240" t="s">
        <v>798</v>
      </c>
      <c r="D496" s="240" t="s">
        <v>393</v>
      </c>
      <c r="E496" s="241" t="s">
        <v>799</v>
      </c>
      <c r="F496" s="242" t="s">
        <v>800</v>
      </c>
      <c r="G496" s="243" t="s">
        <v>405</v>
      </c>
      <c r="H496" s="244">
        <v>622.69200000000001</v>
      </c>
      <c r="I496" s="245"/>
      <c r="J496" s="246">
        <f>ROUND(I496*H496,2)</f>
        <v>0</v>
      </c>
      <c r="K496" s="247"/>
      <c r="L496" s="40"/>
      <c r="M496" s="248" t="s">
        <v>1</v>
      </c>
      <c r="N496" s="249" t="s">
        <v>42</v>
      </c>
      <c r="O496" s="78"/>
      <c r="P496" s="250">
        <f>O496*H496</f>
        <v>0</v>
      </c>
      <c r="Q496" s="250">
        <v>4.6000000000000001E-4</v>
      </c>
      <c r="R496" s="250">
        <f>Q496*H496</f>
        <v>0.28643832000000002</v>
      </c>
      <c r="S496" s="250">
        <v>0</v>
      </c>
      <c r="T496" s="251">
        <f>S496*H496</f>
        <v>0</v>
      </c>
      <c r="U496" s="37"/>
      <c r="V496" s="37"/>
      <c r="W496" s="37"/>
      <c r="X496" s="37"/>
      <c r="Y496" s="37"/>
      <c r="Z496" s="37"/>
      <c r="AA496" s="37"/>
      <c r="AB496" s="37"/>
      <c r="AC496" s="37"/>
      <c r="AD496" s="37"/>
      <c r="AE496" s="37"/>
      <c r="AR496" s="252" t="s">
        <v>422</v>
      </c>
      <c r="AT496" s="252" t="s">
        <v>393</v>
      </c>
      <c r="AU496" s="252" t="s">
        <v>386</v>
      </c>
      <c r="AY496" s="19" t="s">
        <v>387</v>
      </c>
      <c r="BE496" s="127">
        <f>IF(N496="základná",J496,0)</f>
        <v>0</v>
      </c>
      <c r="BF496" s="127">
        <f>IF(N496="znížená",J496,0)</f>
        <v>0</v>
      </c>
      <c r="BG496" s="127">
        <f>IF(N496="zákl. prenesená",J496,0)</f>
        <v>0</v>
      </c>
      <c r="BH496" s="127">
        <f>IF(N496="zníž. prenesená",J496,0)</f>
        <v>0</v>
      </c>
      <c r="BI496" s="127">
        <f>IF(N496="nulová",J496,0)</f>
        <v>0</v>
      </c>
      <c r="BJ496" s="19" t="s">
        <v>92</v>
      </c>
      <c r="BK496" s="127">
        <f>ROUND(I496*H496,2)</f>
        <v>0</v>
      </c>
      <c r="BL496" s="19" t="s">
        <v>422</v>
      </c>
      <c r="BM496" s="252" t="s">
        <v>801</v>
      </c>
    </row>
    <row r="497" spans="1:65" s="14" customFormat="1" ht="10.199999999999999">
      <c r="B497" s="253"/>
      <c r="C497" s="254"/>
      <c r="D497" s="255" t="s">
        <v>398</v>
      </c>
      <c r="E497" s="256" t="s">
        <v>1</v>
      </c>
      <c r="F497" s="257" t="s">
        <v>802</v>
      </c>
      <c r="G497" s="254"/>
      <c r="H497" s="256" t="s">
        <v>1</v>
      </c>
      <c r="I497" s="258"/>
      <c r="J497" s="254"/>
      <c r="K497" s="254"/>
      <c r="L497" s="259"/>
      <c r="M497" s="260"/>
      <c r="N497" s="261"/>
      <c r="O497" s="261"/>
      <c r="P497" s="261"/>
      <c r="Q497" s="261"/>
      <c r="R497" s="261"/>
      <c r="S497" s="261"/>
      <c r="T497" s="262"/>
      <c r="AT497" s="263" t="s">
        <v>398</v>
      </c>
      <c r="AU497" s="263" t="s">
        <v>386</v>
      </c>
      <c r="AV497" s="14" t="s">
        <v>84</v>
      </c>
      <c r="AW497" s="14" t="s">
        <v>30</v>
      </c>
      <c r="AX497" s="14" t="s">
        <v>76</v>
      </c>
      <c r="AY497" s="263" t="s">
        <v>387</v>
      </c>
    </row>
    <row r="498" spans="1:65" s="15" customFormat="1" ht="10.199999999999999">
      <c r="B498" s="264"/>
      <c r="C498" s="265"/>
      <c r="D498" s="255" t="s">
        <v>398</v>
      </c>
      <c r="E498" s="266" t="s">
        <v>1</v>
      </c>
      <c r="F498" s="267" t="s">
        <v>803</v>
      </c>
      <c r="G498" s="265"/>
      <c r="H498" s="268">
        <v>593.04</v>
      </c>
      <c r="I498" s="269"/>
      <c r="J498" s="265"/>
      <c r="K498" s="265"/>
      <c r="L498" s="270"/>
      <c r="M498" s="271"/>
      <c r="N498" s="272"/>
      <c r="O498" s="272"/>
      <c r="P498" s="272"/>
      <c r="Q498" s="272"/>
      <c r="R498" s="272"/>
      <c r="S498" s="272"/>
      <c r="T498" s="273"/>
      <c r="AT498" s="274" t="s">
        <v>398</v>
      </c>
      <c r="AU498" s="274" t="s">
        <v>386</v>
      </c>
      <c r="AV498" s="15" t="s">
        <v>92</v>
      </c>
      <c r="AW498" s="15" t="s">
        <v>30</v>
      </c>
      <c r="AX498" s="15" t="s">
        <v>76</v>
      </c>
      <c r="AY498" s="274" t="s">
        <v>387</v>
      </c>
    </row>
    <row r="499" spans="1:65" s="17" customFormat="1" ht="10.199999999999999">
      <c r="B499" s="286"/>
      <c r="C499" s="287"/>
      <c r="D499" s="255" t="s">
        <v>398</v>
      </c>
      <c r="E499" s="288" t="s">
        <v>201</v>
      </c>
      <c r="F499" s="289" t="s">
        <v>411</v>
      </c>
      <c r="G499" s="287"/>
      <c r="H499" s="290">
        <v>593.04</v>
      </c>
      <c r="I499" s="291"/>
      <c r="J499" s="287"/>
      <c r="K499" s="287"/>
      <c r="L499" s="292"/>
      <c r="M499" s="293"/>
      <c r="N499" s="294"/>
      <c r="O499" s="294"/>
      <c r="P499" s="294"/>
      <c r="Q499" s="294"/>
      <c r="R499" s="294"/>
      <c r="S499" s="294"/>
      <c r="T499" s="295"/>
      <c r="AT499" s="296" t="s">
        <v>398</v>
      </c>
      <c r="AU499" s="296" t="s">
        <v>386</v>
      </c>
      <c r="AV499" s="17" t="s">
        <v>99</v>
      </c>
      <c r="AW499" s="17" t="s">
        <v>30</v>
      </c>
      <c r="AX499" s="17" t="s">
        <v>76</v>
      </c>
      <c r="AY499" s="296" t="s">
        <v>387</v>
      </c>
    </row>
    <row r="500" spans="1:65" s="15" customFormat="1" ht="10.199999999999999">
      <c r="B500" s="264"/>
      <c r="C500" s="265"/>
      <c r="D500" s="255" t="s">
        <v>398</v>
      </c>
      <c r="E500" s="266" t="s">
        <v>1</v>
      </c>
      <c r="F500" s="267" t="s">
        <v>804</v>
      </c>
      <c r="G500" s="265"/>
      <c r="H500" s="268">
        <v>29.652000000000001</v>
      </c>
      <c r="I500" s="269"/>
      <c r="J500" s="265"/>
      <c r="K500" s="265"/>
      <c r="L500" s="270"/>
      <c r="M500" s="271"/>
      <c r="N500" s="272"/>
      <c r="O500" s="272"/>
      <c r="P500" s="272"/>
      <c r="Q500" s="272"/>
      <c r="R500" s="272"/>
      <c r="S500" s="272"/>
      <c r="T500" s="273"/>
      <c r="AT500" s="274" t="s">
        <v>398</v>
      </c>
      <c r="AU500" s="274" t="s">
        <v>386</v>
      </c>
      <c r="AV500" s="15" t="s">
        <v>92</v>
      </c>
      <c r="AW500" s="15" t="s">
        <v>30</v>
      </c>
      <c r="AX500" s="15" t="s">
        <v>76</v>
      </c>
      <c r="AY500" s="274" t="s">
        <v>387</v>
      </c>
    </row>
    <row r="501" spans="1:65" s="16" customFormat="1" ht="10.199999999999999">
      <c r="B501" s="275"/>
      <c r="C501" s="276"/>
      <c r="D501" s="255" t="s">
        <v>398</v>
      </c>
      <c r="E501" s="277" t="s">
        <v>1</v>
      </c>
      <c r="F501" s="278" t="s">
        <v>412</v>
      </c>
      <c r="G501" s="276"/>
      <c r="H501" s="279">
        <v>622.69200000000001</v>
      </c>
      <c r="I501" s="280"/>
      <c r="J501" s="276"/>
      <c r="K501" s="276"/>
      <c r="L501" s="281"/>
      <c r="M501" s="282"/>
      <c r="N501" s="283"/>
      <c r="O501" s="283"/>
      <c r="P501" s="283"/>
      <c r="Q501" s="283"/>
      <c r="R501" s="283"/>
      <c r="S501" s="283"/>
      <c r="T501" s="284"/>
      <c r="AT501" s="285" t="s">
        <v>398</v>
      </c>
      <c r="AU501" s="285" t="s">
        <v>386</v>
      </c>
      <c r="AV501" s="16" t="s">
        <v>386</v>
      </c>
      <c r="AW501" s="16" t="s">
        <v>30</v>
      </c>
      <c r="AX501" s="16" t="s">
        <v>84</v>
      </c>
      <c r="AY501" s="285" t="s">
        <v>387</v>
      </c>
    </row>
    <row r="502" spans="1:65" s="2" customFormat="1" ht="24.15" customHeight="1">
      <c r="A502" s="37"/>
      <c r="B502" s="38"/>
      <c r="C502" s="240" t="s">
        <v>805</v>
      </c>
      <c r="D502" s="240" t="s">
        <v>393</v>
      </c>
      <c r="E502" s="241" t="s">
        <v>806</v>
      </c>
      <c r="F502" s="242" t="s">
        <v>807</v>
      </c>
      <c r="G502" s="243" t="s">
        <v>405</v>
      </c>
      <c r="H502" s="244">
        <v>1286.2909999999999</v>
      </c>
      <c r="I502" s="245"/>
      <c r="J502" s="246">
        <f>ROUND(I502*H502,2)</f>
        <v>0</v>
      </c>
      <c r="K502" s="247"/>
      <c r="L502" s="40"/>
      <c r="M502" s="248" t="s">
        <v>1</v>
      </c>
      <c r="N502" s="249" t="s">
        <v>42</v>
      </c>
      <c r="O502" s="78"/>
      <c r="P502" s="250">
        <f>O502*H502</f>
        <v>0</v>
      </c>
      <c r="Q502" s="250">
        <v>5.1000000000000004E-4</v>
      </c>
      <c r="R502" s="250">
        <f>Q502*H502</f>
        <v>0.65600840999999999</v>
      </c>
      <c r="S502" s="250">
        <v>0</v>
      </c>
      <c r="T502" s="251">
        <f>S502*H502</f>
        <v>0</v>
      </c>
      <c r="U502" s="37"/>
      <c r="V502" s="37"/>
      <c r="W502" s="37"/>
      <c r="X502" s="37"/>
      <c r="Y502" s="37"/>
      <c r="Z502" s="37"/>
      <c r="AA502" s="37"/>
      <c r="AB502" s="37"/>
      <c r="AC502" s="37"/>
      <c r="AD502" s="37"/>
      <c r="AE502" s="37"/>
      <c r="AR502" s="252" t="s">
        <v>422</v>
      </c>
      <c r="AT502" s="252" t="s">
        <v>393</v>
      </c>
      <c r="AU502" s="252" t="s">
        <v>386</v>
      </c>
      <c r="AY502" s="19" t="s">
        <v>387</v>
      </c>
      <c r="BE502" s="127">
        <f>IF(N502="základná",J502,0)</f>
        <v>0</v>
      </c>
      <c r="BF502" s="127">
        <f>IF(N502="znížená",J502,0)</f>
        <v>0</v>
      </c>
      <c r="BG502" s="127">
        <f>IF(N502="zákl. prenesená",J502,0)</f>
        <v>0</v>
      </c>
      <c r="BH502" s="127">
        <f>IF(N502="zníž. prenesená",J502,0)</f>
        <v>0</v>
      </c>
      <c r="BI502" s="127">
        <f>IF(N502="nulová",J502,0)</f>
        <v>0</v>
      </c>
      <c r="BJ502" s="19" t="s">
        <v>92</v>
      </c>
      <c r="BK502" s="127">
        <f>ROUND(I502*H502,2)</f>
        <v>0</v>
      </c>
      <c r="BL502" s="19" t="s">
        <v>422</v>
      </c>
      <c r="BM502" s="252" t="s">
        <v>808</v>
      </c>
    </row>
    <row r="503" spans="1:65" s="14" customFormat="1" ht="10.199999999999999">
      <c r="B503" s="253"/>
      <c r="C503" s="254"/>
      <c r="D503" s="255" t="s">
        <v>398</v>
      </c>
      <c r="E503" s="256" t="s">
        <v>1</v>
      </c>
      <c r="F503" s="257" t="s">
        <v>802</v>
      </c>
      <c r="G503" s="254"/>
      <c r="H503" s="256" t="s">
        <v>1</v>
      </c>
      <c r="I503" s="258"/>
      <c r="J503" s="254"/>
      <c r="K503" s="254"/>
      <c r="L503" s="259"/>
      <c r="M503" s="260"/>
      <c r="N503" s="261"/>
      <c r="O503" s="261"/>
      <c r="P503" s="261"/>
      <c r="Q503" s="261"/>
      <c r="R503" s="261"/>
      <c r="S503" s="261"/>
      <c r="T503" s="262"/>
      <c r="AT503" s="263" t="s">
        <v>398</v>
      </c>
      <c r="AU503" s="263" t="s">
        <v>386</v>
      </c>
      <c r="AV503" s="14" t="s">
        <v>84</v>
      </c>
      <c r="AW503" s="14" t="s">
        <v>30</v>
      </c>
      <c r="AX503" s="14" t="s">
        <v>76</v>
      </c>
      <c r="AY503" s="263" t="s">
        <v>387</v>
      </c>
    </row>
    <row r="504" spans="1:65" s="14" customFormat="1" ht="10.199999999999999">
      <c r="B504" s="253"/>
      <c r="C504" s="254"/>
      <c r="D504" s="255" t="s">
        <v>398</v>
      </c>
      <c r="E504" s="256" t="s">
        <v>1</v>
      </c>
      <c r="F504" s="257" t="s">
        <v>809</v>
      </c>
      <c r="G504" s="254"/>
      <c r="H504" s="256" t="s">
        <v>1</v>
      </c>
      <c r="I504" s="258"/>
      <c r="J504" s="254"/>
      <c r="K504" s="254"/>
      <c r="L504" s="259"/>
      <c r="M504" s="260"/>
      <c r="N504" s="261"/>
      <c r="O504" s="261"/>
      <c r="P504" s="261"/>
      <c r="Q504" s="261"/>
      <c r="R504" s="261"/>
      <c r="S504" s="261"/>
      <c r="T504" s="262"/>
      <c r="AT504" s="263" t="s">
        <v>398</v>
      </c>
      <c r="AU504" s="263" t="s">
        <v>386</v>
      </c>
      <c r="AV504" s="14" t="s">
        <v>84</v>
      </c>
      <c r="AW504" s="14" t="s">
        <v>30</v>
      </c>
      <c r="AX504" s="14" t="s">
        <v>76</v>
      </c>
      <c r="AY504" s="263" t="s">
        <v>387</v>
      </c>
    </row>
    <row r="505" spans="1:65" s="15" customFormat="1" ht="10.199999999999999">
      <c r="B505" s="264"/>
      <c r="C505" s="265"/>
      <c r="D505" s="255" t="s">
        <v>398</v>
      </c>
      <c r="E505" s="266" t="s">
        <v>1</v>
      </c>
      <c r="F505" s="267" t="s">
        <v>810</v>
      </c>
      <c r="G505" s="265"/>
      <c r="H505" s="268">
        <v>1131.165</v>
      </c>
      <c r="I505" s="269"/>
      <c r="J505" s="265"/>
      <c r="K505" s="265"/>
      <c r="L505" s="270"/>
      <c r="M505" s="271"/>
      <c r="N505" s="272"/>
      <c r="O505" s="272"/>
      <c r="P505" s="272"/>
      <c r="Q505" s="272"/>
      <c r="R505" s="272"/>
      <c r="S505" s="272"/>
      <c r="T505" s="273"/>
      <c r="AT505" s="274" t="s">
        <v>398</v>
      </c>
      <c r="AU505" s="274" t="s">
        <v>386</v>
      </c>
      <c r="AV505" s="15" t="s">
        <v>92</v>
      </c>
      <c r="AW505" s="15" t="s">
        <v>30</v>
      </c>
      <c r="AX505" s="15" t="s">
        <v>76</v>
      </c>
      <c r="AY505" s="274" t="s">
        <v>387</v>
      </c>
    </row>
    <row r="506" spans="1:65" s="15" customFormat="1" ht="10.199999999999999">
      <c r="B506" s="264"/>
      <c r="C506" s="265"/>
      <c r="D506" s="255" t="s">
        <v>398</v>
      </c>
      <c r="E506" s="266" t="s">
        <v>1</v>
      </c>
      <c r="F506" s="267" t="s">
        <v>249</v>
      </c>
      <c r="G506" s="265"/>
      <c r="H506" s="268">
        <v>93.873999999999995</v>
      </c>
      <c r="I506" s="269"/>
      <c r="J506" s="265"/>
      <c r="K506" s="265"/>
      <c r="L506" s="270"/>
      <c r="M506" s="271"/>
      <c r="N506" s="272"/>
      <c r="O506" s="272"/>
      <c r="P506" s="272"/>
      <c r="Q506" s="272"/>
      <c r="R506" s="272"/>
      <c r="S506" s="272"/>
      <c r="T506" s="273"/>
      <c r="AT506" s="274" t="s">
        <v>398</v>
      </c>
      <c r="AU506" s="274" t="s">
        <v>386</v>
      </c>
      <c r="AV506" s="15" t="s">
        <v>92</v>
      </c>
      <c r="AW506" s="15" t="s">
        <v>30</v>
      </c>
      <c r="AX506" s="15" t="s">
        <v>76</v>
      </c>
      <c r="AY506" s="274" t="s">
        <v>387</v>
      </c>
    </row>
    <row r="507" spans="1:65" s="17" customFormat="1" ht="10.199999999999999">
      <c r="B507" s="286"/>
      <c r="C507" s="287"/>
      <c r="D507" s="255" t="s">
        <v>398</v>
      </c>
      <c r="E507" s="288" t="s">
        <v>297</v>
      </c>
      <c r="F507" s="289" t="s">
        <v>411</v>
      </c>
      <c r="G507" s="287"/>
      <c r="H507" s="290">
        <v>1225.039</v>
      </c>
      <c r="I507" s="291"/>
      <c r="J507" s="287"/>
      <c r="K507" s="287"/>
      <c r="L507" s="292"/>
      <c r="M507" s="293"/>
      <c r="N507" s="294"/>
      <c r="O507" s="294"/>
      <c r="P507" s="294"/>
      <c r="Q507" s="294"/>
      <c r="R507" s="294"/>
      <c r="S507" s="294"/>
      <c r="T507" s="295"/>
      <c r="AT507" s="296" t="s">
        <v>398</v>
      </c>
      <c r="AU507" s="296" t="s">
        <v>386</v>
      </c>
      <c r="AV507" s="17" t="s">
        <v>99</v>
      </c>
      <c r="AW507" s="17" t="s">
        <v>30</v>
      </c>
      <c r="AX507" s="17" t="s">
        <v>76</v>
      </c>
      <c r="AY507" s="296" t="s">
        <v>387</v>
      </c>
    </row>
    <row r="508" spans="1:65" s="15" customFormat="1" ht="10.199999999999999">
      <c r="B508" s="264"/>
      <c r="C508" s="265"/>
      <c r="D508" s="255" t="s">
        <v>398</v>
      </c>
      <c r="E508" s="266" t="s">
        <v>1</v>
      </c>
      <c r="F508" s="267" t="s">
        <v>811</v>
      </c>
      <c r="G508" s="265"/>
      <c r="H508" s="268">
        <v>61.252000000000002</v>
      </c>
      <c r="I508" s="269"/>
      <c r="J508" s="265"/>
      <c r="K508" s="265"/>
      <c r="L508" s="270"/>
      <c r="M508" s="271"/>
      <c r="N508" s="272"/>
      <c r="O508" s="272"/>
      <c r="P508" s="272"/>
      <c r="Q508" s="272"/>
      <c r="R508" s="272"/>
      <c r="S508" s="272"/>
      <c r="T508" s="273"/>
      <c r="AT508" s="274" t="s">
        <v>398</v>
      </c>
      <c r="AU508" s="274" t="s">
        <v>386</v>
      </c>
      <c r="AV508" s="15" t="s">
        <v>92</v>
      </c>
      <c r="AW508" s="15" t="s">
        <v>30</v>
      </c>
      <c r="AX508" s="15" t="s">
        <v>76</v>
      </c>
      <c r="AY508" s="274" t="s">
        <v>387</v>
      </c>
    </row>
    <row r="509" spans="1:65" s="16" customFormat="1" ht="10.199999999999999">
      <c r="B509" s="275"/>
      <c r="C509" s="276"/>
      <c r="D509" s="255" t="s">
        <v>398</v>
      </c>
      <c r="E509" s="277" t="s">
        <v>1</v>
      </c>
      <c r="F509" s="278" t="s">
        <v>412</v>
      </c>
      <c r="G509" s="276"/>
      <c r="H509" s="279">
        <v>1286.2909999999999</v>
      </c>
      <c r="I509" s="280"/>
      <c r="J509" s="276"/>
      <c r="K509" s="276"/>
      <c r="L509" s="281"/>
      <c r="M509" s="282"/>
      <c r="N509" s="283"/>
      <c r="O509" s="283"/>
      <c r="P509" s="283"/>
      <c r="Q509" s="283"/>
      <c r="R509" s="283"/>
      <c r="S509" s="283"/>
      <c r="T509" s="284"/>
      <c r="AT509" s="285" t="s">
        <v>398</v>
      </c>
      <c r="AU509" s="285" t="s">
        <v>386</v>
      </c>
      <c r="AV509" s="16" t="s">
        <v>386</v>
      </c>
      <c r="AW509" s="16" t="s">
        <v>30</v>
      </c>
      <c r="AX509" s="16" t="s">
        <v>84</v>
      </c>
      <c r="AY509" s="285" t="s">
        <v>387</v>
      </c>
    </row>
    <row r="510" spans="1:65" s="2" customFormat="1" ht="37.799999999999997" customHeight="1">
      <c r="A510" s="37"/>
      <c r="B510" s="38"/>
      <c r="C510" s="240" t="s">
        <v>812</v>
      </c>
      <c r="D510" s="240" t="s">
        <v>393</v>
      </c>
      <c r="E510" s="241" t="s">
        <v>813</v>
      </c>
      <c r="F510" s="242" t="s">
        <v>814</v>
      </c>
      <c r="G510" s="243" t="s">
        <v>405</v>
      </c>
      <c r="H510" s="244">
        <v>622.69200000000001</v>
      </c>
      <c r="I510" s="245"/>
      <c r="J510" s="246">
        <f>ROUND(I510*H510,2)</f>
        <v>0</v>
      </c>
      <c r="K510" s="247"/>
      <c r="L510" s="40"/>
      <c r="M510" s="248" t="s">
        <v>1</v>
      </c>
      <c r="N510" s="249" t="s">
        <v>42</v>
      </c>
      <c r="O510" s="78"/>
      <c r="P510" s="250">
        <f>O510*H510</f>
        <v>0</v>
      </c>
      <c r="Q510" s="250">
        <v>3.3948000000000002E-4</v>
      </c>
      <c r="R510" s="250">
        <f>Q510*H510</f>
        <v>0.21139148016000001</v>
      </c>
      <c r="S510" s="250">
        <v>0</v>
      </c>
      <c r="T510" s="251">
        <f>S510*H510</f>
        <v>0</v>
      </c>
      <c r="U510" s="37"/>
      <c r="V510" s="37"/>
      <c r="W510" s="37"/>
      <c r="X510" s="37"/>
      <c r="Y510" s="37"/>
      <c r="Z510" s="37"/>
      <c r="AA510" s="37"/>
      <c r="AB510" s="37"/>
      <c r="AC510" s="37"/>
      <c r="AD510" s="37"/>
      <c r="AE510" s="37"/>
      <c r="AR510" s="252" t="s">
        <v>422</v>
      </c>
      <c r="AT510" s="252" t="s">
        <v>393</v>
      </c>
      <c r="AU510" s="252" t="s">
        <v>386</v>
      </c>
      <c r="AY510" s="19" t="s">
        <v>387</v>
      </c>
      <c r="BE510" s="127">
        <f>IF(N510="základná",J510,0)</f>
        <v>0</v>
      </c>
      <c r="BF510" s="127">
        <f>IF(N510="znížená",J510,0)</f>
        <v>0</v>
      </c>
      <c r="BG510" s="127">
        <f>IF(N510="zákl. prenesená",J510,0)</f>
        <v>0</v>
      </c>
      <c r="BH510" s="127">
        <f>IF(N510="zníž. prenesená",J510,0)</f>
        <v>0</v>
      </c>
      <c r="BI510" s="127">
        <f>IF(N510="nulová",J510,0)</f>
        <v>0</v>
      </c>
      <c r="BJ510" s="19" t="s">
        <v>92</v>
      </c>
      <c r="BK510" s="127">
        <f>ROUND(I510*H510,2)</f>
        <v>0</v>
      </c>
      <c r="BL510" s="19" t="s">
        <v>422</v>
      </c>
      <c r="BM510" s="252" t="s">
        <v>815</v>
      </c>
    </row>
    <row r="511" spans="1:65" s="14" customFormat="1" ht="10.199999999999999">
      <c r="B511" s="253"/>
      <c r="C511" s="254"/>
      <c r="D511" s="255" t="s">
        <v>398</v>
      </c>
      <c r="E511" s="256" t="s">
        <v>1</v>
      </c>
      <c r="F511" s="257" t="s">
        <v>816</v>
      </c>
      <c r="G511" s="254"/>
      <c r="H511" s="256" t="s">
        <v>1</v>
      </c>
      <c r="I511" s="258"/>
      <c r="J511" s="254"/>
      <c r="K511" s="254"/>
      <c r="L511" s="259"/>
      <c r="M511" s="260"/>
      <c r="N511" s="261"/>
      <c r="O511" s="261"/>
      <c r="P511" s="261"/>
      <c r="Q511" s="261"/>
      <c r="R511" s="261"/>
      <c r="S511" s="261"/>
      <c r="T511" s="262"/>
      <c r="AT511" s="263" t="s">
        <v>398</v>
      </c>
      <c r="AU511" s="263" t="s">
        <v>386</v>
      </c>
      <c r="AV511" s="14" t="s">
        <v>84</v>
      </c>
      <c r="AW511" s="14" t="s">
        <v>30</v>
      </c>
      <c r="AX511" s="14" t="s">
        <v>76</v>
      </c>
      <c r="AY511" s="263" t="s">
        <v>387</v>
      </c>
    </row>
    <row r="512" spans="1:65" s="15" customFormat="1" ht="10.199999999999999">
      <c r="B512" s="264"/>
      <c r="C512" s="265"/>
      <c r="D512" s="255" t="s">
        <v>398</v>
      </c>
      <c r="E512" s="266" t="s">
        <v>1</v>
      </c>
      <c r="F512" s="267" t="s">
        <v>201</v>
      </c>
      <c r="G512" s="265"/>
      <c r="H512" s="268">
        <v>593.04</v>
      </c>
      <c r="I512" s="269"/>
      <c r="J512" s="265"/>
      <c r="K512" s="265"/>
      <c r="L512" s="270"/>
      <c r="M512" s="271"/>
      <c r="N512" s="272"/>
      <c r="O512" s="272"/>
      <c r="P512" s="272"/>
      <c r="Q512" s="272"/>
      <c r="R512" s="272"/>
      <c r="S512" s="272"/>
      <c r="T512" s="273"/>
      <c r="AT512" s="274" t="s">
        <v>398</v>
      </c>
      <c r="AU512" s="274" t="s">
        <v>386</v>
      </c>
      <c r="AV512" s="15" t="s">
        <v>92</v>
      </c>
      <c r="AW512" s="15" t="s">
        <v>30</v>
      </c>
      <c r="AX512" s="15" t="s">
        <v>76</v>
      </c>
      <c r="AY512" s="274" t="s">
        <v>387</v>
      </c>
    </row>
    <row r="513" spans="1:65" s="17" customFormat="1" ht="10.199999999999999">
      <c r="B513" s="286"/>
      <c r="C513" s="287"/>
      <c r="D513" s="255" t="s">
        <v>398</v>
      </c>
      <c r="E513" s="288" t="s">
        <v>1</v>
      </c>
      <c r="F513" s="289" t="s">
        <v>411</v>
      </c>
      <c r="G513" s="287"/>
      <c r="H513" s="290">
        <v>593.04</v>
      </c>
      <c r="I513" s="291"/>
      <c r="J513" s="287"/>
      <c r="K513" s="287"/>
      <c r="L513" s="292"/>
      <c r="M513" s="293"/>
      <c r="N513" s="294"/>
      <c r="O513" s="294"/>
      <c r="P513" s="294"/>
      <c r="Q513" s="294"/>
      <c r="R513" s="294"/>
      <c r="S513" s="294"/>
      <c r="T513" s="295"/>
      <c r="AT513" s="296" t="s">
        <v>398</v>
      </c>
      <c r="AU513" s="296" t="s">
        <v>386</v>
      </c>
      <c r="AV513" s="17" t="s">
        <v>99</v>
      </c>
      <c r="AW513" s="17" t="s">
        <v>30</v>
      </c>
      <c r="AX513" s="17" t="s">
        <v>76</v>
      </c>
      <c r="AY513" s="296" t="s">
        <v>387</v>
      </c>
    </row>
    <row r="514" spans="1:65" s="15" customFormat="1" ht="10.199999999999999">
      <c r="B514" s="264"/>
      <c r="C514" s="265"/>
      <c r="D514" s="255" t="s">
        <v>398</v>
      </c>
      <c r="E514" s="266" t="s">
        <v>1</v>
      </c>
      <c r="F514" s="267" t="s">
        <v>804</v>
      </c>
      <c r="G514" s="265"/>
      <c r="H514" s="268">
        <v>29.652000000000001</v>
      </c>
      <c r="I514" s="269"/>
      <c r="J514" s="265"/>
      <c r="K514" s="265"/>
      <c r="L514" s="270"/>
      <c r="M514" s="271"/>
      <c r="N514" s="272"/>
      <c r="O514" s="272"/>
      <c r="P514" s="272"/>
      <c r="Q514" s="272"/>
      <c r="R514" s="272"/>
      <c r="S514" s="272"/>
      <c r="T514" s="273"/>
      <c r="AT514" s="274" t="s">
        <v>398</v>
      </c>
      <c r="AU514" s="274" t="s">
        <v>386</v>
      </c>
      <c r="AV514" s="15" t="s">
        <v>92</v>
      </c>
      <c r="AW514" s="15" t="s">
        <v>30</v>
      </c>
      <c r="AX514" s="15" t="s">
        <v>76</v>
      </c>
      <c r="AY514" s="274" t="s">
        <v>387</v>
      </c>
    </row>
    <row r="515" spans="1:65" s="16" customFormat="1" ht="10.199999999999999">
      <c r="B515" s="275"/>
      <c r="C515" s="276"/>
      <c r="D515" s="255" t="s">
        <v>398</v>
      </c>
      <c r="E515" s="277" t="s">
        <v>1</v>
      </c>
      <c r="F515" s="278" t="s">
        <v>412</v>
      </c>
      <c r="G515" s="276"/>
      <c r="H515" s="279">
        <v>622.69200000000001</v>
      </c>
      <c r="I515" s="280"/>
      <c r="J515" s="276"/>
      <c r="K515" s="276"/>
      <c r="L515" s="281"/>
      <c r="M515" s="282"/>
      <c r="N515" s="283"/>
      <c r="O515" s="283"/>
      <c r="P515" s="283"/>
      <c r="Q515" s="283"/>
      <c r="R515" s="283"/>
      <c r="S515" s="283"/>
      <c r="T515" s="284"/>
      <c r="AT515" s="285" t="s">
        <v>398</v>
      </c>
      <c r="AU515" s="285" t="s">
        <v>386</v>
      </c>
      <c r="AV515" s="16" t="s">
        <v>386</v>
      </c>
      <c r="AW515" s="16" t="s">
        <v>30</v>
      </c>
      <c r="AX515" s="16" t="s">
        <v>84</v>
      </c>
      <c r="AY515" s="285" t="s">
        <v>387</v>
      </c>
    </row>
    <row r="516" spans="1:65" s="2" customFormat="1" ht="33" customHeight="1">
      <c r="A516" s="37"/>
      <c r="B516" s="38"/>
      <c r="C516" s="240" t="s">
        <v>322</v>
      </c>
      <c r="D516" s="240" t="s">
        <v>393</v>
      </c>
      <c r="E516" s="241" t="s">
        <v>817</v>
      </c>
      <c r="F516" s="242" t="s">
        <v>818</v>
      </c>
      <c r="G516" s="243" t="s">
        <v>405</v>
      </c>
      <c r="H516" s="244">
        <v>3011.4409999999998</v>
      </c>
      <c r="I516" s="245"/>
      <c r="J516" s="246">
        <f>ROUND(I516*H516,2)</f>
        <v>0</v>
      </c>
      <c r="K516" s="247"/>
      <c r="L516" s="40"/>
      <c r="M516" s="248" t="s">
        <v>1</v>
      </c>
      <c r="N516" s="249" t="s">
        <v>42</v>
      </c>
      <c r="O516" s="78"/>
      <c r="P516" s="250">
        <f>O516*H516</f>
        <v>0</v>
      </c>
      <c r="Q516" s="250">
        <v>3.3948000000000002E-4</v>
      </c>
      <c r="R516" s="250">
        <f>Q516*H516</f>
        <v>1.0223239906799999</v>
      </c>
      <c r="S516" s="250">
        <v>0</v>
      </c>
      <c r="T516" s="251">
        <f>S516*H516</f>
        <v>0</v>
      </c>
      <c r="U516" s="37"/>
      <c r="V516" s="37"/>
      <c r="W516" s="37"/>
      <c r="X516" s="37"/>
      <c r="Y516" s="37"/>
      <c r="Z516" s="37"/>
      <c r="AA516" s="37"/>
      <c r="AB516" s="37"/>
      <c r="AC516" s="37"/>
      <c r="AD516" s="37"/>
      <c r="AE516" s="37"/>
      <c r="AR516" s="252" t="s">
        <v>422</v>
      </c>
      <c r="AT516" s="252" t="s">
        <v>393</v>
      </c>
      <c r="AU516" s="252" t="s">
        <v>386</v>
      </c>
      <c r="AY516" s="19" t="s">
        <v>387</v>
      </c>
      <c r="BE516" s="127">
        <f>IF(N516="základná",J516,0)</f>
        <v>0</v>
      </c>
      <c r="BF516" s="127">
        <f>IF(N516="znížená",J516,0)</f>
        <v>0</v>
      </c>
      <c r="BG516" s="127">
        <f>IF(N516="zákl. prenesená",J516,0)</f>
        <v>0</v>
      </c>
      <c r="BH516" s="127">
        <f>IF(N516="zníž. prenesená",J516,0)</f>
        <v>0</v>
      </c>
      <c r="BI516" s="127">
        <f>IF(N516="nulová",J516,0)</f>
        <v>0</v>
      </c>
      <c r="BJ516" s="19" t="s">
        <v>92</v>
      </c>
      <c r="BK516" s="127">
        <f>ROUND(I516*H516,2)</f>
        <v>0</v>
      </c>
      <c r="BL516" s="19" t="s">
        <v>422</v>
      </c>
      <c r="BM516" s="252" t="s">
        <v>819</v>
      </c>
    </row>
    <row r="517" spans="1:65" s="15" customFormat="1" ht="10.199999999999999">
      <c r="B517" s="264"/>
      <c r="C517" s="265"/>
      <c r="D517" s="255" t="s">
        <v>398</v>
      </c>
      <c r="E517" s="266" t="s">
        <v>1</v>
      </c>
      <c r="F517" s="267" t="s">
        <v>297</v>
      </c>
      <c r="G517" s="265"/>
      <c r="H517" s="268">
        <v>1225.039</v>
      </c>
      <c r="I517" s="269"/>
      <c r="J517" s="265"/>
      <c r="K517" s="265"/>
      <c r="L517" s="270"/>
      <c r="M517" s="271"/>
      <c r="N517" s="272"/>
      <c r="O517" s="272"/>
      <c r="P517" s="272"/>
      <c r="Q517" s="272"/>
      <c r="R517" s="272"/>
      <c r="S517" s="272"/>
      <c r="T517" s="273"/>
      <c r="AT517" s="274" t="s">
        <v>398</v>
      </c>
      <c r="AU517" s="274" t="s">
        <v>386</v>
      </c>
      <c r="AV517" s="15" t="s">
        <v>92</v>
      </c>
      <c r="AW517" s="15" t="s">
        <v>30</v>
      </c>
      <c r="AX517" s="15" t="s">
        <v>76</v>
      </c>
      <c r="AY517" s="274" t="s">
        <v>387</v>
      </c>
    </row>
    <row r="518" spans="1:65" s="15" customFormat="1" ht="10.199999999999999">
      <c r="B518" s="264"/>
      <c r="C518" s="265"/>
      <c r="D518" s="255" t="s">
        <v>398</v>
      </c>
      <c r="E518" s="266" t="s">
        <v>1</v>
      </c>
      <c r="F518" s="267" t="s">
        <v>223</v>
      </c>
      <c r="G518" s="265"/>
      <c r="H518" s="268">
        <v>1643</v>
      </c>
      <c r="I518" s="269"/>
      <c r="J518" s="265"/>
      <c r="K518" s="265"/>
      <c r="L518" s="270"/>
      <c r="M518" s="271"/>
      <c r="N518" s="272"/>
      <c r="O518" s="272"/>
      <c r="P518" s="272"/>
      <c r="Q518" s="272"/>
      <c r="R518" s="272"/>
      <c r="S518" s="272"/>
      <c r="T518" s="273"/>
      <c r="AT518" s="274" t="s">
        <v>398</v>
      </c>
      <c r="AU518" s="274" t="s">
        <v>386</v>
      </c>
      <c r="AV518" s="15" t="s">
        <v>92</v>
      </c>
      <c r="AW518" s="15" t="s">
        <v>30</v>
      </c>
      <c r="AX518" s="15" t="s">
        <v>76</v>
      </c>
      <c r="AY518" s="274" t="s">
        <v>387</v>
      </c>
    </row>
    <row r="519" spans="1:65" s="17" customFormat="1" ht="10.199999999999999">
      <c r="B519" s="286"/>
      <c r="C519" s="287"/>
      <c r="D519" s="255" t="s">
        <v>398</v>
      </c>
      <c r="E519" s="288" t="s">
        <v>1</v>
      </c>
      <c r="F519" s="289" t="s">
        <v>411</v>
      </c>
      <c r="G519" s="287"/>
      <c r="H519" s="290">
        <v>2868.0390000000002</v>
      </c>
      <c r="I519" s="291"/>
      <c r="J519" s="287"/>
      <c r="K519" s="287"/>
      <c r="L519" s="292"/>
      <c r="M519" s="293"/>
      <c r="N519" s="294"/>
      <c r="O519" s="294"/>
      <c r="P519" s="294"/>
      <c r="Q519" s="294"/>
      <c r="R519" s="294"/>
      <c r="S519" s="294"/>
      <c r="T519" s="295"/>
      <c r="AT519" s="296" t="s">
        <v>398</v>
      </c>
      <c r="AU519" s="296" t="s">
        <v>386</v>
      </c>
      <c r="AV519" s="17" t="s">
        <v>99</v>
      </c>
      <c r="AW519" s="17" t="s">
        <v>30</v>
      </c>
      <c r="AX519" s="17" t="s">
        <v>76</v>
      </c>
      <c r="AY519" s="296" t="s">
        <v>387</v>
      </c>
    </row>
    <row r="520" spans="1:65" s="15" customFormat="1" ht="10.199999999999999">
      <c r="B520" s="264"/>
      <c r="C520" s="265"/>
      <c r="D520" s="255" t="s">
        <v>398</v>
      </c>
      <c r="E520" s="266" t="s">
        <v>1</v>
      </c>
      <c r="F520" s="267" t="s">
        <v>820</v>
      </c>
      <c r="G520" s="265"/>
      <c r="H520" s="268">
        <v>143.40199999999999</v>
      </c>
      <c r="I520" s="269"/>
      <c r="J520" s="265"/>
      <c r="K520" s="265"/>
      <c r="L520" s="270"/>
      <c r="M520" s="271"/>
      <c r="N520" s="272"/>
      <c r="O520" s="272"/>
      <c r="P520" s="272"/>
      <c r="Q520" s="272"/>
      <c r="R520" s="272"/>
      <c r="S520" s="272"/>
      <c r="T520" s="273"/>
      <c r="AT520" s="274" t="s">
        <v>398</v>
      </c>
      <c r="AU520" s="274" t="s">
        <v>386</v>
      </c>
      <c r="AV520" s="15" t="s">
        <v>92</v>
      </c>
      <c r="AW520" s="15" t="s">
        <v>30</v>
      </c>
      <c r="AX520" s="15" t="s">
        <v>76</v>
      </c>
      <c r="AY520" s="274" t="s">
        <v>387</v>
      </c>
    </row>
    <row r="521" spans="1:65" s="16" customFormat="1" ht="10.199999999999999">
      <c r="B521" s="275"/>
      <c r="C521" s="276"/>
      <c r="D521" s="255" t="s">
        <v>398</v>
      </c>
      <c r="E521" s="277" t="s">
        <v>1</v>
      </c>
      <c r="F521" s="278" t="s">
        <v>412</v>
      </c>
      <c r="G521" s="276"/>
      <c r="H521" s="279">
        <v>3011.4409999999998</v>
      </c>
      <c r="I521" s="280"/>
      <c r="J521" s="276"/>
      <c r="K521" s="276"/>
      <c r="L521" s="281"/>
      <c r="M521" s="282"/>
      <c r="N521" s="283"/>
      <c r="O521" s="283"/>
      <c r="P521" s="283"/>
      <c r="Q521" s="283"/>
      <c r="R521" s="283"/>
      <c r="S521" s="283"/>
      <c r="T521" s="284"/>
      <c r="AT521" s="285" t="s">
        <v>398</v>
      </c>
      <c r="AU521" s="285" t="s">
        <v>386</v>
      </c>
      <c r="AV521" s="16" t="s">
        <v>386</v>
      </c>
      <c r="AW521" s="16" t="s">
        <v>30</v>
      </c>
      <c r="AX521" s="16" t="s">
        <v>84</v>
      </c>
      <c r="AY521" s="285" t="s">
        <v>387</v>
      </c>
    </row>
    <row r="522" spans="1:65" s="12" customFormat="1" ht="20.85" customHeight="1">
      <c r="B522" s="212"/>
      <c r="C522" s="213"/>
      <c r="D522" s="214" t="s">
        <v>75</v>
      </c>
      <c r="E522" s="225" t="s">
        <v>367</v>
      </c>
      <c r="F522" s="225" t="s">
        <v>821</v>
      </c>
      <c r="G522" s="213"/>
      <c r="H522" s="213"/>
      <c r="I522" s="216"/>
      <c r="J522" s="226">
        <f>BK522</f>
        <v>0</v>
      </c>
      <c r="K522" s="213"/>
      <c r="L522" s="217"/>
      <c r="M522" s="218"/>
      <c r="N522" s="219"/>
      <c r="O522" s="219"/>
      <c r="P522" s="220">
        <f>SUM(P523:P530)</f>
        <v>0</v>
      </c>
      <c r="Q522" s="219"/>
      <c r="R522" s="220">
        <f>SUM(R523:R530)</f>
        <v>0</v>
      </c>
      <c r="S522" s="219"/>
      <c r="T522" s="221">
        <f>SUM(T523:T530)</f>
        <v>0</v>
      </c>
      <c r="AR522" s="222" t="s">
        <v>429</v>
      </c>
      <c r="AT522" s="223" t="s">
        <v>75</v>
      </c>
      <c r="AU522" s="223" t="s">
        <v>92</v>
      </c>
      <c r="AY522" s="222" t="s">
        <v>387</v>
      </c>
      <c r="BK522" s="224">
        <f>SUM(BK523:BK530)</f>
        <v>0</v>
      </c>
    </row>
    <row r="523" spans="1:65" s="2" customFormat="1" ht="37.799999999999997" customHeight="1">
      <c r="A523" s="37"/>
      <c r="B523" s="38"/>
      <c r="C523" s="240" t="s">
        <v>822</v>
      </c>
      <c r="D523" s="240" t="s">
        <v>393</v>
      </c>
      <c r="E523" s="241" t="s">
        <v>823</v>
      </c>
      <c r="F523" s="242" t="s">
        <v>824</v>
      </c>
      <c r="G523" s="243" t="s">
        <v>396</v>
      </c>
      <c r="H523" s="244">
        <v>500</v>
      </c>
      <c r="I523" s="245"/>
      <c r="J523" s="246">
        <f>ROUND(I523*H523,2)</f>
        <v>0</v>
      </c>
      <c r="K523" s="247"/>
      <c r="L523" s="40"/>
      <c r="M523" s="248" t="s">
        <v>1</v>
      </c>
      <c r="N523" s="249" t="s">
        <v>42</v>
      </c>
      <c r="O523" s="78"/>
      <c r="P523" s="250">
        <f>O523*H523</f>
        <v>0</v>
      </c>
      <c r="Q523" s="250">
        <v>0</v>
      </c>
      <c r="R523" s="250">
        <f>Q523*H523</f>
        <v>0</v>
      </c>
      <c r="S523" s="250">
        <v>0</v>
      </c>
      <c r="T523" s="251">
        <f>S523*H523</f>
        <v>0</v>
      </c>
      <c r="U523" s="37"/>
      <c r="V523" s="37"/>
      <c r="W523" s="37"/>
      <c r="X523" s="37"/>
      <c r="Y523" s="37"/>
      <c r="Z523" s="37"/>
      <c r="AA523" s="37"/>
      <c r="AB523" s="37"/>
      <c r="AC523" s="37"/>
      <c r="AD523" s="37"/>
      <c r="AE523" s="37"/>
      <c r="AR523" s="252" t="s">
        <v>825</v>
      </c>
      <c r="AT523" s="252" t="s">
        <v>393</v>
      </c>
      <c r="AU523" s="252" t="s">
        <v>99</v>
      </c>
      <c r="AY523" s="19" t="s">
        <v>387</v>
      </c>
      <c r="BE523" s="127">
        <f>IF(N523="základná",J523,0)</f>
        <v>0</v>
      </c>
      <c r="BF523" s="127">
        <f>IF(N523="znížená",J523,0)</f>
        <v>0</v>
      </c>
      <c r="BG523" s="127">
        <f>IF(N523="zákl. prenesená",J523,0)</f>
        <v>0</v>
      </c>
      <c r="BH523" s="127">
        <f>IF(N523="zníž. prenesená",J523,0)</f>
        <v>0</v>
      </c>
      <c r="BI523" s="127">
        <f>IF(N523="nulová",J523,0)</f>
        <v>0</v>
      </c>
      <c r="BJ523" s="19" t="s">
        <v>92</v>
      </c>
      <c r="BK523" s="127">
        <f>ROUND(I523*H523,2)</f>
        <v>0</v>
      </c>
      <c r="BL523" s="19" t="s">
        <v>825</v>
      </c>
      <c r="BM523" s="252" t="s">
        <v>826</v>
      </c>
    </row>
    <row r="524" spans="1:65" s="14" customFormat="1" ht="30.6">
      <c r="B524" s="253"/>
      <c r="C524" s="254"/>
      <c r="D524" s="255" t="s">
        <v>398</v>
      </c>
      <c r="E524" s="256" t="s">
        <v>1</v>
      </c>
      <c r="F524" s="257" t="s">
        <v>827</v>
      </c>
      <c r="G524" s="254"/>
      <c r="H524" s="256" t="s">
        <v>1</v>
      </c>
      <c r="I524" s="258"/>
      <c r="J524" s="254"/>
      <c r="K524" s="254"/>
      <c r="L524" s="259"/>
      <c r="M524" s="260"/>
      <c r="N524" s="261"/>
      <c r="O524" s="261"/>
      <c r="P524" s="261"/>
      <c r="Q524" s="261"/>
      <c r="R524" s="261"/>
      <c r="S524" s="261"/>
      <c r="T524" s="262"/>
      <c r="AT524" s="263" t="s">
        <v>398</v>
      </c>
      <c r="AU524" s="263" t="s">
        <v>99</v>
      </c>
      <c r="AV524" s="14" t="s">
        <v>84</v>
      </c>
      <c r="AW524" s="14" t="s">
        <v>30</v>
      </c>
      <c r="AX524" s="14" t="s">
        <v>76</v>
      </c>
      <c r="AY524" s="263" t="s">
        <v>387</v>
      </c>
    </row>
    <row r="525" spans="1:65" s="15" customFormat="1" ht="10.199999999999999">
      <c r="B525" s="264"/>
      <c r="C525" s="265"/>
      <c r="D525" s="255" t="s">
        <v>398</v>
      </c>
      <c r="E525" s="266" t="s">
        <v>1</v>
      </c>
      <c r="F525" s="267" t="s">
        <v>828</v>
      </c>
      <c r="G525" s="265"/>
      <c r="H525" s="268">
        <v>500</v>
      </c>
      <c r="I525" s="269"/>
      <c r="J525" s="265"/>
      <c r="K525" s="265"/>
      <c r="L525" s="270"/>
      <c r="M525" s="271"/>
      <c r="N525" s="272"/>
      <c r="O525" s="272"/>
      <c r="P525" s="272"/>
      <c r="Q525" s="272"/>
      <c r="R525" s="272"/>
      <c r="S525" s="272"/>
      <c r="T525" s="273"/>
      <c r="AT525" s="274" t="s">
        <v>398</v>
      </c>
      <c r="AU525" s="274" t="s">
        <v>99</v>
      </c>
      <c r="AV525" s="15" t="s">
        <v>92</v>
      </c>
      <c r="AW525" s="15" t="s">
        <v>30</v>
      </c>
      <c r="AX525" s="15" t="s">
        <v>76</v>
      </c>
      <c r="AY525" s="274" t="s">
        <v>387</v>
      </c>
    </row>
    <row r="526" spans="1:65" s="16" customFormat="1" ht="10.199999999999999">
      <c r="B526" s="275"/>
      <c r="C526" s="276"/>
      <c r="D526" s="255" t="s">
        <v>398</v>
      </c>
      <c r="E526" s="277" t="s">
        <v>1</v>
      </c>
      <c r="F526" s="278" t="s">
        <v>412</v>
      </c>
      <c r="G526" s="276"/>
      <c r="H526" s="279">
        <v>500</v>
      </c>
      <c r="I526" s="280"/>
      <c r="J526" s="276"/>
      <c r="K526" s="276"/>
      <c r="L526" s="281"/>
      <c r="M526" s="282"/>
      <c r="N526" s="283"/>
      <c r="O526" s="283"/>
      <c r="P526" s="283"/>
      <c r="Q526" s="283"/>
      <c r="R526" s="283"/>
      <c r="S526" s="283"/>
      <c r="T526" s="284"/>
      <c r="AT526" s="285" t="s">
        <v>398</v>
      </c>
      <c r="AU526" s="285" t="s">
        <v>99</v>
      </c>
      <c r="AV526" s="16" t="s">
        <v>386</v>
      </c>
      <c r="AW526" s="16" t="s">
        <v>30</v>
      </c>
      <c r="AX526" s="16" t="s">
        <v>84</v>
      </c>
      <c r="AY526" s="285" t="s">
        <v>387</v>
      </c>
    </row>
    <row r="527" spans="1:65" s="2" customFormat="1" ht="24.15" customHeight="1">
      <c r="A527" s="37"/>
      <c r="B527" s="38"/>
      <c r="C527" s="240" t="s">
        <v>829</v>
      </c>
      <c r="D527" s="240" t="s">
        <v>393</v>
      </c>
      <c r="E527" s="241" t="s">
        <v>830</v>
      </c>
      <c r="F527" s="242" t="s">
        <v>831</v>
      </c>
      <c r="G527" s="243" t="s">
        <v>405</v>
      </c>
      <c r="H527" s="244">
        <v>1712</v>
      </c>
      <c r="I527" s="245"/>
      <c r="J527" s="246">
        <f>ROUND(I527*H527,2)</f>
        <v>0</v>
      </c>
      <c r="K527" s="247"/>
      <c r="L527" s="40"/>
      <c r="M527" s="248" t="s">
        <v>1</v>
      </c>
      <c r="N527" s="249" t="s">
        <v>42</v>
      </c>
      <c r="O527" s="78"/>
      <c r="P527" s="250">
        <f>O527*H527</f>
        <v>0</v>
      </c>
      <c r="Q527" s="250">
        <v>0</v>
      </c>
      <c r="R527" s="250">
        <f>Q527*H527</f>
        <v>0</v>
      </c>
      <c r="S527" s="250">
        <v>0</v>
      </c>
      <c r="T527" s="251">
        <f>S527*H527</f>
        <v>0</v>
      </c>
      <c r="U527" s="37"/>
      <c r="V527" s="37"/>
      <c r="W527" s="37"/>
      <c r="X527" s="37"/>
      <c r="Y527" s="37"/>
      <c r="Z527" s="37"/>
      <c r="AA527" s="37"/>
      <c r="AB527" s="37"/>
      <c r="AC527" s="37"/>
      <c r="AD527" s="37"/>
      <c r="AE527" s="37"/>
      <c r="AR527" s="252" t="s">
        <v>825</v>
      </c>
      <c r="AT527" s="252" t="s">
        <v>393</v>
      </c>
      <c r="AU527" s="252" t="s">
        <v>99</v>
      </c>
      <c r="AY527" s="19" t="s">
        <v>387</v>
      </c>
      <c r="BE527" s="127">
        <f>IF(N527="základná",J527,0)</f>
        <v>0</v>
      </c>
      <c r="BF527" s="127">
        <f>IF(N527="znížená",J527,0)</f>
        <v>0</v>
      </c>
      <c r="BG527" s="127">
        <f>IF(N527="zákl. prenesená",J527,0)</f>
        <v>0</v>
      </c>
      <c r="BH527" s="127">
        <f>IF(N527="zníž. prenesená",J527,0)</f>
        <v>0</v>
      </c>
      <c r="BI527" s="127">
        <f>IF(N527="nulová",J527,0)</f>
        <v>0</v>
      </c>
      <c r="BJ527" s="19" t="s">
        <v>92</v>
      </c>
      <c r="BK527" s="127">
        <f>ROUND(I527*H527,2)</f>
        <v>0</v>
      </c>
      <c r="BL527" s="19" t="s">
        <v>825</v>
      </c>
      <c r="BM527" s="252" t="s">
        <v>832</v>
      </c>
    </row>
    <row r="528" spans="1:65" s="15" customFormat="1" ht="10.199999999999999">
      <c r="B528" s="264"/>
      <c r="C528" s="265"/>
      <c r="D528" s="255" t="s">
        <v>398</v>
      </c>
      <c r="E528" s="266" t="s">
        <v>1</v>
      </c>
      <c r="F528" s="267" t="s">
        <v>833</v>
      </c>
      <c r="G528" s="265"/>
      <c r="H528" s="268">
        <v>1712</v>
      </c>
      <c r="I528" s="269"/>
      <c r="J528" s="265"/>
      <c r="K528" s="265"/>
      <c r="L528" s="270"/>
      <c r="M528" s="271"/>
      <c r="N528" s="272"/>
      <c r="O528" s="272"/>
      <c r="P528" s="272"/>
      <c r="Q528" s="272"/>
      <c r="R528" s="272"/>
      <c r="S528" s="272"/>
      <c r="T528" s="273"/>
      <c r="AT528" s="274" t="s">
        <v>398</v>
      </c>
      <c r="AU528" s="274" t="s">
        <v>99</v>
      </c>
      <c r="AV528" s="15" t="s">
        <v>92</v>
      </c>
      <c r="AW528" s="15" t="s">
        <v>30</v>
      </c>
      <c r="AX528" s="15" t="s">
        <v>84</v>
      </c>
      <c r="AY528" s="274" t="s">
        <v>387</v>
      </c>
    </row>
    <row r="529" spans="1:65" s="2" customFormat="1" ht="33" customHeight="1">
      <c r="A529" s="37"/>
      <c r="B529" s="38"/>
      <c r="C529" s="240" t="s">
        <v>834</v>
      </c>
      <c r="D529" s="240" t="s">
        <v>393</v>
      </c>
      <c r="E529" s="241" t="s">
        <v>835</v>
      </c>
      <c r="F529" s="242" t="s">
        <v>836</v>
      </c>
      <c r="G529" s="243" t="s">
        <v>405</v>
      </c>
      <c r="H529" s="244">
        <v>1712</v>
      </c>
      <c r="I529" s="245"/>
      <c r="J529" s="246">
        <f>ROUND(I529*H529,2)</f>
        <v>0</v>
      </c>
      <c r="K529" s="247"/>
      <c r="L529" s="40"/>
      <c r="M529" s="248" t="s">
        <v>1</v>
      </c>
      <c r="N529" s="249" t="s">
        <v>42</v>
      </c>
      <c r="O529" s="78"/>
      <c r="P529" s="250">
        <f>O529*H529</f>
        <v>0</v>
      </c>
      <c r="Q529" s="250">
        <v>0</v>
      </c>
      <c r="R529" s="250">
        <f>Q529*H529</f>
        <v>0</v>
      </c>
      <c r="S529" s="250">
        <v>0</v>
      </c>
      <c r="T529" s="251">
        <f>S529*H529</f>
        <v>0</v>
      </c>
      <c r="U529" s="37"/>
      <c r="V529" s="37"/>
      <c r="W529" s="37"/>
      <c r="X529" s="37"/>
      <c r="Y529" s="37"/>
      <c r="Z529" s="37"/>
      <c r="AA529" s="37"/>
      <c r="AB529" s="37"/>
      <c r="AC529" s="37"/>
      <c r="AD529" s="37"/>
      <c r="AE529" s="37"/>
      <c r="AR529" s="252" t="s">
        <v>825</v>
      </c>
      <c r="AT529" s="252" t="s">
        <v>393</v>
      </c>
      <c r="AU529" s="252" t="s">
        <v>99</v>
      </c>
      <c r="AY529" s="19" t="s">
        <v>387</v>
      </c>
      <c r="BE529" s="127">
        <f>IF(N529="základná",J529,0)</f>
        <v>0</v>
      </c>
      <c r="BF529" s="127">
        <f>IF(N529="znížená",J529,0)</f>
        <v>0</v>
      </c>
      <c r="BG529" s="127">
        <f>IF(N529="zákl. prenesená",J529,0)</f>
        <v>0</v>
      </c>
      <c r="BH529" s="127">
        <f>IF(N529="zníž. prenesená",J529,0)</f>
        <v>0</v>
      </c>
      <c r="BI529" s="127">
        <f>IF(N529="nulová",J529,0)</f>
        <v>0</v>
      </c>
      <c r="BJ529" s="19" t="s">
        <v>92</v>
      </c>
      <c r="BK529" s="127">
        <f>ROUND(I529*H529,2)</f>
        <v>0</v>
      </c>
      <c r="BL529" s="19" t="s">
        <v>825</v>
      </c>
      <c r="BM529" s="252" t="s">
        <v>837</v>
      </c>
    </row>
    <row r="530" spans="1:65" s="15" customFormat="1" ht="10.199999999999999">
      <c r="B530" s="264"/>
      <c r="C530" s="265"/>
      <c r="D530" s="255" t="s">
        <v>398</v>
      </c>
      <c r="E530" s="266" t="s">
        <v>1</v>
      </c>
      <c r="F530" s="267" t="s">
        <v>833</v>
      </c>
      <c r="G530" s="265"/>
      <c r="H530" s="268">
        <v>1712</v>
      </c>
      <c r="I530" s="269"/>
      <c r="J530" s="265"/>
      <c r="K530" s="265"/>
      <c r="L530" s="270"/>
      <c r="M530" s="271"/>
      <c r="N530" s="272"/>
      <c r="O530" s="272"/>
      <c r="P530" s="272"/>
      <c r="Q530" s="272"/>
      <c r="R530" s="272"/>
      <c r="S530" s="272"/>
      <c r="T530" s="273"/>
      <c r="AT530" s="274" t="s">
        <v>398</v>
      </c>
      <c r="AU530" s="274" t="s">
        <v>99</v>
      </c>
      <c r="AV530" s="15" t="s">
        <v>92</v>
      </c>
      <c r="AW530" s="15" t="s">
        <v>30</v>
      </c>
      <c r="AX530" s="15" t="s">
        <v>84</v>
      </c>
      <c r="AY530" s="274" t="s">
        <v>387</v>
      </c>
    </row>
    <row r="531" spans="1:65" s="12" customFormat="1" ht="25.95" customHeight="1">
      <c r="B531" s="212"/>
      <c r="C531" s="213"/>
      <c r="D531" s="214" t="s">
        <v>75</v>
      </c>
      <c r="E531" s="215" t="s">
        <v>838</v>
      </c>
      <c r="F531" s="215" t="s">
        <v>838</v>
      </c>
      <c r="G531" s="213"/>
      <c r="H531" s="213"/>
      <c r="I531" s="216"/>
      <c r="J531" s="191">
        <f>BK531</f>
        <v>0</v>
      </c>
      <c r="K531" s="213"/>
      <c r="L531" s="217"/>
      <c r="M531" s="218"/>
      <c r="N531" s="219"/>
      <c r="O531" s="219"/>
      <c r="P531" s="220">
        <f>P532+P683</f>
        <v>0</v>
      </c>
      <c r="Q531" s="219"/>
      <c r="R531" s="220">
        <f>R532+R683</f>
        <v>3591.8153601201193</v>
      </c>
      <c r="S531" s="219"/>
      <c r="T531" s="221">
        <f>T532+T683</f>
        <v>89.618544</v>
      </c>
      <c r="AR531" s="222" t="s">
        <v>386</v>
      </c>
      <c r="AT531" s="223" t="s">
        <v>75</v>
      </c>
      <c r="AU531" s="223" t="s">
        <v>76</v>
      </c>
      <c r="AY531" s="222" t="s">
        <v>387</v>
      </c>
      <c r="BK531" s="224">
        <f>BK532+BK683</f>
        <v>0</v>
      </c>
    </row>
    <row r="532" spans="1:65" s="12" customFormat="1" ht="22.8" customHeight="1">
      <c r="B532" s="212"/>
      <c r="C532" s="213"/>
      <c r="D532" s="214" t="s">
        <v>75</v>
      </c>
      <c r="E532" s="225" t="s">
        <v>388</v>
      </c>
      <c r="F532" s="225" t="s">
        <v>389</v>
      </c>
      <c r="G532" s="213"/>
      <c r="H532" s="213"/>
      <c r="I532" s="216"/>
      <c r="J532" s="226">
        <f>BK532</f>
        <v>0</v>
      </c>
      <c r="K532" s="213"/>
      <c r="L532" s="217"/>
      <c r="M532" s="218"/>
      <c r="N532" s="219"/>
      <c r="O532" s="219"/>
      <c r="P532" s="220">
        <f>P533+P662</f>
        <v>0</v>
      </c>
      <c r="Q532" s="219"/>
      <c r="R532" s="220">
        <f>R533+R662</f>
        <v>5.77777824</v>
      </c>
      <c r="S532" s="219"/>
      <c r="T532" s="221">
        <f>T533+T662</f>
        <v>89.618544</v>
      </c>
      <c r="AR532" s="222" t="s">
        <v>84</v>
      </c>
      <c r="AT532" s="223" t="s">
        <v>75</v>
      </c>
      <c r="AU532" s="223" t="s">
        <v>84</v>
      </c>
      <c r="AY532" s="222" t="s">
        <v>387</v>
      </c>
      <c r="BK532" s="224">
        <f>BK533+BK662</f>
        <v>0</v>
      </c>
    </row>
    <row r="533" spans="1:65" s="12" customFormat="1" ht="20.85" customHeight="1">
      <c r="B533" s="212"/>
      <c r="C533" s="213"/>
      <c r="D533" s="214" t="s">
        <v>75</v>
      </c>
      <c r="E533" s="225" t="s">
        <v>390</v>
      </c>
      <c r="F533" s="225" t="s">
        <v>391</v>
      </c>
      <c r="G533" s="213"/>
      <c r="H533" s="213"/>
      <c r="I533" s="216"/>
      <c r="J533" s="226">
        <f>BK533</f>
        <v>0</v>
      </c>
      <c r="K533" s="213"/>
      <c r="L533" s="217"/>
      <c r="M533" s="218"/>
      <c r="N533" s="219"/>
      <c r="O533" s="219"/>
      <c r="P533" s="220">
        <f>P534+P539+P567+P660</f>
        <v>0</v>
      </c>
      <c r="Q533" s="219"/>
      <c r="R533" s="220">
        <f>R534+R539+R567+R660</f>
        <v>5.7537764999999998</v>
      </c>
      <c r="S533" s="219"/>
      <c r="T533" s="221">
        <f>T534+T539+T567+T660</f>
        <v>89.425623999999999</v>
      </c>
      <c r="AR533" s="222" t="s">
        <v>84</v>
      </c>
      <c r="AT533" s="223" t="s">
        <v>75</v>
      </c>
      <c r="AU533" s="223" t="s">
        <v>92</v>
      </c>
      <c r="AY533" s="222" t="s">
        <v>387</v>
      </c>
      <c r="BK533" s="224">
        <f>BK534+BK539+BK567+BK660</f>
        <v>0</v>
      </c>
    </row>
    <row r="534" spans="1:65" s="13" customFormat="1" ht="20.85" customHeight="1">
      <c r="B534" s="227"/>
      <c r="C534" s="228"/>
      <c r="D534" s="229" t="s">
        <v>75</v>
      </c>
      <c r="E534" s="229" t="s">
        <v>84</v>
      </c>
      <c r="F534" s="229" t="s">
        <v>392</v>
      </c>
      <c r="G534" s="228"/>
      <c r="H534" s="228"/>
      <c r="I534" s="230"/>
      <c r="J534" s="231">
        <f>BK534</f>
        <v>0</v>
      </c>
      <c r="K534" s="228"/>
      <c r="L534" s="232"/>
      <c r="M534" s="233"/>
      <c r="N534" s="234"/>
      <c r="O534" s="234"/>
      <c r="P534" s="235">
        <f>SUM(P535:P538)</f>
        <v>0</v>
      </c>
      <c r="Q534" s="234"/>
      <c r="R534" s="235">
        <f>SUM(R535:R538)</f>
        <v>0</v>
      </c>
      <c r="S534" s="234"/>
      <c r="T534" s="236">
        <f>SUM(T535:T538)</f>
        <v>0.91213999999999995</v>
      </c>
      <c r="AR534" s="237" t="s">
        <v>84</v>
      </c>
      <c r="AT534" s="238" t="s">
        <v>75</v>
      </c>
      <c r="AU534" s="238" t="s">
        <v>99</v>
      </c>
      <c r="AY534" s="237" t="s">
        <v>387</v>
      </c>
      <c r="BK534" s="239">
        <f>SUM(BK535:BK538)</f>
        <v>0</v>
      </c>
    </row>
    <row r="535" spans="1:65" s="2" customFormat="1" ht="24.15" customHeight="1">
      <c r="A535" s="37"/>
      <c r="B535" s="38"/>
      <c r="C535" s="240" t="s">
        <v>839</v>
      </c>
      <c r="D535" s="240" t="s">
        <v>393</v>
      </c>
      <c r="E535" s="241" t="s">
        <v>394</v>
      </c>
      <c r="F535" s="242" t="s">
        <v>395</v>
      </c>
      <c r="G535" s="243" t="s">
        <v>396</v>
      </c>
      <c r="H535" s="244">
        <v>77.3</v>
      </c>
      <c r="I535" s="245"/>
      <c r="J535" s="246">
        <f>ROUND(I535*H535,2)</f>
        <v>0</v>
      </c>
      <c r="K535" s="247"/>
      <c r="L535" s="40"/>
      <c r="M535" s="248" t="s">
        <v>1</v>
      </c>
      <c r="N535" s="249" t="s">
        <v>42</v>
      </c>
      <c r="O535" s="78"/>
      <c r="P535" s="250">
        <f>O535*H535</f>
        <v>0</v>
      </c>
      <c r="Q535" s="250">
        <v>0</v>
      </c>
      <c r="R535" s="250">
        <f>Q535*H535</f>
        <v>0</v>
      </c>
      <c r="S535" s="250">
        <v>1.18E-2</v>
      </c>
      <c r="T535" s="251">
        <f>S535*H535</f>
        <v>0.91213999999999995</v>
      </c>
      <c r="U535" s="37"/>
      <c r="V535" s="37"/>
      <c r="W535" s="37"/>
      <c r="X535" s="37"/>
      <c r="Y535" s="37"/>
      <c r="Z535" s="37"/>
      <c r="AA535" s="37"/>
      <c r="AB535" s="37"/>
      <c r="AC535" s="37"/>
      <c r="AD535" s="37"/>
      <c r="AE535" s="37"/>
      <c r="AR535" s="252" t="s">
        <v>386</v>
      </c>
      <c r="AT535" s="252" t="s">
        <v>393</v>
      </c>
      <c r="AU535" s="252" t="s">
        <v>386</v>
      </c>
      <c r="AY535" s="19" t="s">
        <v>387</v>
      </c>
      <c r="BE535" s="127">
        <f>IF(N535="základná",J535,0)</f>
        <v>0</v>
      </c>
      <c r="BF535" s="127">
        <f>IF(N535="znížená",J535,0)</f>
        <v>0</v>
      </c>
      <c r="BG535" s="127">
        <f>IF(N535="zákl. prenesená",J535,0)</f>
        <v>0</v>
      </c>
      <c r="BH535" s="127">
        <f>IF(N535="zníž. prenesená",J535,0)</f>
        <v>0</v>
      </c>
      <c r="BI535" s="127">
        <f>IF(N535="nulová",J535,0)</f>
        <v>0</v>
      </c>
      <c r="BJ535" s="19" t="s">
        <v>92</v>
      </c>
      <c r="BK535" s="127">
        <f>ROUND(I535*H535,2)</f>
        <v>0</v>
      </c>
      <c r="BL535" s="19" t="s">
        <v>386</v>
      </c>
      <c r="BM535" s="252" t="s">
        <v>840</v>
      </c>
    </row>
    <row r="536" spans="1:65" s="14" customFormat="1" ht="10.199999999999999">
      <c r="B536" s="253"/>
      <c r="C536" s="254"/>
      <c r="D536" s="255" t="s">
        <v>398</v>
      </c>
      <c r="E536" s="256" t="s">
        <v>1</v>
      </c>
      <c r="F536" s="257" t="s">
        <v>399</v>
      </c>
      <c r="G536" s="254"/>
      <c r="H536" s="256" t="s">
        <v>1</v>
      </c>
      <c r="I536" s="258"/>
      <c r="J536" s="254"/>
      <c r="K536" s="254"/>
      <c r="L536" s="259"/>
      <c r="M536" s="260"/>
      <c r="N536" s="261"/>
      <c r="O536" s="261"/>
      <c r="P536" s="261"/>
      <c r="Q536" s="261"/>
      <c r="R536" s="261"/>
      <c r="S536" s="261"/>
      <c r="T536" s="262"/>
      <c r="AT536" s="263" t="s">
        <v>398</v>
      </c>
      <c r="AU536" s="263" t="s">
        <v>386</v>
      </c>
      <c r="AV536" s="14" t="s">
        <v>84</v>
      </c>
      <c r="AW536" s="14" t="s">
        <v>30</v>
      </c>
      <c r="AX536" s="14" t="s">
        <v>76</v>
      </c>
      <c r="AY536" s="263" t="s">
        <v>387</v>
      </c>
    </row>
    <row r="537" spans="1:65" s="15" customFormat="1" ht="10.199999999999999">
      <c r="B537" s="264"/>
      <c r="C537" s="265"/>
      <c r="D537" s="255" t="s">
        <v>398</v>
      </c>
      <c r="E537" s="266" t="s">
        <v>1</v>
      </c>
      <c r="F537" s="267" t="s">
        <v>841</v>
      </c>
      <c r="G537" s="265"/>
      <c r="H537" s="268">
        <v>77.3</v>
      </c>
      <c r="I537" s="269"/>
      <c r="J537" s="265"/>
      <c r="K537" s="265"/>
      <c r="L537" s="270"/>
      <c r="M537" s="271"/>
      <c r="N537" s="272"/>
      <c r="O537" s="272"/>
      <c r="P537" s="272"/>
      <c r="Q537" s="272"/>
      <c r="R537" s="272"/>
      <c r="S537" s="272"/>
      <c r="T537" s="273"/>
      <c r="AT537" s="274" t="s">
        <v>398</v>
      </c>
      <c r="AU537" s="274" t="s">
        <v>386</v>
      </c>
      <c r="AV537" s="15" t="s">
        <v>92</v>
      </c>
      <c r="AW537" s="15" t="s">
        <v>30</v>
      </c>
      <c r="AX537" s="15" t="s">
        <v>76</v>
      </c>
      <c r="AY537" s="274" t="s">
        <v>387</v>
      </c>
    </row>
    <row r="538" spans="1:65" s="16" customFormat="1" ht="10.199999999999999">
      <c r="B538" s="275"/>
      <c r="C538" s="276"/>
      <c r="D538" s="255" t="s">
        <v>398</v>
      </c>
      <c r="E538" s="277" t="s">
        <v>1</v>
      </c>
      <c r="F538" s="278" t="s">
        <v>401</v>
      </c>
      <c r="G538" s="276"/>
      <c r="H538" s="279">
        <v>77.3</v>
      </c>
      <c r="I538" s="280"/>
      <c r="J538" s="276"/>
      <c r="K538" s="276"/>
      <c r="L538" s="281"/>
      <c r="M538" s="282"/>
      <c r="N538" s="283"/>
      <c r="O538" s="283"/>
      <c r="P538" s="283"/>
      <c r="Q538" s="283"/>
      <c r="R538" s="283"/>
      <c r="S538" s="283"/>
      <c r="T538" s="284"/>
      <c r="AT538" s="285" t="s">
        <v>398</v>
      </c>
      <c r="AU538" s="285" t="s">
        <v>386</v>
      </c>
      <c r="AV538" s="16" t="s">
        <v>386</v>
      </c>
      <c r="AW538" s="16" t="s">
        <v>30</v>
      </c>
      <c r="AX538" s="16" t="s">
        <v>84</v>
      </c>
      <c r="AY538" s="285" t="s">
        <v>387</v>
      </c>
    </row>
    <row r="539" spans="1:65" s="13" customFormat="1" ht="20.85" customHeight="1">
      <c r="B539" s="227"/>
      <c r="C539" s="228"/>
      <c r="D539" s="229" t="s">
        <v>75</v>
      </c>
      <c r="E539" s="229" t="s">
        <v>92</v>
      </c>
      <c r="F539" s="229" t="s">
        <v>402</v>
      </c>
      <c r="G539" s="228"/>
      <c r="H539" s="228"/>
      <c r="I539" s="230"/>
      <c r="J539" s="231">
        <f>BK539</f>
        <v>0</v>
      </c>
      <c r="K539" s="228"/>
      <c r="L539" s="232"/>
      <c r="M539" s="233"/>
      <c r="N539" s="234"/>
      <c r="O539" s="234"/>
      <c r="P539" s="235">
        <f>SUM(P540:P566)</f>
        <v>0</v>
      </c>
      <c r="Q539" s="234"/>
      <c r="R539" s="235">
        <f>SUM(R540:R566)</f>
        <v>0</v>
      </c>
      <c r="S539" s="234"/>
      <c r="T539" s="236">
        <f>SUM(T540:T566)</f>
        <v>0</v>
      </c>
      <c r="AR539" s="237" t="s">
        <v>84</v>
      </c>
      <c r="AT539" s="238" t="s">
        <v>75</v>
      </c>
      <c r="AU539" s="238" t="s">
        <v>99</v>
      </c>
      <c r="AY539" s="237" t="s">
        <v>387</v>
      </c>
      <c r="BK539" s="239">
        <f>SUM(BK540:BK566)</f>
        <v>0</v>
      </c>
    </row>
    <row r="540" spans="1:65" s="2" customFormat="1" ht="24.15" customHeight="1">
      <c r="A540" s="37"/>
      <c r="B540" s="38"/>
      <c r="C540" s="240" t="s">
        <v>842</v>
      </c>
      <c r="D540" s="240" t="s">
        <v>393</v>
      </c>
      <c r="E540" s="241" t="s">
        <v>403</v>
      </c>
      <c r="F540" s="242" t="s">
        <v>404</v>
      </c>
      <c r="G540" s="243" t="s">
        <v>405</v>
      </c>
      <c r="H540" s="244">
        <v>3007.779</v>
      </c>
      <c r="I540" s="245"/>
      <c r="J540" s="246">
        <f>ROUND(I540*H540,2)</f>
        <v>0</v>
      </c>
      <c r="K540" s="247"/>
      <c r="L540" s="40"/>
      <c r="M540" s="248" t="s">
        <v>1</v>
      </c>
      <c r="N540" s="249" t="s">
        <v>42</v>
      </c>
      <c r="O540" s="78"/>
      <c r="P540" s="250">
        <f>O540*H540</f>
        <v>0</v>
      </c>
      <c r="Q540" s="250">
        <v>0</v>
      </c>
      <c r="R540" s="250">
        <f>Q540*H540</f>
        <v>0</v>
      </c>
      <c r="S540" s="250">
        <v>0</v>
      </c>
      <c r="T540" s="251">
        <f>S540*H540</f>
        <v>0</v>
      </c>
      <c r="U540" s="37"/>
      <c r="V540" s="37"/>
      <c r="W540" s="37"/>
      <c r="X540" s="37"/>
      <c r="Y540" s="37"/>
      <c r="Z540" s="37"/>
      <c r="AA540" s="37"/>
      <c r="AB540" s="37"/>
      <c r="AC540" s="37"/>
      <c r="AD540" s="37"/>
      <c r="AE540" s="37"/>
      <c r="AR540" s="252" t="s">
        <v>386</v>
      </c>
      <c r="AT540" s="252" t="s">
        <v>393</v>
      </c>
      <c r="AU540" s="252" t="s">
        <v>386</v>
      </c>
      <c r="AY540" s="19" t="s">
        <v>387</v>
      </c>
      <c r="BE540" s="127">
        <f>IF(N540="základná",J540,0)</f>
        <v>0</v>
      </c>
      <c r="BF540" s="127">
        <f>IF(N540="znížená",J540,0)</f>
        <v>0</v>
      </c>
      <c r="BG540" s="127">
        <f>IF(N540="zákl. prenesená",J540,0)</f>
        <v>0</v>
      </c>
      <c r="BH540" s="127">
        <f>IF(N540="zníž. prenesená",J540,0)</f>
        <v>0</v>
      </c>
      <c r="BI540" s="127">
        <f>IF(N540="nulová",J540,0)</f>
        <v>0</v>
      </c>
      <c r="BJ540" s="19" t="s">
        <v>92</v>
      </c>
      <c r="BK540" s="127">
        <f>ROUND(I540*H540,2)</f>
        <v>0</v>
      </c>
      <c r="BL540" s="19" t="s">
        <v>386</v>
      </c>
      <c r="BM540" s="252" t="s">
        <v>843</v>
      </c>
    </row>
    <row r="541" spans="1:65" s="14" customFormat="1" ht="10.199999999999999">
      <c r="B541" s="253"/>
      <c r="C541" s="254"/>
      <c r="D541" s="255" t="s">
        <v>398</v>
      </c>
      <c r="E541" s="256" t="s">
        <v>1</v>
      </c>
      <c r="F541" s="257" t="s">
        <v>399</v>
      </c>
      <c r="G541" s="254"/>
      <c r="H541" s="256" t="s">
        <v>1</v>
      </c>
      <c r="I541" s="258"/>
      <c r="J541" s="254"/>
      <c r="K541" s="254"/>
      <c r="L541" s="259"/>
      <c r="M541" s="260"/>
      <c r="N541" s="261"/>
      <c r="O541" s="261"/>
      <c r="P541" s="261"/>
      <c r="Q541" s="261"/>
      <c r="R541" s="261"/>
      <c r="S541" s="261"/>
      <c r="T541" s="262"/>
      <c r="AT541" s="263" t="s">
        <v>398</v>
      </c>
      <c r="AU541" s="263" t="s">
        <v>386</v>
      </c>
      <c r="AV541" s="14" t="s">
        <v>84</v>
      </c>
      <c r="AW541" s="14" t="s">
        <v>30</v>
      </c>
      <c r="AX541" s="14" t="s">
        <v>76</v>
      </c>
      <c r="AY541" s="263" t="s">
        <v>387</v>
      </c>
    </row>
    <row r="542" spans="1:65" s="15" customFormat="1" ht="10.199999999999999">
      <c r="B542" s="264"/>
      <c r="C542" s="265"/>
      <c r="D542" s="255" t="s">
        <v>398</v>
      </c>
      <c r="E542" s="266" t="s">
        <v>1</v>
      </c>
      <c r="F542" s="267" t="s">
        <v>844</v>
      </c>
      <c r="G542" s="265"/>
      <c r="H542" s="268">
        <v>2853</v>
      </c>
      <c r="I542" s="269"/>
      <c r="J542" s="265"/>
      <c r="K542" s="265"/>
      <c r="L542" s="270"/>
      <c r="M542" s="271"/>
      <c r="N542" s="272"/>
      <c r="O542" s="272"/>
      <c r="P542" s="272"/>
      <c r="Q542" s="272"/>
      <c r="R542" s="272"/>
      <c r="S542" s="272"/>
      <c r="T542" s="273"/>
      <c r="AT542" s="274" t="s">
        <v>398</v>
      </c>
      <c r="AU542" s="274" t="s">
        <v>386</v>
      </c>
      <c r="AV542" s="15" t="s">
        <v>92</v>
      </c>
      <c r="AW542" s="15" t="s">
        <v>30</v>
      </c>
      <c r="AX542" s="15" t="s">
        <v>76</v>
      </c>
      <c r="AY542" s="274" t="s">
        <v>387</v>
      </c>
    </row>
    <row r="543" spans="1:65" s="15" customFormat="1" ht="10.199999999999999">
      <c r="B543" s="264"/>
      <c r="C543" s="265"/>
      <c r="D543" s="255" t="s">
        <v>398</v>
      </c>
      <c r="E543" s="266" t="s">
        <v>1</v>
      </c>
      <c r="F543" s="267" t="s">
        <v>845</v>
      </c>
      <c r="G543" s="265"/>
      <c r="H543" s="268">
        <v>17.779</v>
      </c>
      <c r="I543" s="269"/>
      <c r="J543" s="265"/>
      <c r="K543" s="265"/>
      <c r="L543" s="270"/>
      <c r="M543" s="271"/>
      <c r="N543" s="272"/>
      <c r="O543" s="272"/>
      <c r="P543" s="272"/>
      <c r="Q543" s="272"/>
      <c r="R543" s="272"/>
      <c r="S543" s="272"/>
      <c r="T543" s="273"/>
      <c r="AT543" s="274" t="s">
        <v>398</v>
      </c>
      <c r="AU543" s="274" t="s">
        <v>386</v>
      </c>
      <c r="AV543" s="15" t="s">
        <v>92</v>
      </c>
      <c r="AW543" s="15" t="s">
        <v>30</v>
      </c>
      <c r="AX543" s="15" t="s">
        <v>76</v>
      </c>
      <c r="AY543" s="274" t="s">
        <v>387</v>
      </c>
    </row>
    <row r="544" spans="1:65" s="15" customFormat="1" ht="10.199999999999999">
      <c r="B544" s="264"/>
      <c r="C544" s="265"/>
      <c r="D544" s="255" t="s">
        <v>398</v>
      </c>
      <c r="E544" s="266" t="s">
        <v>1</v>
      </c>
      <c r="F544" s="267" t="s">
        <v>846</v>
      </c>
      <c r="G544" s="265"/>
      <c r="H544" s="268">
        <v>137</v>
      </c>
      <c r="I544" s="269"/>
      <c r="J544" s="265"/>
      <c r="K544" s="265"/>
      <c r="L544" s="270"/>
      <c r="M544" s="271"/>
      <c r="N544" s="272"/>
      <c r="O544" s="272"/>
      <c r="P544" s="272"/>
      <c r="Q544" s="272"/>
      <c r="R544" s="272"/>
      <c r="S544" s="272"/>
      <c r="T544" s="273"/>
      <c r="AT544" s="274" t="s">
        <v>398</v>
      </c>
      <c r="AU544" s="274" t="s">
        <v>386</v>
      </c>
      <c r="AV544" s="15" t="s">
        <v>92</v>
      </c>
      <c r="AW544" s="15" t="s">
        <v>30</v>
      </c>
      <c r="AX544" s="15" t="s">
        <v>76</v>
      </c>
      <c r="AY544" s="274" t="s">
        <v>387</v>
      </c>
    </row>
    <row r="545" spans="1:65" s="15" customFormat="1" ht="10.199999999999999">
      <c r="B545" s="264"/>
      <c r="C545" s="265"/>
      <c r="D545" s="255" t="s">
        <v>398</v>
      </c>
      <c r="E545" s="266" t="s">
        <v>1</v>
      </c>
      <c r="F545" s="267" t="s">
        <v>410</v>
      </c>
      <c r="G545" s="265"/>
      <c r="H545" s="268">
        <v>0</v>
      </c>
      <c r="I545" s="269"/>
      <c r="J545" s="265"/>
      <c r="K545" s="265"/>
      <c r="L545" s="270"/>
      <c r="M545" s="271"/>
      <c r="N545" s="272"/>
      <c r="O545" s="272"/>
      <c r="P545" s="272"/>
      <c r="Q545" s="272"/>
      <c r="R545" s="272"/>
      <c r="S545" s="272"/>
      <c r="T545" s="273"/>
      <c r="AT545" s="274" t="s">
        <v>398</v>
      </c>
      <c r="AU545" s="274" t="s">
        <v>386</v>
      </c>
      <c r="AV545" s="15" t="s">
        <v>92</v>
      </c>
      <c r="AW545" s="15" t="s">
        <v>30</v>
      </c>
      <c r="AX545" s="15" t="s">
        <v>76</v>
      </c>
      <c r="AY545" s="274" t="s">
        <v>387</v>
      </c>
    </row>
    <row r="546" spans="1:65" s="17" customFormat="1" ht="10.199999999999999">
      <c r="B546" s="286"/>
      <c r="C546" s="287"/>
      <c r="D546" s="255" t="s">
        <v>398</v>
      </c>
      <c r="E546" s="288" t="s">
        <v>1</v>
      </c>
      <c r="F546" s="289" t="s">
        <v>411</v>
      </c>
      <c r="G546" s="287"/>
      <c r="H546" s="290">
        <v>3007.779</v>
      </c>
      <c r="I546" s="291"/>
      <c r="J546" s="287"/>
      <c r="K546" s="287"/>
      <c r="L546" s="292"/>
      <c r="M546" s="293"/>
      <c r="N546" s="294"/>
      <c r="O546" s="294"/>
      <c r="P546" s="294"/>
      <c r="Q546" s="294"/>
      <c r="R546" s="294"/>
      <c r="S546" s="294"/>
      <c r="T546" s="295"/>
      <c r="AT546" s="296" t="s">
        <v>398</v>
      </c>
      <c r="AU546" s="296" t="s">
        <v>386</v>
      </c>
      <c r="AV546" s="17" t="s">
        <v>99</v>
      </c>
      <c r="AW546" s="17" t="s">
        <v>30</v>
      </c>
      <c r="AX546" s="17" t="s">
        <v>76</v>
      </c>
      <c r="AY546" s="296" t="s">
        <v>387</v>
      </c>
    </row>
    <row r="547" spans="1:65" s="16" customFormat="1" ht="10.199999999999999">
      <c r="B547" s="275"/>
      <c r="C547" s="276"/>
      <c r="D547" s="255" t="s">
        <v>398</v>
      </c>
      <c r="E547" s="277" t="s">
        <v>1</v>
      </c>
      <c r="F547" s="278" t="s">
        <v>412</v>
      </c>
      <c r="G547" s="276"/>
      <c r="H547" s="279">
        <v>3007.779</v>
      </c>
      <c r="I547" s="280"/>
      <c r="J547" s="276"/>
      <c r="K547" s="276"/>
      <c r="L547" s="281"/>
      <c r="M547" s="282"/>
      <c r="N547" s="283"/>
      <c r="O547" s="283"/>
      <c r="P547" s="283"/>
      <c r="Q547" s="283"/>
      <c r="R547" s="283"/>
      <c r="S547" s="283"/>
      <c r="T547" s="284"/>
      <c r="AT547" s="285" t="s">
        <v>398</v>
      </c>
      <c r="AU547" s="285" t="s">
        <v>386</v>
      </c>
      <c r="AV547" s="16" t="s">
        <v>386</v>
      </c>
      <c r="AW547" s="16" t="s">
        <v>30</v>
      </c>
      <c r="AX547" s="16" t="s">
        <v>84</v>
      </c>
      <c r="AY547" s="285" t="s">
        <v>387</v>
      </c>
    </row>
    <row r="548" spans="1:65" s="2" customFormat="1" ht="16.5" customHeight="1">
      <c r="A548" s="37"/>
      <c r="B548" s="38"/>
      <c r="C548" s="240" t="s">
        <v>847</v>
      </c>
      <c r="D548" s="240" t="s">
        <v>393</v>
      </c>
      <c r="E548" s="241" t="s">
        <v>413</v>
      </c>
      <c r="F548" s="242" t="s">
        <v>414</v>
      </c>
      <c r="G548" s="243" t="s">
        <v>405</v>
      </c>
      <c r="H548" s="244">
        <v>88.284000000000006</v>
      </c>
      <c r="I548" s="245"/>
      <c r="J548" s="246">
        <f>ROUND(I548*H548,2)</f>
        <v>0</v>
      </c>
      <c r="K548" s="247"/>
      <c r="L548" s="40"/>
      <c r="M548" s="248" t="s">
        <v>1</v>
      </c>
      <c r="N548" s="249" t="s">
        <v>42</v>
      </c>
      <c r="O548" s="78"/>
      <c r="P548" s="250">
        <f>O548*H548</f>
        <v>0</v>
      </c>
      <c r="Q548" s="250">
        <v>0</v>
      </c>
      <c r="R548" s="250">
        <f>Q548*H548</f>
        <v>0</v>
      </c>
      <c r="S548" s="250">
        <v>0</v>
      </c>
      <c r="T548" s="251">
        <f>S548*H548</f>
        <v>0</v>
      </c>
      <c r="U548" s="37"/>
      <c r="V548" s="37"/>
      <c r="W548" s="37"/>
      <c r="X548" s="37"/>
      <c r="Y548" s="37"/>
      <c r="Z548" s="37"/>
      <c r="AA548" s="37"/>
      <c r="AB548" s="37"/>
      <c r="AC548" s="37"/>
      <c r="AD548" s="37"/>
      <c r="AE548" s="37"/>
      <c r="AR548" s="252" t="s">
        <v>386</v>
      </c>
      <c r="AT548" s="252" t="s">
        <v>393</v>
      </c>
      <c r="AU548" s="252" t="s">
        <v>386</v>
      </c>
      <c r="AY548" s="19" t="s">
        <v>387</v>
      </c>
      <c r="BE548" s="127">
        <f>IF(N548="základná",J548,0)</f>
        <v>0</v>
      </c>
      <c r="BF548" s="127">
        <f>IF(N548="znížená",J548,0)</f>
        <v>0</v>
      </c>
      <c r="BG548" s="127">
        <f>IF(N548="zákl. prenesená",J548,0)</f>
        <v>0</v>
      </c>
      <c r="BH548" s="127">
        <f>IF(N548="zníž. prenesená",J548,0)</f>
        <v>0</v>
      </c>
      <c r="BI548" s="127">
        <f>IF(N548="nulová",J548,0)</f>
        <v>0</v>
      </c>
      <c r="BJ548" s="19" t="s">
        <v>92</v>
      </c>
      <c r="BK548" s="127">
        <f>ROUND(I548*H548,2)</f>
        <v>0</v>
      </c>
      <c r="BL548" s="19" t="s">
        <v>386</v>
      </c>
      <c r="BM548" s="252" t="s">
        <v>848</v>
      </c>
    </row>
    <row r="549" spans="1:65" s="14" customFormat="1" ht="10.199999999999999">
      <c r="B549" s="253"/>
      <c r="C549" s="254"/>
      <c r="D549" s="255" t="s">
        <v>398</v>
      </c>
      <c r="E549" s="256" t="s">
        <v>1</v>
      </c>
      <c r="F549" s="257" t="s">
        <v>416</v>
      </c>
      <c r="G549" s="254"/>
      <c r="H549" s="256" t="s">
        <v>1</v>
      </c>
      <c r="I549" s="258"/>
      <c r="J549" s="254"/>
      <c r="K549" s="254"/>
      <c r="L549" s="259"/>
      <c r="M549" s="260"/>
      <c r="N549" s="261"/>
      <c r="O549" s="261"/>
      <c r="P549" s="261"/>
      <c r="Q549" s="261"/>
      <c r="R549" s="261"/>
      <c r="S549" s="261"/>
      <c r="T549" s="262"/>
      <c r="AT549" s="263" t="s">
        <v>398</v>
      </c>
      <c r="AU549" s="263" t="s">
        <v>386</v>
      </c>
      <c r="AV549" s="14" t="s">
        <v>84</v>
      </c>
      <c r="AW549" s="14" t="s">
        <v>30</v>
      </c>
      <c r="AX549" s="14" t="s">
        <v>76</v>
      </c>
      <c r="AY549" s="263" t="s">
        <v>387</v>
      </c>
    </row>
    <row r="550" spans="1:65" s="15" customFormat="1" ht="10.199999999999999">
      <c r="B550" s="264"/>
      <c r="C550" s="265"/>
      <c r="D550" s="255" t="s">
        <v>398</v>
      </c>
      <c r="E550" s="266" t="s">
        <v>1</v>
      </c>
      <c r="F550" s="267" t="s">
        <v>849</v>
      </c>
      <c r="G550" s="265"/>
      <c r="H550" s="268">
        <v>34.799999999999997</v>
      </c>
      <c r="I550" s="269"/>
      <c r="J550" s="265"/>
      <c r="K550" s="265"/>
      <c r="L550" s="270"/>
      <c r="M550" s="271"/>
      <c r="N550" s="272"/>
      <c r="O550" s="272"/>
      <c r="P550" s="272"/>
      <c r="Q550" s="272"/>
      <c r="R550" s="272"/>
      <c r="S550" s="272"/>
      <c r="T550" s="273"/>
      <c r="AT550" s="274" t="s">
        <v>398</v>
      </c>
      <c r="AU550" s="274" t="s">
        <v>386</v>
      </c>
      <c r="AV550" s="15" t="s">
        <v>92</v>
      </c>
      <c r="AW550" s="15" t="s">
        <v>30</v>
      </c>
      <c r="AX550" s="15" t="s">
        <v>76</v>
      </c>
      <c r="AY550" s="274" t="s">
        <v>387</v>
      </c>
    </row>
    <row r="551" spans="1:65" s="15" customFormat="1" ht="10.199999999999999">
      <c r="B551" s="264"/>
      <c r="C551" s="265"/>
      <c r="D551" s="255" t="s">
        <v>398</v>
      </c>
      <c r="E551" s="266" t="s">
        <v>1</v>
      </c>
      <c r="F551" s="267" t="s">
        <v>850</v>
      </c>
      <c r="G551" s="265"/>
      <c r="H551" s="268">
        <v>49.28</v>
      </c>
      <c r="I551" s="269"/>
      <c r="J551" s="265"/>
      <c r="K551" s="265"/>
      <c r="L551" s="270"/>
      <c r="M551" s="271"/>
      <c r="N551" s="272"/>
      <c r="O551" s="272"/>
      <c r="P551" s="272"/>
      <c r="Q551" s="272"/>
      <c r="R551" s="272"/>
      <c r="S551" s="272"/>
      <c r="T551" s="273"/>
      <c r="AT551" s="274" t="s">
        <v>398</v>
      </c>
      <c r="AU551" s="274" t="s">
        <v>386</v>
      </c>
      <c r="AV551" s="15" t="s">
        <v>92</v>
      </c>
      <c r="AW551" s="15" t="s">
        <v>30</v>
      </c>
      <c r="AX551" s="15" t="s">
        <v>76</v>
      </c>
      <c r="AY551" s="274" t="s">
        <v>387</v>
      </c>
    </row>
    <row r="552" spans="1:65" s="17" customFormat="1" ht="10.199999999999999">
      <c r="B552" s="286"/>
      <c r="C552" s="287"/>
      <c r="D552" s="255" t="s">
        <v>398</v>
      </c>
      <c r="E552" s="288" t="s">
        <v>311</v>
      </c>
      <c r="F552" s="289" t="s">
        <v>411</v>
      </c>
      <c r="G552" s="287"/>
      <c r="H552" s="290">
        <v>84.08</v>
      </c>
      <c r="I552" s="291"/>
      <c r="J552" s="287"/>
      <c r="K552" s="287"/>
      <c r="L552" s="292"/>
      <c r="M552" s="293"/>
      <c r="N552" s="294"/>
      <c r="O552" s="294"/>
      <c r="P552" s="294"/>
      <c r="Q552" s="294"/>
      <c r="R552" s="294"/>
      <c r="S552" s="294"/>
      <c r="T552" s="295"/>
      <c r="AT552" s="296" t="s">
        <v>398</v>
      </c>
      <c r="AU552" s="296" t="s">
        <v>386</v>
      </c>
      <c r="AV552" s="17" t="s">
        <v>99</v>
      </c>
      <c r="AW552" s="17" t="s">
        <v>30</v>
      </c>
      <c r="AX552" s="17" t="s">
        <v>76</v>
      </c>
      <c r="AY552" s="296" t="s">
        <v>387</v>
      </c>
    </row>
    <row r="553" spans="1:65" s="15" customFormat="1" ht="10.199999999999999">
      <c r="B553" s="264"/>
      <c r="C553" s="265"/>
      <c r="D553" s="255" t="s">
        <v>398</v>
      </c>
      <c r="E553" s="266" t="s">
        <v>1</v>
      </c>
      <c r="F553" s="267" t="s">
        <v>851</v>
      </c>
      <c r="G553" s="265"/>
      <c r="H553" s="268">
        <v>4.2039999999999997</v>
      </c>
      <c r="I553" s="269"/>
      <c r="J553" s="265"/>
      <c r="K553" s="265"/>
      <c r="L553" s="270"/>
      <c r="M553" s="271"/>
      <c r="N553" s="272"/>
      <c r="O553" s="272"/>
      <c r="P553" s="272"/>
      <c r="Q553" s="272"/>
      <c r="R553" s="272"/>
      <c r="S553" s="272"/>
      <c r="T553" s="273"/>
      <c r="AT553" s="274" t="s">
        <v>398</v>
      </c>
      <c r="AU553" s="274" t="s">
        <v>386</v>
      </c>
      <c r="AV553" s="15" t="s">
        <v>92</v>
      </c>
      <c r="AW553" s="15" t="s">
        <v>30</v>
      </c>
      <c r="AX553" s="15" t="s">
        <v>76</v>
      </c>
      <c r="AY553" s="274" t="s">
        <v>387</v>
      </c>
    </row>
    <row r="554" spans="1:65" s="16" customFormat="1" ht="10.199999999999999">
      <c r="B554" s="275"/>
      <c r="C554" s="276"/>
      <c r="D554" s="255" t="s">
        <v>398</v>
      </c>
      <c r="E554" s="277" t="s">
        <v>1</v>
      </c>
      <c r="F554" s="278" t="s">
        <v>412</v>
      </c>
      <c r="G554" s="276"/>
      <c r="H554" s="279">
        <v>88.284000000000006</v>
      </c>
      <c r="I554" s="280"/>
      <c r="J554" s="276"/>
      <c r="K554" s="276"/>
      <c r="L554" s="281"/>
      <c r="M554" s="282"/>
      <c r="N554" s="283"/>
      <c r="O554" s="283"/>
      <c r="P554" s="283"/>
      <c r="Q554" s="283"/>
      <c r="R554" s="283"/>
      <c r="S554" s="283"/>
      <c r="T554" s="284"/>
      <c r="AT554" s="285" t="s">
        <v>398</v>
      </c>
      <c r="AU554" s="285" t="s">
        <v>386</v>
      </c>
      <c r="AV554" s="16" t="s">
        <v>386</v>
      </c>
      <c r="AW554" s="16" t="s">
        <v>30</v>
      </c>
      <c r="AX554" s="16" t="s">
        <v>84</v>
      </c>
      <c r="AY554" s="285" t="s">
        <v>387</v>
      </c>
    </row>
    <row r="555" spans="1:65" s="2" customFormat="1" ht="16.5" customHeight="1">
      <c r="A555" s="37"/>
      <c r="B555" s="38"/>
      <c r="C555" s="240" t="s">
        <v>315</v>
      </c>
      <c r="D555" s="240" t="s">
        <v>393</v>
      </c>
      <c r="E555" s="241" t="s">
        <v>852</v>
      </c>
      <c r="F555" s="242" t="s">
        <v>853</v>
      </c>
      <c r="G555" s="243" t="s">
        <v>405</v>
      </c>
      <c r="H555" s="244">
        <v>149.15299999999999</v>
      </c>
      <c r="I555" s="245"/>
      <c r="J555" s="246">
        <f>ROUND(I555*H555,2)</f>
        <v>0</v>
      </c>
      <c r="K555" s="247"/>
      <c r="L555" s="40"/>
      <c r="M555" s="248" t="s">
        <v>1</v>
      </c>
      <c r="N555" s="249" t="s">
        <v>42</v>
      </c>
      <c r="O555" s="78"/>
      <c r="P555" s="250">
        <f>O555*H555</f>
        <v>0</v>
      </c>
      <c r="Q555" s="250">
        <v>0</v>
      </c>
      <c r="R555" s="250">
        <f>Q555*H555</f>
        <v>0</v>
      </c>
      <c r="S555" s="250">
        <v>0</v>
      </c>
      <c r="T555" s="251">
        <f>S555*H555</f>
        <v>0</v>
      </c>
      <c r="U555" s="37"/>
      <c r="V555" s="37"/>
      <c r="W555" s="37"/>
      <c r="X555" s="37"/>
      <c r="Y555" s="37"/>
      <c r="Z555" s="37"/>
      <c r="AA555" s="37"/>
      <c r="AB555" s="37"/>
      <c r="AC555" s="37"/>
      <c r="AD555" s="37"/>
      <c r="AE555" s="37"/>
      <c r="AR555" s="252" t="s">
        <v>386</v>
      </c>
      <c r="AT555" s="252" t="s">
        <v>393</v>
      </c>
      <c r="AU555" s="252" t="s">
        <v>386</v>
      </c>
      <c r="AY555" s="19" t="s">
        <v>387</v>
      </c>
      <c r="BE555" s="127">
        <f>IF(N555="základná",J555,0)</f>
        <v>0</v>
      </c>
      <c r="BF555" s="127">
        <f>IF(N555="znížená",J555,0)</f>
        <v>0</v>
      </c>
      <c r="BG555" s="127">
        <f>IF(N555="zákl. prenesená",J555,0)</f>
        <v>0</v>
      </c>
      <c r="BH555" s="127">
        <f>IF(N555="zníž. prenesená",J555,0)</f>
        <v>0</v>
      </c>
      <c r="BI555" s="127">
        <f>IF(N555="nulová",J555,0)</f>
        <v>0</v>
      </c>
      <c r="BJ555" s="19" t="s">
        <v>92</v>
      </c>
      <c r="BK555" s="127">
        <f>ROUND(I555*H555,2)</f>
        <v>0</v>
      </c>
      <c r="BL555" s="19" t="s">
        <v>386</v>
      </c>
      <c r="BM555" s="252" t="s">
        <v>854</v>
      </c>
    </row>
    <row r="556" spans="1:65" s="14" customFormat="1" ht="20.399999999999999">
      <c r="B556" s="253"/>
      <c r="C556" s="254"/>
      <c r="D556" s="255" t="s">
        <v>398</v>
      </c>
      <c r="E556" s="256" t="s">
        <v>1</v>
      </c>
      <c r="F556" s="257" t="s">
        <v>855</v>
      </c>
      <c r="G556" s="254"/>
      <c r="H556" s="256" t="s">
        <v>1</v>
      </c>
      <c r="I556" s="258"/>
      <c r="J556" s="254"/>
      <c r="K556" s="254"/>
      <c r="L556" s="259"/>
      <c r="M556" s="260"/>
      <c r="N556" s="261"/>
      <c r="O556" s="261"/>
      <c r="P556" s="261"/>
      <c r="Q556" s="261"/>
      <c r="R556" s="261"/>
      <c r="S556" s="261"/>
      <c r="T556" s="262"/>
      <c r="AT556" s="263" t="s">
        <v>398</v>
      </c>
      <c r="AU556" s="263" t="s">
        <v>386</v>
      </c>
      <c r="AV556" s="14" t="s">
        <v>84</v>
      </c>
      <c r="AW556" s="14" t="s">
        <v>30</v>
      </c>
      <c r="AX556" s="14" t="s">
        <v>76</v>
      </c>
      <c r="AY556" s="263" t="s">
        <v>387</v>
      </c>
    </row>
    <row r="557" spans="1:65" s="15" customFormat="1" ht="10.199999999999999">
      <c r="B557" s="264"/>
      <c r="C557" s="265"/>
      <c r="D557" s="255" t="s">
        <v>398</v>
      </c>
      <c r="E557" s="266" t="s">
        <v>1</v>
      </c>
      <c r="F557" s="267" t="s">
        <v>159</v>
      </c>
      <c r="G557" s="265"/>
      <c r="H557" s="268">
        <v>142.05000000000001</v>
      </c>
      <c r="I557" s="269"/>
      <c r="J557" s="265"/>
      <c r="K557" s="265"/>
      <c r="L557" s="270"/>
      <c r="M557" s="271"/>
      <c r="N557" s="272"/>
      <c r="O557" s="272"/>
      <c r="P557" s="272"/>
      <c r="Q557" s="272"/>
      <c r="R557" s="272"/>
      <c r="S557" s="272"/>
      <c r="T557" s="273"/>
      <c r="AT557" s="274" t="s">
        <v>398</v>
      </c>
      <c r="AU557" s="274" t="s">
        <v>386</v>
      </c>
      <c r="AV557" s="15" t="s">
        <v>92</v>
      </c>
      <c r="AW557" s="15" t="s">
        <v>30</v>
      </c>
      <c r="AX557" s="15" t="s">
        <v>76</v>
      </c>
      <c r="AY557" s="274" t="s">
        <v>387</v>
      </c>
    </row>
    <row r="558" spans="1:65" s="17" customFormat="1" ht="10.199999999999999">
      <c r="B558" s="286"/>
      <c r="C558" s="287"/>
      <c r="D558" s="255" t="s">
        <v>398</v>
      </c>
      <c r="E558" s="288" t="s">
        <v>157</v>
      </c>
      <c r="F558" s="289" t="s">
        <v>411</v>
      </c>
      <c r="G558" s="287"/>
      <c r="H558" s="290">
        <v>142.05000000000001</v>
      </c>
      <c r="I558" s="291"/>
      <c r="J558" s="287"/>
      <c r="K558" s="287"/>
      <c r="L558" s="292"/>
      <c r="M558" s="293"/>
      <c r="N558" s="294"/>
      <c r="O558" s="294"/>
      <c r="P558" s="294"/>
      <c r="Q558" s="294"/>
      <c r="R558" s="294"/>
      <c r="S558" s="294"/>
      <c r="T558" s="295"/>
      <c r="AT558" s="296" t="s">
        <v>398</v>
      </c>
      <c r="AU558" s="296" t="s">
        <v>386</v>
      </c>
      <c r="AV558" s="17" t="s">
        <v>99</v>
      </c>
      <c r="AW558" s="17" t="s">
        <v>30</v>
      </c>
      <c r="AX558" s="17" t="s">
        <v>76</v>
      </c>
      <c r="AY558" s="296" t="s">
        <v>387</v>
      </c>
    </row>
    <row r="559" spans="1:65" s="15" customFormat="1" ht="10.199999999999999">
      <c r="B559" s="264"/>
      <c r="C559" s="265"/>
      <c r="D559" s="255" t="s">
        <v>398</v>
      </c>
      <c r="E559" s="266" t="s">
        <v>1</v>
      </c>
      <c r="F559" s="267" t="s">
        <v>856</v>
      </c>
      <c r="G559" s="265"/>
      <c r="H559" s="268">
        <v>7.1029999999999998</v>
      </c>
      <c r="I559" s="269"/>
      <c r="J559" s="265"/>
      <c r="K559" s="265"/>
      <c r="L559" s="270"/>
      <c r="M559" s="271"/>
      <c r="N559" s="272"/>
      <c r="O559" s="272"/>
      <c r="P559" s="272"/>
      <c r="Q559" s="272"/>
      <c r="R559" s="272"/>
      <c r="S559" s="272"/>
      <c r="T559" s="273"/>
      <c r="AT559" s="274" t="s">
        <v>398</v>
      </c>
      <c r="AU559" s="274" t="s">
        <v>386</v>
      </c>
      <c r="AV559" s="15" t="s">
        <v>92</v>
      </c>
      <c r="AW559" s="15" t="s">
        <v>30</v>
      </c>
      <c r="AX559" s="15" t="s">
        <v>76</v>
      </c>
      <c r="AY559" s="274" t="s">
        <v>387</v>
      </c>
    </row>
    <row r="560" spans="1:65" s="16" customFormat="1" ht="10.199999999999999">
      <c r="B560" s="275"/>
      <c r="C560" s="276"/>
      <c r="D560" s="255" t="s">
        <v>398</v>
      </c>
      <c r="E560" s="277" t="s">
        <v>1</v>
      </c>
      <c r="F560" s="278" t="s">
        <v>412</v>
      </c>
      <c r="G560" s="276"/>
      <c r="H560" s="279">
        <v>149.15299999999999</v>
      </c>
      <c r="I560" s="280"/>
      <c r="J560" s="276"/>
      <c r="K560" s="276"/>
      <c r="L560" s="281"/>
      <c r="M560" s="282"/>
      <c r="N560" s="283"/>
      <c r="O560" s="283"/>
      <c r="P560" s="283"/>
      <c r="Q560" s="283"/>
      <c r="R560" s="283"/>
      <c r="S560" s="283"/>
      <c r="T560" s="284"/>
      <c r="AT560" s="285" t="s">
        <v>398</v>
      </c>
      <c r="AU560" s="285" t="s">
        <v>386</v>
      </c>
      <c r="AV560" s="16" t="s">
        <v>386</v>
      </c>
      <c r="AW560" s="16" t="s">
        <v>30</v>
      </c>
      <c r="AX560" s="16" t="s">
        <v>84</v>
      </c>
      <c r="AY560" s="285" t="s">
        <v>387</v>
      </c>
    </row>
    <row r="561" spans="1:65" s="2" customFormat="1" ht="21.75" customHeight="1">
      <c r="A561" s="37"/>
      <c r="B561" s="38"/>
      <c r="C561" s="240" t="s">
        <v>857</v>
      </c>
      <c r="D561" s="240" t="s">
        <v>393</v>
      </c>
      <c r="E561" s="241" t="s">
        <v>420</v>
      </c>
      <c r="F561" s="242" t="s">
        <v>421</v>
      </c>
      <c r="G561" s="243" t="s">
        <v>405</v>
      </c>
      <c r="H561" s="244">
        <v>299.565</v>
      </c>
      <c r="I561" s="245"/>
      <c r="J561" s="246">
        <f>ROUND(I561*H561,2)</f>
        <v>0</v>
      </c>
      <c r="K561" s="247"/>
      <c r="L561" s="40"/>
      <c r="M561" s="248" t="s">
        <v>1</v>
      </c>
      <c r="N561" s="249" t="s">
        <v>42</v>
      </c>
      <c r="O561" s="78"/>
      <c r="P561" s="250">
        <f>O561*H561</f>
        <v>0</v>
      </c>
      <c r="Q561" s="250">
        <v>0</v>
      </c>
      <c r="R561" s="250">
        <f>Q561*H561</f>
        <v>0</v>
      </c>
      <c r="S561" s="250">
        <v>0</v>
      </c>
      <c r="T561" s="251">
        <f>S561*H561</f>
        <v>0</v>
      </c>
      <c r="U561" s="37"/>
      <c r="V561" s="37"/>
      <c r="W561" s="37"/>
      <c r="X561" s="37"/>
      <c r="Y561" s="37"/>
      <c r="Z561" s="37"/>
      <c r="AA561" s="37"/>
      <c r="AB561" s="37"/>
      <c r="AC561" s="37"/>
      <c r="AD561" s="37"/>
      <c r="AE561" s="37"/>
      <c r="AR561" s="252" t="s">
        <v>422</v>
      </c>
      <c r="AT561" s="252" t="s">
        <v>393</v>
      </c>
      <c r="AU561" s="252" t="s">
        <v>386</v>
      </c>
      <c r="AY561" s="19" t="s">
        <v>387</v>
      </c>
      <c r="BE561" s="127">
        <f>IF(N561="základná",J561,0)</f>
        <v>0</v>
      </c>
      <c r="BF561" s="127">
        <f>IF(N561="znížená",J561,0)</f>
        <v>0</v>
      </c>
      <c r="BG561" s="127">
        <f>IF(N561="zákl. prenesená",J561,0)</f>
        <v>0</v>
      </c>
      <c r="BH561" s="127">
        <f>IF(N561="zníž. prenesená",J561,0)</f>
        <v>0</v>
      </c>
      <c r="BI561" s="127">
        <f>IF(N561="nulová",J561,0)</f>
        <v>0</v>
      </c>
      <c r="BJ561" s="19" t="s">
        <v>92</v>
      </c>
      <c r="BK561" s="127">
        <f>ROUND(I561*H561,2)</f>
        <v>0</v>
      </c>
      <c r="BL561" s="19" t="s">
        <v>422</v>
      </c>
      <c r="BM561" s="252" t="s">
        <v>858</v>
      </c>
    </row>
    <row r="562" spans="1:65" s="14" customFormat="1" ht="10.199999999999999">
      <c r="B562" s="253"/>
      <c r="C562" s="254"/>
      <c r="D562" s="255" t="s">
        <v>398</v>
      </c>
      <c r="E562" s="256" t="s">
        <v>1</v>
      </c>
      <c r="F562" s="257" t="s">
        <v>424</v>
      </c>
      <c r="G562" s="254"/>
      <c r="H562" s="256" t="s">
        <v>1</v>
      </c>
      <c r="I562" s="258"/>
      <c r="J562" s="254"/>
      <c r="K562" s="254"/>
      <c r="L562" s="259"/>
      <c r="M562" s="260"/>
      <c r="N562" s="261"/>
      <c r="O562" s="261"/>
      <c r="P562" s="261"/>
      <c r="Q562" s="261"/>
      <c r="R562" s="261"/>
      <c r="S562" s="261"/>
      <c r="T562" s="262"/>
      <c r="AT562" s="263" t="s">
        <v>398</v>
      </c>
      <c r="AU562" s="263" t="s">
        <v>386</v>
      </c>
      <c r="AV562" s="14" t="s">
        <v>84</v>
      </c>
      <c r="AW562" s="14" t="s">
        <v>30</v>
      </c>
      <c r="AX562" s="14" t="s">
        <v>76</v>
      </c>
      <c r="AY562" s="263" t="s">
        <v>387</v>
      </c>
    </row>
    <row r="563" spans="1:65" s="15" customFormat="1" ht="10.199999999999999">
      <c r="B563" s="264"/>
      <c r="C563" s="265"/>
      <c r="D563" s="255" t="s">
        <v>398</v>
      </c>
      <c r="E563" s="266" t="s">
        <v>1</v>
      </c>
      <c r="F563" s="267" t="s">
        <v>859</v>
      </c>
      <c r="G563" s="265"/>
      <c r="H563" s="268">
        <v>285.3</v>
      </c>
      <c r="I563" s="269"/>
      <c r="J563" s="265"/>
      <c r="K563" s="265"/>
      <c r="L563" s="270"/>
      <c r="M563" s="271"/>
      <c r="N563" s="272"/>
      <c r="O563" s="272"/>
      <c r="P563" s="272"/>
      <c r="Q563" s="272"/>
      <c r="R563" s="272"/>
      <c r="S563" s="272"/>
      <c r="T563" s="273"/>
      <c r="AT563" s="274" t="s">
        <v>398</v>
      </c>
      <c r="AU563" s="274" t="s">
        <v>386</v>
      </c>
      <c r="AV563" s="15" t="s">
        <v>92</v>
      </c>
      <c r="AW563" s="15" t="s">
        <v>30</v>
      </c>
      <c r="AX563" s="15" t="s">
        <v>76</v>
      </c>
      <c r="AY563" s="274" t="s">
        <v>387</v>
      </c>
    </row>
    <row r="564" spans="1:65" s="17" customFormat="1" ht="10.199999999999999">
      <c r="B564" s="286"/>
      <c r="C564" s="287"/>
      <c r="D564" s="255" t="s">
        <v>398</v>
      </c>
      <c r="E564" s="288" t="s">
        <v>1</v>
      </c>
      <c r="F564" s="289" t="s">
        <v>411</v>
      </c>
      <c r="G564" s="287"/>
      <c r="H564" s="290">
        <v>285.3</v>
      </c>
      <c r="I564" s="291"/>
      <c r="J564" s="287"/>
      <c r="K564" s="287"/>
      <c r="L564" s="292"/>
      <c r="M564" s="293"/>
      <c r="N564" s="294"/>
      <c r="O564" s="294"/>
      <c r="P564" s="294"/>
      <c r="Q564" s="294"/>
      <c r="R564" s="294"/>
      <c r="S564" s="294"/>
      <c r="T564" s="295"/>
      <c r="AT564" s="296" t="s">
        <v>398</v>
      </c>
      <c r="AU564" s="296" t="s">
        <v>386</v>
      </c>
      <c r="AV564" s="17" t="s">
        <v>99</v>
      </c>
      <c r="AW564" s="17" t="s">
        <v>30</v>
      </c>
      <c r="AX564" s="17" t="s">
        <v>76</v>
      </c>
      <c r="AY564" s="296" t="s">
        <v>387</v>
      </c>
    </row>
    <row r="565" spans="1:65" s="15" customFormat="1" ht="10.199999999999999">
      <c r="B565" s="264"/>
      <c r="C565" s="265"/>
      <c r="D565" s="255" t="s">
        <v>398</v>
      </c>
      <c r="E565" s="266" t="s">
        <v>1</v>
      </c>
      <c r="F565" s="267" t="s">
        <v>860</v>
      </c>
      <c r="G565" s="265"/>
      <c r="H565" s="268">
        <v>14.265000000000001</v>
      </c>
      <c r="I565" s="269"/>
      <c r="J565" s="265"/>
      <c r="K565" s="265"/>
      <c r="L565" s="270"/>
      <c r="M565" s="271"/>
      <c r="N565" s="272"/>
      <c r="O565" s="272"/>
      <c r="P565" s="272"/>
      <c r="Q565" s="272"/>
      <c r="R565" s="272"/>
      <c r="S565" s="272"/>
      <c r="T565" s="273"/>
      <c r="AT565" s="274" t="s">
        <v>398</v>
      </c>
      <c r="AU565" s="274" t="s">
        <v>386</v>
      </c>
      <c r="AV565" s="15" t="s">
        <v>92</v>
      </c>
      <c r="AW565" s="15" t="s">
        <v>30</v>
      </c>
      <c r="AX565" s="15" t="s">
        <v>76</v>
      </c>
      <c r="AY565" s="274" t="s">
        <v>387</v>
      </c>
    </row>
    <row r="566" spans="1:65" s="16" customFormat="1" ht="10.199999999999999">
      <c r="B566" s="275"/>
      <c r="C566" s="276"/>
      <c r="D566" s="255" t="s">
        <v>398</v>
      </c>
      <c r="E566" s="277" t="s">
        <v>1</v>
      </c>
      <c r="F566" s="278" t="s">
        <v>412</v>
      </c>
      <c r="G566" s="276"/>
      <c r="H566" s="279">
        <v>299.565</v>
      </c>
      <c r="I566" s="280"/>
      <c r="J566" s="276"/>
      <c r="K566" s="276"/>
      <c r="L566" s="281"/>
      <c r="M566" s="282"/>
      <c r="N566" s="283"/>
      <c r="O566" s="283"/>
      <c r="P566" s="283"/>
      <c r="Q566" s="283"/>
      <c r="R566" s="283"/>
      <c r="S566" s="283"/>
      <c r="T566" s="284"/>
      <c r="AT566" s="285" t="s">
        <v>398</v>
      </c>
      <c r="AU566" s="285" t="s">
        <v>386</v>
      </c>
      <c r="AV566" s="16" t="s">
        <v>386</v>
      </c>
      <c r="AW566" s="16" t="s">
        <v>30</v>
      </c>
      <c r="AX566" s="16" t="s">
        <v>84</v>
      </c>
      <c r="AY566" s="285" t="s">
        <v>387</v>
      </c>
    </row>
    <row r="567" spans="1:65" s="13" customFormat="1" ht="20.85" customHeight="1">
      <c r="B567" s="227"/>
      <c r="C567" s="228"/>
      <c r="D567" s="229" t="s">
        <v>75</v>
      </c>
      <c r="E567" s="229" t="s">
        <v>427</v>
      </c>
      <c r="F567" s="229" t="s">
        <v>428</v>
      </c>
      <c r="G567" s="228"/>
      <c r="H567" s="228"/>
      <c r="I567" s="230"/>
      <c r="J567" s="231">
        <f>BK567</f>
        <v>0</v>
      </c>
      <c r="K567" s="228"/>
      <c r="L567" s="232"/>
      <c r="M567" s="233"/>
      <c r="N567" s="234"/>
      <c r="O567" s="234"/>
      <c r="P567" s="235">
        <f>SUM(P568:P659)</f>
        <v>0</v>
      </c>
      <c r="Q567" s="234"/>
      <c r="R567" s="235">
        <f>SUM(R568:R659)</f>
        <v>5.7537764999999998</v>
      </c>
      <c r="S567" s="234"/>
      <c r="T567" s="236">
        <f>SUM(T568:T659)</f>
        <v>88.513484000000005</v>
      </c>
      <c r="AR567" s="237" t="s">
        <v>84</v>
      </c>
      <c r="AT567" s="238" t="s">
        <v>75</v>
      </c>
      <c r="AU567" s="238" t="s">
        <v>99</v>
      </c>
      <c r="AY567" s="237" t="s">
        <v>387</v>
      </c>
      <c r="BK567" s="239">
        <f>SUM(BK568:BK659)</f>
        <v>0</v>
      </c>
    </row>
    <row r="568" spans="1:65" s="2" customFormat="1" ht="37.799999999999997" customHeight="1">
      <c r="A568" s="37"/>
      <c r="B568" s="38"/>
      <c r="C568" s="240" t="s">
        <v>861</v>
      </c>
      <c r="D568" s="240" t="s">
        <v>393</v>
      </c>
      <c r="E568" s="241" t="s">
        <v>434</v>
      </c>
      <c r="F568" s="242" t="s">
        <v>435</v>
      </c>
      <c r="G568" s="243" t="s">
        <v>436</v>
      </c>
      <c r="H568" s="244">
        <v>21</v>
      </c>
      <c r="I568" s="245"/>
      <c r="J568" s="246">
        <f>ROUND(I568*H568,2)</f>
        <v>0</v>
      </c>
      <c r="K568" s="247"/>
      <c r="L568" s="40"/>
      <c r="M568" s="248" t="s">
        <v>1</v>
      </c>
      <c r="N568" s="249" t="s">
        <v>42</v>
      </c>
      <c r="O568" s="78"/>
      <c r="P568" s="250">
        <f>O568*H568</f>
        <v>0</v>
      </c>
      <c r="Q568" s="250">
        <v>5.0000000000000002E-5</v>
      </c>
      <c r="R568" s="250">
        <f>Q568*H568</f>
        <v>1.0500000000000002E-3</v>
      </c>
      <c r="S568" s="250">
        <v>1E-3</v>
      </c>
      <c r="T568" s="251">
        <f>S568*H568</f>
        <v>2.1000000000000001E-2</v>
      </c>
      <c r="U568" s="37"/>
      <c r="V568" s="37"/>
      <c r="W568" s="37"/>
      <c r="X568" s="37"/>
      <c r="Y568" s="37"/>
      <c r="Z568" s="37"/>
      <c r="AA568" s="37"/>
      <c r="AB568" s="37"/>
      <c r="AC568" s="37"/>
      <c r="AD568" s="37"/>
      <c r="AE568" s="37"/>
      <c r="AR568" s="252" t="s">
        <v>386</v>
      </c>
      <c r="AT568" s="252" t="s">
        <v>393</v>
      </c>
      <c r="AU568" s="252" t="s">
        <v>386</v>
      </c>
      <c r="AY568" s="19" t="s">
        <v>387</v>
      </c>
      <c r="BE568" s="127">
        <f>IF(N568="základná",J568,0)</f>
        <v>0</v>
      </c>
      <c r="BF568" s="127">
        <f>IF(N568="znížená",J568,0)</f>
        <v>0</v>
      </c>
      <c r="BG568" s="127">
        <f>IF(N568="zákl. prenesená",J568,0)</f>
        <v>0</v>
      </c>
      <c r="BH568" s="127">
        <f>IF(N568="zníž. prenesená",J568,0)</f>
        <v>0</v>
      </c>
      <c r="BI568" s="127">
        <f>IF(N568="nulová",J568,0)</f>
        <v>0</v>
      </c>
      <c r="BJ568" s="19" t="s">
        <v>92</v>
      </c>
      <c r="BK568" s="127">
        <f>ROUND(I568*H568,2)</f>
        <v>0</v>
      </c>
      <c r="BL568" s="19" t="s">
        <v>386</v>
      </c>
      <c r="BM568" s="252" t="s">
        <v>862</v>
      </c>
    </row>
    <row r="569" spans="1:65" s="15" customFormat="1" ht="20.399999999999999">
      <c r="B569" s="264"/>
      <c r="C569" s="265"/>
      <c r="D569" s="255" t="s">
        <v>398</v>
      </c>
      <c r="E569" s="266" t="s">
        <v>1</v>
      </c>
      <c r="F569" s="267" t="s">
        <v>863</v>
      </c>
      <c r="G569" s="265"/>
      <c r="H569" s="268">
        <v>21</v>
      </c>
      <c r="I569" s="269"/>
      <c r="J569" s="265"/>
      <c r="K569" s="265"/>
      <c r="L569" s="270"/>
      <c r="M569" s="271"/>
      <c r="N569" s="272"/>
      <c r="O569" s="272"/>
      <c r="P569" s="272"/>
      <c r="Q569" s="272"/>
      <c r="R569" s="272"/>
      <c r="S569" s="272"/>
      <c r="T569" s="273"/>
      <c r="AT569" s="274" t="s">
        <v>398</v>
      </c>
      <c r="AU569" s="274" t="s">
        <v>386</v>
      </c>
      <c r="AV569" s="15" t="s">
        <v>92</v>
      </c>
      <c r="AW569" s="15" t="s">
        <v>30</v>
      </c>
      <c r="AX569" s="15" t="s">
        <v>84</v>
      </c>
      <c r="AY569" s="274" t="s">
        <v>387</v>
      </c>
    </row>
    <row r="570" spans="1:65" s="2" customFormat="1" ht="37.799999999999997" customHeight="1">
      <c r="A570" s="37"/>
      <c r="B570" s="38"/>
      <c r="C570" s="240" t="s">
        <v>864</v>
      </c>
      <c r="D570" s="240" t="s">
        <v>393</v>
      </c>
      <c r="E570" s="241" t="s">
        <v>440</v>
      </c>
      <c r="F570" s="242" t="s">
        <v>441</v>
      </c>
      <c r="G570" s="243" t="s">
        <v>405</v>
      </c>
      <c r="H570" s="244">
        <v>2853</v>
      </c>
      <c r="I570" s="245"/>
      <c r="J570" s="246">
        <f>ROUND(I570*H570,2)</f>
        <v>0</v>
      </c>
      <c r="K570" s="247"/>
      <c r="L570" s="40"/>
      <c r="M570" s="248" t="s">
        <v>1</v>
      </c>
      <c r="N570" s="249" t="s">
        <v>42</v>
      </c>
      <c r="O570" s="78"/>
      <c r="P570" s="250">
        <f>O570*H570</f>
        <v>0</v>
      </c>
      <c r="Q570" s="250">
        <v>2.0000000000000002E-5</v>
      </c>
      <c r="R570" s="250">
        <f>Q570*H570</f>
        <v>5.7060000000000007E-2</v>
      </c>
      <c r="S570" s="250">
        <v>0</v>
      </c>
      <c r="T570" s="251">
        <f>S570*H570</f>
        <v>0</v>
      </c>
      <c r="U570" s="37"/>
      <c r="V570" s="37"/>
      <c r="W570" s="37"/>
      <c r="X570" s="37"/>
      <c r="Y570" s="37"/>
      <c r="Z570" s="37"/>
      <c r="AA570" s="37"/>
      <c r="AB570" s="37"/>
      <c r="AC570" s="37"/>
      <c r="AD570" s="37"/>
      <c r="AE570" s="37"/>
      <c r="AR570" s="252" t="s">
        <v>386</v>
      </c>
      <c r="AT570" s="252" t="s">
        <v>393</v>
      </c>
      <c r="AU570" s="252" t="s">
        <v>386</v>
      </c>
      <c r="AY570" s="19" t="s">
        <v>387</v>
      </c>
      <c r="BE570" s="127">
        <f>IF(N570="základná",J570,0)</f>
        <v>0</v>
      </c>
      <c r="BF570" s="127">
        <f>IF(N570="znížená",J570,0)</f>
        <v>0</v>
      </c>
      <c r="BG570" s="127">
        <f>IF(N570="zákl. prenesená",J570,0)</f>
        <v>0</v>
      </c>
      <c r="BH570" s="127">
        <f>IF(N570="zníž. prenesená",J570,0)</f>
        <v>0</v>
      </c>
      <c r="BI570" s="127">
        <f>IF(N570="nulová",J570,0)</f>
        <v>0</v>
      </c>
      <c r="BJ570" s="19" t="s">
        <v>92</v>
      </c>
      <c r="BK570" s="127">
        <f>ROUND(I570*H570,2)</f>
        <v>0</v>
      </c>
      <c r="BL570" s="19" t="s">
        <v>386</v>
      </c>
      <c r="BM570" s="252" t="s">
        <v>865</v>
      </c>
    </row>
    <row r="571" spans="1:65" s="15" customFormat="1" ht="10.199999999999999">
      <c r="B571" s="264"/>
      <c r="C571" s="265"/>
      <c r="D571" s="255" t="s">
        <v>398</v>
      </c>
      <c r="E571" s="266" t="s">
        <v>1</v>
      </c>
      <c r="F571" s="267" t="s">
        <v>150</v>
      </c>
      <c r="G571" s="265"/>
      <c r="H571" s="268">
        <v>2853</v>
      </c>
      <c r="I571" s="269"/>
      <c r="J571" s="265"/>
      <c r="K571" s="265"/>
      <c r="L571" s="270"/>
      <c r="M571" s="271"/>
      <c r="N571" s="272"/>
      <c r="O571" s="272"/>
      <c r="P571" s="272"/>
      <c r="Q571" s="272"/>
      <c r="R571" s="272"/>
      <c r="S571" s="272"/>
      <c r="T571" s="273"/>
      <c r="AT571" s="274" t="s">
        <v>398</v>
      </c>
      <c r="AU571" s="274" t="s">
        <v>386</v>
      </c>
      <c r="AV571" s="15" t="s">
        <v>92</v>
      </c>
      <c r="AW571" s="15" t="s">
        <v>30</v>
      </c>
      <c r="AX571" s="15" t="s">
        <v>84</v>
      </c>
      <c r="AY571" s="274" t="s">
        <v>387</v>
      </c>
    </row>
    <row r="572" spans="1:65" s="2" customFormat="1" ht="24.15" customHeight="1">
      <c r="A572" s="37"/>
      <c r="B572" s="38"/>
      <c r="C572" s="240" t="s">
        <v>866</v>
      </c>
      <c r="D572" s="240" t="s">
        <v>393</v>
      </c>
      <c r="E572" s="241" t="s">
        <v>444</v>
      </c>
      <c r="F572" s="242" t="s">
        <v>445</v>
      </c>
      <c r="G572" s="243" t="s">
        <v>396</v>
      </c>
      <c r="H572" s="244">
        <v>1140</v>
      </c>
      <c r="I572" s="245"/>
      <c r="J572" s="246">
        <f>ROUND(I572*H572,2)</f>
        <v>0</v>
      </c>
      <c r="K572" s="247"/>
      <c r="L572" s="40"/>
      <c r="M572" s="248" t="s">
        <v>1</v>
      </c>
      <c r="N572" s="249" t="s">
        <v>42</v>
      </c>
      <c r="O572" s="78"/>
      <c r="P572" s="250">
        <f>O572*H572</f>
        <v>0</v>
      </c>
      <c r="Q572" s="250">
        <v>1.0000000000000001E-5</v>
      </c>
      <c r="R572" s="250">
        <f>Q572*H572</f>
        <v>1.14E-2</v>
      </c>
      <c r="S572" s="250">
        <v>0</v>
      </c>
      <c r="T572" s="251">
        <f>S572*H572</f>
        <v>0</v>
      </c>
      <c r="U572" s="37"/>
      <c r="V572" s="37"/>
      <c r="W572" s="37"/>
      <c r="X572" s="37"/>
      <c r="Y572" s="37"/>
      <c r="Z572" s="37"/>
      <c r="AA572" s="37"/>
      <c r="AB572" s="37"/>
      <c r="AC572" s="37"/>
      <c r="AD572" s="37"/>
      <c r="AE572" s="37"/>
      <c r="AR572" s="252" t="s">
        <v>386</v>
      </c>
      <c r="AT572" s="252" t="s">
        <v>393</v>
      </c>
      <c r="AU572" s="252" t="s">
        <v>386</v>
      </c>
      <c r="AY572" s="19" t="s">
        <v>387</v>
      </c>
      <c r="BE572" s="127">
        <f>IF(N572="základná",J572,0)</f>
        <v>0</v>
      </c>
      <c r="BF572" s="127">
        <f>IF(N572="znížená",J572,0)</f>
        <v>0</v>
      </c>
      <c r="BG572" s="127">
        <f>IF(N572="zákl. prenesená",J572,0)</f>
        <v>0</v>
      </c>
      <c r="BH572" s="127">
        <f>IF(N572="zníž. prenesená",J572,0)</f>
        <v>0</v>
      </c>
      <c r="BI572" s="127">
        <f>IF(N572="nulová",J572,0)</f>
        <v>0</v>
      </c>
      <c r="BJ572" s="19" t="s">
        <v>92</v>
      </c>
      <c r="BK572" s="127">
        <f>ROUND(I572*H572,2)</f>
        <v>0</v>
      </c>
      <c r="BL572" s="19" t="s">
        <v>386</v>
      </c>
      <c r="BM572" s="252" t="s">
        <v>867</v>
      </c>
    </row>
    <row r="573" spans="1:65" s="14" customFormat="1" ht="10.199999999999999">
      <c r="B573" s="253"/>
      <c r="C573" s="254"/>
      <c r="D573" s="255" t="s">
        <v>398</v>
      </c>
      <c r="E573" s="256" t="s">
        <v>1</v>
      </c>
      <c r="F573" s="257" t="s">
        <v>399</v>
      </c>
      <c r="G573" s="254"/>
      <c r="H573" s="256" t="s">
        <v>1</v>
      </c>
      <c r="I573" s="258"/>
      <c r="J573" s="254"/>
      <c r="K573" s="254"/>
      <c r="L573" s="259"/>
      <c r="M573" s="260"/>
      <c r="N573" s="261"/>
      <c r="O573" s="261"/>
      <c r="P573" s="261"/>
      <c r="Q573" s="261"/>
      <c r="R573" s="261"/>
      <c r="S573" s="261"/>
      <c r="T573" s="262"/>
      <c r="AT573" s="263" t="s">
        <v>398</v>
      </c>
      <c r="AU573" s="263" t="s">
        <v>386</v>
      </c>
      <c r="AV573" s="14" t="s">
        <v>84</v>
      </c>
      <c r="AW573" s="14" t="s">
        <v>30</v>
      </c>
      <c r="AX573" s="14" t="s">
        <v>76</v>
      </c>
      <c r="AY573" s="263" t="s">
        <v>387</v>
      </c>
    </row>
    <row r="574" spans="1:65" s="14" customFormat="1" ht="30.6">
      <c r="B574" s="253"/>
      <c r="C574" s="254"/>
      <c r="D574" s="255" t="s">
        <v>398</v>
      </c>
      <c r="E574" s="256" t="s">
        <v>1</v>
      </c>
      <c r="F574" s="257" t="s">
        <v>447</v>
      </c>
      <c r="G574" s="254"/>
      <c r="H574" s="256" t="s">
        <v>1</v>
      </c>
      <c r="I574" s="258"/>
      <c r="J574" s="254"/>
      <c r="K574" s="254"/>
      <c r="L574" s="259"/>
      <c r="M574" s="260"/>
      <c r="N574" s="261"/>
      <c r="O574" s="261"/>
      <c r="P574" s="261"/>
      <c r="Q574" s="261"/>
      <c r="R574" s="261"/>
      <c r="S574" s="261"/>
      <c r="T574" s="262"/>
      <c r="AT574" s="263" t="s">
        <v>398</v>
      </c>
      <c r="AU574" s="263" t="s">
        <v>386</v>
      </c>
      <c r="AV574" s="14" t="s">
        <v>84</v>
      </c>
      <c r="AW574" s="14" t="s">
        <v>30</v>
      </c>
      <c r="AX574" s="14" t="s">
        <v>76</v>
      </c>
      <c r="AY574" s="263" t="s">
        <v>387</v>
      </c>
    </row>
    <row r="575" spans="1:65" s="14" customFormat="1" ht="20.399999999999999">
      <c r="B575" s="253"/>
      <c r="C575" s="254"/>
      <c r="D575" s="255" t="s">
        <v>398</v>
      </c>
      <c r="E575" s="256" t="s">
        <v>1</v>
      </c>
      <c r="F575" s="257" t="s">
        <v>448</v>
      </c>
      <c r="G575" s="254"/>
      <c r="H575" s="256" t="s">
        <v>1</v>
      </c>
      <c r="I575" s="258"/>
      <c r="J575" s="254"/>
      <c r="K575" s="254"/>
      <c r="L575" s="259"/>
      <c r="M575" s="260"/>
      <c r="N575" s="261"/>
      <c r="O575" s="261"/>
      <c r="P575" s="261"/>
      <c r="Q575" s="261"/>
      <c r="R575" s="261"/>
      <c r="S575" s="261"/>
      <c r="T575" s="262"/>
      <c r="AT575" s="263" t="s">
        <v>398</v>
      </c>
      <c r="AU575" s="263" t="s">
        <v>386</v>
      </c>
      <c r="AV575" s="14" t="s">
        <v>84</v>
      </c>
      <c r="AW575" s="14" t="s">
        <v>30</v>
      </c>
      <c r="AX575" s="14" t="s">
        <v>76</v>
      </c>
      <c r="AY575" s="263" t="s">
        <v>387</v>
      </c>
    </row>
    <row r="576" spans="1:65" s="15" customFormat="1" ht="10.199999999999999">
      <c r="B576" s="264"/>
      <c r="C576" s="265"/>
      <c r="D576" s="255" t="s">
        <v>398</v>
      </c>
      <c r="E576" s="266" t="s">
        <v>1</v>
      </c>
      <c r="F576" s="267" t="s">
        <v>868</v>
      </c>
      <c r="G576" s="265"/>
      <c r="H576" s="268">
        <v>1140</v>
      </c>
      <c r="I576" s="269"/>
      <c r="J576" s="265"/>
      <c r="K576" s="265"/>
      <c r="L576" s="270"/>
      <c r="M576" s="271"/>
      <c r="N576" s="272"/>
      <c r="O576" s="272"/>
      <c r="P576" s="272"/>
      <c r="Q576" s="272"/>
      <c r="R576" s="272"/>
      <c r="S576" s="272"/>
      <c r="T576" s="273"/>
      <c r="AT576" s="274" t="s">
        <v>398</v>
      </c>
      <c r="AU576" s="274" t="s">
        <v>386</v>
      </c>
      <c r="AV576" s="15" t="s">
        <v>92</v>
      </c>
      <c r="AW576" s="15" t="s">
        <v>30</v>
      </c>
      <c r="AX576" s="15" t="s">
        <v>76</v>
      </c>
      <c r="AY576" s="274" t="s">
        <v>387</v>
      </c>
    </row>
    <row r="577" spans="1:65" s="16" customFormat="1" ht="10.199999999999999">
      <c r="B577" s="275"/>
      <c r="C577" s="276"/>
      <c r="D577" s="255" t="s">
        <v>398</v>
      </c>
      <c r="E577" s="277" t="s">
        <v>1</v>
      </c>
      <c r="F577" s="278" t="s">
        <v>412</v>
      </c>
      <c r="G577" s="276"/>
      <c r="H577" s="279">
        <v>1140</v>
      </c>
      <c r="I577" s="280"/>
      <c r="J577" s="276"/>
      <c r="K577" s="276"/>
      <c r="L577" s="281"/>
      <c r="M577" s="282"/>
      <c r="N577" s="283"/>
      <c r="O577" s="283"/>
      <c r="P577" s="283"/>
      <c r="Q577" s="283"/>
      <c r="R577" s="283"/>
      <c r="S577" s="283"/>
      <c r="T577" s="284"/>
      <c r="AT577" s="285" t="s">
        <v>398</v>
      </c>
      <c r="AU577" s="285" t="s">
        <v>386</v>
      </c>
      <c r="AV577" s="16" t="s">
        <v>386</v>
      </c>
      <c r="AW577" s="16" t="s">
        <v>30</v>
      </c>
      <c r="AX577" s="16" t="s">
        <v>84</v>
      </c>
      <c r="AY577" s="285" t="s">
        <v>387</v>
      </c>
    </row>
    <row r="578" spans="1:65" s="2" customFormat="1" ht="24.15" customHeight="1">
      <c r="A578" s="37"/>
      <c r="B578" s="38"/>
      <c r="C578" s="240" t="s">
        <v>869</v>
      </c>
      <c r="D578" s="240" t="s">
        <v>393</v>
      </c>
      <c r="E578" s="241" t="s">
        <v>450</v>
      </c>
      <c r="F578" s="242" t="s">
        <v>451</v>
      </c>
      <c r="G578" s="243" t="s">
        <v>396</v>
      </c>
      <c r="H578" s="244">
        <v>1425</v>
      </c>
      <c r="I578" s="245"/>
      <c r="J578" s="246">
        <f>ROUND(I578*H578,2)</f>
        <v>0</v>
      </c>
      <c r="K578" s="247"/>
      <c r="L578" s="40"/>
      <c r="M578" s="248" t="s">
        <v>1</v>
      </c>
      <c r="N578" s="249" t="s">
        <v>42</v>
      </c>
      <c r="O578" s="78"/>
      <c r="P578" s="250">
        <f>O578*H578</f>
        <v>0</v>
      </c>
      <c r="Q578" s="250">
        <v>1.0000000000000001E-5</v>
      </c>
      <c r="R578" s="250">
        <f>Q578*H578</f>
        <v>1.4250000000000001E-2</v>
      </c>
      <c r="S578" s="250">
        <v>0</v>
      </c>
      <c r="T578" s="251">
        <f>S578*H578</f>
        <v>0</v>
      </c>
      <c r="U578" s="37"/>
      <c r="V578" s="37"/>
      <c r="W578" s="37"/>
      <c r="X578" s="37"/>
      <c r="Y578" s="37"/>
      <c r="Z578" s="37"/>
      <c r="AA578" s="37"/>
      <c r="AB578" s="37"/>
      <c r="AC578" s="37"/>
      <c r="AD578" s="37"/>
      <c r="AE578" s="37"/>
      <c r="AR578" s="252" t="s">
        <v>386</v>
      </c>
      <c r="AT578" s="252" t="s">
        <v>393</v>
      </c>
      <c r="AU578" s="252" t="s">
        <v>386</v>
      </c>
      <c r="AY578" s="19" t="s">
        <v>387</v>
      </c>
      <c r="BE578" s="127">
        <f>IF(N578="základná",J578,0)</f>
        <v>0</v>
      </c>
      <c r="BF578" s="127">
        <f>IF(N578="znížená",J578,0)</f>
        <v>0</v>
      </c>
      <c r="BG578" s="127">
        <f>IF(N578="zákl. prenesená",J578,0)</f>
        <v>0</v>
      </c>
      <c r="BH578" s="127">
        <f>IF(N578="zníž. prenesená",J578,0)</f>
        <v>0</v>
      </c>
      <c r="BI578" s="127">
        <f>IF(N578="nulová",J578,0)</f>
        <v>0</v>
      </c>
      <c r="BJ578" s="19" t="s">
        <v>92</v>
      </c>
      <c r="BK578" s="127">
        <f>ROUND(I578*H578,2)</f>
        <v>0</v>
      </c>
      <c r="BL578" s="19" t="s">
        <v>386</v>
      </c>
      <c r="BM578" s="252" t="s">
        <v>870</v>
      </c>
    </row>
    <row r="579" spans="1:65" s="14" customFormat="1" ht="10.199999999999999">
      <c r="B579" s="253"/>
      <c r="C579" s="254"/>
      <c r="D579" s="255" t="s">
        <v>398</v>
      </c>
      <c r="E579" s="256" t="s">
        <v>1</v>
      </c>
      <c r="F579" s="257" t="s">
        <v>399</v>
      </c>
      <c r="G579" s="254"/>
      <c r="H579" s="256" t="s">
        <v>1</v>
      </c>
      <c r="I579" s="258"/>
      <c r="J579" s="254"/>
      <c r="K579" s="254"/>
      <c r="L579" s="259"/>
      <c r="M579" s="260"/>
      <c r="N579" s="261"/>
      <c r="O579" s="261"/>
      <c r="P579" s="261"/>
      <c r="Q579" s="261"/>
      <c r="R579" s="261"/>
      <c r="S579" s="261"/>
      <c r="T579" s="262"/>
      <c r="AT579" s="263" t="s">
        <v>398</v>
      </c>
      <c r="AU579" s="263" t="s">
        <v>386</v>
      </c>
      <c r="AV579" s="14" t="s">
        <v>84</v>
      </c>
      <c r="AW579" s="14" t="s">
        <v>30</v>
      </c>
      <c r="AX579" s="14" t="s">
        <v>76</v>
      </c>
      <c r="AY579" s="263" t="s">
        <v>387</v>
      </c>
    </row>
    <row r="580" spans="1:65" s="15" customFormat="1" ht="10.199999999999999">
      <c r="B580" s="264"/>
      <c r="C580" s="265"/>
      <c r="D580" s="255" t="s">
        <v>398</v>
      </c>
      <c r="E580" s="266" t="s">
        <v>1</v>
      </c>
      <c r="F580" s="267" t="s">
        <v>871</v>
      </c>
      <c r="G580" s="265"/>
      <c r="H580" s="268">
        <v>1425</v>
      </c>
      <c r="I580" s="269"/>
      <c r="J580" s="265"/>
      <c r="K580" s="265"/>
      <c r="L580" s="270"/>
      <c r="M580" s="271"/>
      <c r="N580" s="272"/>
      <c r="O580" s="272"/>
      <c r="P580" s="272"/>
      <c r="Q580" s="272"/>
      <c r="R580" s="272"/>
      <c r="S580" s="272"/>
      <c r="T580" s="273"/>
      <c r="AT580" s="274" t="s">
        <v>398</v>
      </c>
      <c r="AU580" s="274" t="s">
        <v>386</v>
      </c>
      <c r="AV580" s="15" t="s">
        <v>92</v>
      </c>
      <c r="AW580" s="15" t="s">
        <v>30</v>
      </c>
      <c r="AX580" s="15" t="s">
        <v>76</v>
      </c>
      <c r="AY580" s="274" t="s">
        <v>387</v>
      </c>
    </row>
    <row r="581" spans="1:65" s="16" customFormat="1" ht="10.199999999999999">
      <c r="B581" s="275"/>
      <c r="C581" s="276"/>
      <c r="D581" s="255" t="s">
        <v>398</v>
      </c>
      <c r="E581" s="277" t="s">
        <v>1</v>
      </c>
      <c r="F581" s="278" t="s">
        <v>412</v>
      </c>
      <c r="G581" s="276"/>
      <c r="H581" s="279">
        <v>1425</v>
      </c>
      <c r="I581" s="280"/>
      <c r="J581" s="276"/>
      <c r="K581" s="276"/>
      <c r="L581" s="281"/>
      <c r="M581" s="282"/>
      <c r="N581" s="283"/>
      <c r="O581" s="283"/>
      <c r="P581" s="283"/>
      <c r="Q581" s="283"/>
      <c r="R581" s="283"/>
      <c r="S581" s="283"/>
      <c r="T581" s="284"/>
      <c r="AT581" s="285" t="s">
        <v>398</v>
      </c>
      <c r="AU581" s="285" t="s">
        <v>386</v>
      </c>
      <c r="AV581" s="16" t="s">
        <v>386</v>
      </c>
      <c r="AW581" s="16" t="s">
        <v>30</v>
      </c>
      <c r="AX581" s="16" t="s">
        <v>84</v>
      </c>
      <c r="AY581" s="285" t="s">
        <v>387</v>
      </c>
    </row>
    <row r="582" spans="1:65" s="2" customFormat="1" ht="24.15" customHeight="1">
      <c r="A582" s="37"/>
      <c r="B582" s="38"/>
      <c r="C582" s="240" t="s">
        <v>289</v>
      </c>
      <c r="D582" s="240" t="s">
        <v>393</v>
      </c>
      <c r="E582" s="241" t="s">
        <v>454</v>
      </c>
      <c r="F582" s="242" t="s">
        <v>455</v>
      </c>
      <c r="G582" s="243" t="s">
        <v>396</v>
      </c>
      <c r="H582" s="244">
        <v>37.799999999999997</v>
      </c>
      <c r="I582" s="245"/>
      <c r="J582" s="246">
        <f>ROUND(I582*H582,2)</f>
        <v>0</v>
      </c>
      <c r="K582" s="247"/>
      <c r="L582" s="40"/>
      <c r="M582" s="248" t="s">
        <v>1</v>
      </c>
      <c r="N582" s="249" t="s">
        <v>42</v>
      </c>
      <c r="O582" s="78"/>
      <c r="P582" s="250">
        <f>O582*H582</f>
        <v>0</v>
      </c>
      <c r="Q582" s="250">
        <v>1.0000000000000001E-5</v>
      </c>
      <c r="R582" s="250">
        <f>Q582*H582</f>
        <v>3.7800000000000003E-4</v>
      </c>
      <c r="S582" s="250">
        <v>0</v>
      </c>
      <c r="T582" s="251">
        <f>S582*H582</f>
        <v>0</v>
      </c>
      <c r="U582" s="37"/>
      <c r="V582" s="37"/>
      <c r="W582" s="37"/>
      <c r="X582" s="37"/>
      <c r="Y582" s="37"/>
      <c r="Z582" s="37"/>
      <c r="AA582" s="37"/>
      <c r="AB582" s="37"/>
      <c r="AC582" s="37"/>
      <c r="AD582" s="37"/>
      <c r="AE582" s="37"/>
      <c r="AR582" s="252" t="s">
        <v>386</v>
      </c>
      <c r="AT582" s="252" t="s">
        <v>393</v>
      </c>
      <c r="AU582" s="252" t="s">
        <v>386</v>
      </c>
      <c r="AY582" s="19" t="s">
        <v>387</v>
      </c>
      <c r="BE582" s="127">
        <f>IF(N582="základná",J582,0)</f>
        <v>0</v>
      </c>
      <c r="BF582" s="127">
        <f>IF(N582="znížená",J582,0)</f>
        <v>0</v>
      </c>
      <c r="BG582" s="127">
        <f>IF(N582="zákl. prenesená",J582,0)</f>
        <v>0</v>
      </c>
      <c r="BH582" s="127">
        <f>IF(N582="zníž. prenesená",J582,0)</f>
        <v>0</v>
      </c>
      <c r="BI582" s="127">
        <f>IF(N582="nulová",J582,0)</f>
        <v>0</v>
      </c>
      <c r="BJ582" s="19" t="s">
        <v>92</v>
      </c>
      <c r="BK582" s="127">
        <f>ROUND(I582*H582,2)</f>
        <v>0</v>
      </c>
      <c r="BL582" s="19" t="s">
        <v>386</v>
      </c>
      <c r="BM582" s="252" t="s">
        <v>872</v>
      </c>
    </row>
    <row r="583" spans="1:65" s="14" customFormat="1" ht="10.199999999999999">
      <c r="B583" s="253"/>
      <c r="C583" s="254"/>
      <c r="D583" s="255" t="s">
        <v>398</v>
      </c>
      <c r="E583" s="256" t="s">
        <v>1</v>
      </c>
      <c r="F583" s="257" t="s">
        <v>416</v>
      </c>
      <c r="G583" s="254"/>
      <c r="H583" s="256" t="s">
        <v>1</v>
      </c>
      <c r="I583" s="258"/>
      <c r="J583" s="254"/>
      <c r="K583" s="254"/>
      <c r="L583" s="259"/>
      <c r="M583" s="260"/>
      <c r="N583" s="261"/>
      <c r="O583" s="261"/>
      <c r="P583" s="261"/>
      <c r="Q583" s="261"/>
      <c r="R583" s="261"/>
      <c r="S583" s="261"/>
      <c r="T583" s="262"/>
      <c r="AT583" s="263" t="s">
        <v>398</v>
      </c>
      <c r="AU583" s="263" t="s">
        <v>386</v>
      </c>
      <c r="AV583" s="14" t="s">
        <v>84</v>
      </c>
      <c r="AW583" s="14" t="s">
        <v>30</v>
      </c>
      <c r="AX583" s="14" t="s">
        <v>76</v>
      </c>
      <c r="AY583" s="263" t="s">
        <v>387</v>
      </c>
    </row>
    <row r="584" spans="1:65" s="15" customFormat="1" ht="10.199999999999999">
      <c r="B584" s="264"/>
      <c r="C584" s="265"/>
      <c r="D584" s="255" t="s">
        <v>398</v>
      </c>
      <c r="E584" s="266" t="s">
        <v>1</v>
      </c>
      <c r="F584" s="267" t="s">
        <v>873</v>
      </c>
      <c r="G584" s="265"/>
      <c r="H584" s="268">
        <v>36</v>
      </c>
      <c r="I584" s="269"/>
      <c r="J584" s="265"/>
      <c r="K584" s="265"/>
      <c r="L584" s="270"/>
      <c r="M584" s="271"/>
      <c r="N584" s="272"/>
      <c r="O584" s="272"/>
      <c r="P584" s="272"/>
      <c r="Q584" s="272"/>
      <c r="R584" s="272"/>
      <c r="S584" s="272"/>
      <c r="T584" s="273"/>
      <c r="AT584" s="274" t="s">
        <v>398</v>
      </c>
      <c r="AU584" s="274" t="s">
        <v>386</v>
      </c>
      <c r="AV584" s="15" t="s">
        <v>92</v>
      </c>
      <c r="AW584" s="15" t="s">
        <v>30</v>
      </c>
      <c r="AX584" s="15" t="s">
        <v>76</v>
      </c>
      <c r="AY584" s="274" t="s">
        <v>387</v>
      </c>
    </row>
    <row r="585" spans="1:65" s="17" customFormat="1" ht="10.199999999999999">
      <c r="B585" s="286"/>
      <c r="C585" s="287"/>
      <c r="D585" s="255" t="s">
        <v>398</v>
      </c>
      <c r="E585" s="288" t="s">
        <v>316</v>
      </c>
      <c r="F585" s="289" t="s">
        <v>411</v>
      </c>
      <c r="G585" s="287"/>
      <c r="H585" s="290">
        <v>36</v>
      </c>
      <c r="I585" s="291"/>
      <c r="J585" s="287"/>
      <c r="K585" s="287"/>
      <c r="L585" s="292"/>
      <c r="M585" s="293"/>
      <c r="N585" s="294"/>
      <c r="O585" s="294"/>
      <c r="P585" s="294"/>
      <c r="Q585" s="294"/>
      <c r="R585" s="294"/>
      <c r="S585" s="294"/>
      <c r="T585" s="295"/>
      <c r="AT585" s="296" t="s">
        <v>398</v>
      </c>
      <c r="AU585" s="296" t="s">
        <v>386</v>
      </c>
      <c r="AV585" s="17" t="s">
        <v>99</v>
      </c>
      <c r="AW585" s="17" t="s">
        <v>30</v>
      </c>
      <c r="AX585" s="17" t="s">
        <v>76</v>
      </c>
      <c r="AY585" s="296" t="s">
        <v>387</v>
      </c>
    </row>
    <row r="586" spans="1:65" s="15" customFormat="1" ht="10.199999999999999">
      <c r="B586" s="264"/>
      <c r="C586" s="265"/>
      <c r="D586" s="255" t="s">
        <v>398</v>
      </c>
      <c r="E586" s="266" t="s">
        <v>1</v>
      </c>
      <c r="F586" s="267" t="s">
        <v>874</v>
      </c>
      <c r="G586" s="265"/>
      <c r="H586" s="268">
        <v>1.8</v>
      </c>
      <c r="I586" s="269"/>
      <c r="J586" s="265"/>
      <c r="K586" s="265"/>
      <c r="L586" s="270"/>
      <c r="M586" s="271"/>
      <c r="N586" s="272"/>
      <c r="O586" s="272"/>
      <c r="P586" s="272"/>
      <c r="Q586" s="272"/>
      <c r="R586" s="272"/>
      <c r="S586" s="272"/>
      <c r="T586" s="273"/>
      <c r="AT586" s="274" t="s">
        <v>398</v>
      </c>
      <c r="AU586" s="274" t="s">
        <v>386</v>
      </c>
      <c r="AV586" s="15" t="s">
        <v>92</v>
      </c>
      <c r="AW586" s="15" t="s">
        <v>30</v>
      </c>
      <c r="AX586" s="15" t="s">
        <v>76</v>
      </c>
      <c r="AY586" s="274" t="s">
        <v>387</v>
      </c>
    </row>
    <row r="587" spans="1:65" s="16" customFormat="1" ht="10.199999999999999">
      <c r="B587" s="275"/>
      <c r="C587" s="276"/>
      <c r="D587" s="255" t="s">
        <v>398</v>
      </c>
      <c r="E587" s="277" t="s">
        <v>1</v>
      </c>
      <c r="F587" s="278" t="s">
        <v>412</v>
      </c>
      <c r="G587" s="276"/>
      <c r="H587" s="279">
        <v>37.799999999999997</v>
      </c>
      <c r="I587" s="280"/>
      <c r="J587" s="276"/>
      <c r="K587" s="276"/>
      <c r="L587" s="281"/>
      <c r="M587" s="282"/>
      <c r="N587" s="283"/>
      <c r="O587" s="283"/>
      <c r="P587" s="283"/>
      <c r="Q587" s="283"/>
      <c r="R587" s="283"/>
      <c r="S587" s="283"/>
      <c r="T587" s="284"/>
      <c r="AT587" s="285" t="s">
        <v>398</v>
      </c>
      <c r="AU587" s="285" t="s">
        <v>386</v>
      </c>
      <c r="AV587" s="16" t="s">
        <v>386</v>
      </c>
      <c r="AW587" s="16" t="s">
        <v>30</v>
      </c>
      <c r="AX587" s="16" t="s">
        <v>84</v>
      </c>
      <c r="AY587" s="285" t="s">
        <v>387</v>
      </c>
    </row>
    <row r="588" spans="1:65" s="2" customFormat="1" ht="24.15" customHeight="1">
      <c r="A588" s="37"/>
      <c r="B588" s="38"/>
      <c r="C588" s="240" t="s">
        <v>875</v>
      </c>
      <c r="D588" s="240" t="s">
        <v>393</v>
      </c>
      <c r="E588" s="241" t="s">
        <v>876</v>
      </c>
      <c r="F588" s="242" t="s">
        <v>877</v>
      </c>
      <c r="G588" s="243" t="s">
        <v>396</v>
      </c>
      <c r="H588" s="244">
        <v>57.75</v>
      </c>
      <c r="I588" s="245"/>
      <c r="J588" s="246">
        <f>ROUND(I588*H588,2)</f>
        <v>0</v>
      </c>
      <c r="K588" s="247"/>
      <c r="L588" s="40"/>
      <c r="M588" s="248" t="s">
        <v>1</v>
      </c>
      <c r="N588" s="249" t="s">
        <v>42</v>
      </c>
      <c r="O588" s="78"/>
      <c r="P588" s="250">
        <f>O588*H588</f>
        <v>0</v>
      </c>
      <c r="Q588" s="250">
        <v>1.0000000000000001E-5</v>
      </c>
      <c r="R588" s="250">
        <f>Q588*H588</f>
        <v>5.775E-4</v>
      </c>
      <c r="S588" s="250">
        <v>0</v>
      </c>
      <c r="T588" s="251">
        <f>S588*H588</f>
        <v>0</v>
      </c>
      <c r="U588" s="37"/>
      <c r="V588" s="37"/>
      <c r="W588" s="37"/>
      <c r="X588" s="37"/>
      <c r="Y588" s="37"/>
      <c r="Z588" s="37"/>
      <c r="AA588" s="37"/>
      <c r="AB588" s="37"/>
      <c r="AC588" s="37"/>
      <c r="AD588" s="37"/>
      <c r="AE588" s="37"/>
      <c r="AR588" s="252" t="s">
        <v>386</v>
      </c>
      <c r="AT588" s="252" t="s">
        <v>393</v>
      </c>
      <c r="AU588" s="252" t="s">
        <v>386</v>
      </c>
      <c r="AY588" s="19" t="s">
        <v>387</v>
      </c>
      <c r="BE588" s="127">
        <f>IF(N588="základná",J588,0)</f>
        <v>0</v>
      </c>
      <c r="BF588" s="127">
        <f>IF(N588="znížená",J588,0)</f>
        <v>0</v>
      </c>
      <c r="BG588" s="127">
        <f>IF(N588="zákl. prenesená",J588,0)</f>
        <v>0</v>
      </c>
      <c r="BH588" s="127">
        <f>IF(N588="zníž. prenesená",J588,0)</f>
        <v>0</v>
      </c>
      <c r="BI588" s="127">
        <f>IF(N588="nulová",J588,0)</f>
        <v>0</v>
      </c>
      <c r="BJ588" s="19" t="s">
        <v>92</v>
      </c>
      <c r="BK588" s="127">
        <f>ROUND(I588*H588,2)</f>
        <v>0</v>
      </c>
      <c r="BL588" s="19" t="s">
        <v>386</v>
      </c>
      <c r="BM588" s="252" t="s">
        <v>878</v>
      </c>
    </row>
    <row r="589" spans="1:65" s="14" customFormat="1" ht="10.199999999999999">
      <c r="B589" s="253"/>
      <c r="C589" s="254"/>
      <c r="D589" s="255" t="s">
        <v>398</v>
      </c>
      <c r="E589" s="256" t="s">
        <v>1</v>
      </c>
      <c r="F589" s="257" t="s">
        <v>416</v>
      </c>
      <c r="G589" s="254"/>
      <c r="H589" s="256" t="s">
        <v>1</v>
      </c>
      <c r="I589" s="258"/>
      <c r="J589" s="254"/>
      <c r="K589" s="254"/>
      <c r="L589" s="259"/>
      <c r="M589" s="260"/>
      <c r="N589" s="261"/>
      <c r="O589" s="261"/>
      <c r="P589" s="261"/>
      <c r="Q589" s="261"/>
      <c r="R589" s="261"/>
      <c r="S589" s="261"/>
      <c r="T589" s="262"/>
      <c r="AT589" s="263" t="s">
        <v>398</v>
      </c>
      <c r="AU589" s="263" t="s">
        <v>386</v>
      </c>
      <c r="AV589" s="14" t="s">
        <v>84</v>
      </c>
      <c r="AW589" s="14" t="s">
        <v>30</v>
      </c>
      <c r="AX589" s="14" t="s">
        <v>76</v>
      </c>
      <c r="AY589" s="263" t="s">
        <v>387</v>
      </c>
    </row>
    <row r="590" spans="1:65" s="15" customFormat="1" ht="10.199999999999999">
      <c r="B590" s="264"/>
      <c r="C590" s="265"/>
      <c r="D590" s="255" t="s">
        <v>398</v>
      </c>
      <c r="E590" s="266" t="s">
        <v>1</v>
      </c>
      <c r="F590" s="267" t="s">
        <v>879</v>
      </c>
      <c r="G590" s="265"/>
      <c r="H590" s="268">
        <v>55</v>
      </c>
      <c r="I590" s="269"/>
      <c r="J590" s="265"/>
      <c r="K590" s="265"/>
      <c r="L590" s="270"/>
      <c r="M590" s="271"/>
      <c r="N590" s="272"/>
      <c r="O590" s="272"/>
      <c r="P590" s="272"/>
      <c r="Q590" s="272"/>
      <c r="R590" s="272"/>
      <c r="S590" s="272"/>
      <c r="T590" s="273"/>
      <c r="AT590" s="274" t="s">
        <v>398</v>
      </c>
      <c r="AU590" s="274" t="s">
        <v>386</v>
      </c>
      <c r="AV590" s="15" t="s">
        <v>92</v>
      </c>
      <c r="AW590" s="15" t="s">
        <v>30</v>
      </c>
      <c r="AX590" s="15" t="s">
        <v>76</v>
      </c>
      <c r="AY590" s="274" t="s">
        <v>387</v>
      </c>
    </row>
    <row r="591" spans="1:65" s="17" customFormat="1" ht="10.199999999999999">
      <c r="B591" s="286"/>
      <c r="C591" s="287"/>
      <c r="D591" s="255" t="s">
        <v>398</v>
      </c>
      <c r="E591" s="288" t="s">
        <v>318</v>
      </c>
      <c r="F591" s="289" t="s">
        <v>411</v>
      </c>
      <c r="G591" s="287"/>
      <c r="H591" s="290">
        <v>55</v>
      </c>
      <c r="I591" s="291"/>
      <c r="J591" s="287"/>
      <c r="K591" s="287"/>
      <c r="L591" s="292"/>
      <c r="M591" s="293"/>
      <c r="N591" s="294"/>
      <c r="O591" s="294"/>
      <c r="P591" s="294"/>
      <c r="Q591" s="294"/>
      <c r="R591" s="294"/>
      <c r="S591" s="294"/>
      <c r="T591" s="295"/>
      <c r="AT591" s="296" t="s">
        <v>398</v>
      </c>
      <c r="AU591" s="296" t="s">
        <v>386</v>
      </c>
      <c r="AV591" s="17" t="s">
        <v>99</v>
      </c>
      <c r="AW591" s="17" t="s">
        <v>30</v>
      </c>
      <c r="AX591" s="17" t="s">
        <v>76</v>
      </c>
      <c r="AY591" s="296" t="s">
        <v>387</v>
      </c>
    </row>
    <row r="592" spans="1:65" s="15" customFormat="1" ht="10.199999999999999">
      <c r="B592" s="264"/>
      <c r="C592" s="265"/>
      <c r="D592" s="255" t="s">
        <v>398</v>
      </c>
      <c r="E592" s="266" t="s">
        <v>1</v>
      </c>
      <c r="F592" s="267" t="s">
        <v>880</v>
      </c>
      <c r="G592" s="265"/>
      <c r="H592" s="268">
        <v>2.75</v>
      </c>
      <c r="I592" s="269"/>
      <c r="J592" s="265"/>
      <c r="K592" s="265"/>
      <c r="L592" s="270"/>
      <c r="M592" s="271"/>
      <c r="N592" s="272"/>
      <c r="O592" s="272"/>
      <c r="P592" s="272"/>
      <c r="Q592" s="272"/>
      <c r="R592" s="272"/>
      <c r="S592" s="272"/>
      <c r="T592" s="273"/>
      <c r="AT592" s="274" t="s">
        <v>398</v>
      </c>
      <c r="AU592" s="274" t="s">
        <v>386</v>
      </c>
      <c r="AV592" s="15" t="s">
        <v>92</v>
      </c>
      <c r="AW592" s="15" t="s">
        <v>30</v>
      </c>
      <c r="AX592" s="15" t="s">
        <v>76</v>
      </c>
      <c r="AY592" s="274" t="s">
        <v>387</v>
      </c>
    </row>
    <row r="593" spans="1:65" s="16" customFormat="1" ht="10.199999999999999">
      <c r="B593" s="275"/>
      <c r="C593" s="276"/>
      <c r="D593" s="255" t="s">
        <v>398</v>
      </c>
      <c r="E593" s="277" t="s">
        <v>1</v>
      </c>
      <c r="F593" s="278" t="s">
        <v>412</v>
      </c>
      <c r="G593" s="276"/>
      <c r="H593" s="279">
        <v>57.75</v>
      </c>
      <c r="I593" s="280"/>
      <c r="J593" s="276"/>
      <c r="K593" s="276"/>
      <c r="L593" s="281"/>
      <c r="M593" s="282"/>
      <c r="N593" s="283"/>
      <c r="O593" s="283"/>
      <c r="P593" s="283"/>
      <c r="Q593" s="283"/>
      <c r="R593" s="283"/>
      <c r="S593" s="283"/>
      <c r="T593" s="284"/>
      <c r="AT593" s="285" t="s">
        <v>398</v>
      </c>
      <c r="AU593" s="285" t="s">
        <v>386</v>
      </c>
      <c r="AV593" s="16" t="s">
        <v>386</v>
      </c>
      <c r="AW593" s="16" t="s">
        <v>30</v>
      </c>
      <c r="AX593" s="16" t="s">
        <v>84</v>
      </c>
      <c r="AY593" s="285" t="s">
        <v>387</v>
      </c>
    </row>
    <row r="594" spans="1:65" s="2" customFormat="1" ht="37.799999999999997" customHeight="1">
      <c r="A594" s="37"/>
      <c r="B594" s="38"/>
      <c r="C594" s="240" t="s">
        <v>881</v>
      </c>
      <c r="D594" s="240" t="s">
        <v>393</v>
      </c>
      <c r="E594" s="241" t="s">
        <v>459</v>
      </c>
      <c r="F594" s="242" t="s">
        <v>460</v>
      </c>
      <c r="G594" s="243" t="s">
        <v>396</v>
      </c>
      <c r="H594" s="244">
        <v>1201.8</v>
      </c>
      <c r="I594" s="245"/>
      <c r="J594" s="246">
        <f>ROUND(I594*H594,2)</f>
        <v>0</v>
      </c>
      <c r="K594" s="247"/>
      <c r="L594" s="40"/>
      <c r="M594" s="248" t="s">
        <v>1</v>
      </c>
      <c r="N594" s="249" t="s">
        <v>42</v>
      </c>
      <c r="O594" s="78"/>
      <c r="P594" s="250">
        <f>O594*H594</f>
        <v>0</v>
      </c>
      <c r="Q594" s="250">
        <v>1.0000000000000001E-5</v>
      </c>
      <c r="R594" s="250">
        <f>Q594*H594</f>
        <v>1.2018000000000001E-2</v>
      </c>
      <c r="S594" s="250">
        <v>0</v>
      </c>
      <c r="T594" s="251">
        <f>S594*H594</f>
        <v>0</v>
      </c>
      <c r="U594" s="37"/>
      <c r="V594" s="37"/>
      <c r="W594" s="37"/>
      <c r="X594" s="37"/>
      <c r="Y594" s="37"/>
      <c r="Z594" s="37"/>
      <c r="AA594" s="37"/>
      <c r="AB594" s="37"/>
      <c r="AC594" s="37"/>
      <c r="AD594" s="37"/>
      <c r="AE594" s="37"/>
      <c r="AR594" s="252" t="s">
        <v>386</v>
      </c>
      <c r="AT594" s="252" t="s">
        <v>393</v>
      </c>
      <c r="AU594" s="252" t="s">
        <v>386</v>
      </c>
      <c r="AY594" s="19" t="s">
        <v>387</v>
      </c>
      <c r="BE594" s="127">
        <f>IF(N594="základná",J594,0)</f>
        <v>0</v>
      </c>
      <c r="BF594" s="127">
        <f>IF(N594="znížená",J594,0)</f>
        <v>0</v>
      </c>
      <c r="BG594" s="127">
        <f>IF(N594="zákl. prenesená",J594,0)</f>
        <v>0</v>
      </c>
      <c r="BH594" s="127">
        <f>IF(N594="zníž. prenesená",J594,0)</f>
        <v>0</v>
      </c>
      <c r="BI594" s="127">
        <f>IF(N594="nulová",J594,0)</f>
        <v>0</v>
      </c>
      <c r="BJ594" s="19" t="s">
        <v>92</v>
      </c>
      <c r="BK594" s="127">
        <f>ROUND(I594*H594,2)</f>
        <v>0</v>
      </c>
      <c r="BL594" s="19" t="s">
        <v>386</v>
      </c>
      <c r="BM594" s="252" t="s">
        <v>882</v>
      </c>
    </row>
    <row r="595" spans="1:65" s="14" customFormat="1" ht="10.199999999999999">
      <c r="B595" s="253"/>
      <c r="C595" s="254"/>
      <c r="D595" s="255" t="s">
        <v>398</v>
      </c>
      <c r="E595" s="256" t="s">
        <v>1</v>
      </c>
      <c r="F595" s="257" t="s">
        <v>399</v>
      </c>
      <c r="G595" s="254"/>
      <c r="H595" s="256" t="s">
        <v>1</v>
      </c>
      <c r="I595" s="258"/>
      <c r="J595" s="254"/>
      <c r="K595" s="254"/>
      <c r="L595" s="259"/>
      <c r="M595" s="260"/>
      <c r="N595" s="261"/>
      <c r="O595" s="261"/>
      <c r="P595" s="261"/>
      <c r="Q595" s="261"/>
      <c r="R595" s="261"/>
      <c r="S595" s="261"/>
      <c r="T595" s="262"/>
      <c r="AT595" s="263" t="s">
        <v>398</v>
      </c>
      <c r="AU595" s="263" t="s">
        <v>386</v>
      </c>
      <c r="AV595" s="14" t="s">
        <v>84</v>
      </c>
      <c r="AW595" s="14" t="s">
        <v>30</v>
      </c>
      <c r="AX595" s="14" t="s">
        <v>76</v>
      </c>
      <c r="AY595" s="263" t="s">
        <v>387</v>
      </c>
    </row>
    <row r="596" spans="1:65" s="15" customFormat="1" ht="10.199999999999999">
      <c r="B596" s="264"/>
      <c r="C596" s="265"/>
      <c r="D596" s="255" t="s">
        <v>398</v>
      </c>
      <c r="E596" s="266" t="s">
        <v>1</v>
      </c>
      <c r="F596" s="267" t="s">
        <v>883</v>
      </c>
      <c r="G596" s="265"/>
      <c r="H596" s="268">
        <v>287.2</v>
      </c>
      <c r="I596" s="269"/>
      <c r="J596" s="265"/>
      <c r="K596" s="265"/>
      <c r="L596" s="270"/>
      <c r="M596" s="271"/>
      <c r="N596" s="272"/>
      <c r="O596" s="272"/>
      <c r="P596" s="272"/>
      <c r="Q596" s="272"/>
      <c r="R596" s="272"/>
      <c r="S596" s="272"/>
      <c r="T596" s="273"/>
      <c r="AT596" s="274" t="s">
        <v>398</v>
      </c>
      <c r="AU596" s="274" t="s">
        <v>386</v>
      </c>
      <c r="AV596" s="15" t="s">
        <v>92</v>
      </c>
      <c r="AW596" s="15" t="s">
        <v>30</v>
      </c>
      <c r="AX596" s="15" t="s">
        <v>76</v>
      </c>
      <c r="AY596" s="274" t="s">
        <v>387</v>
      </c>
    </row>
    <row r="597" spans="1:65" s="15" customFormat="1" ht="10.199999999999999">
      <c r="B597" s="264"/>
      <c r="C597" s="265"/>
      <c r="D597" s="255" t="s">
        <v>398</v>
      </c>
      <c r="E597" s="266" t="s">
        <v>1</v>
      </c>
      <c r="F597" s="267" t="s">
        <v>463</v>
      </c>
      <c r="G597" s="265"/>
      <c r="H597" s="268">
        <v>0</v>
      </c>
      <c r="I597" s="269"/>
      <c r="J597" s="265"/>
      <c r="K597" s="265"/>
      <c r="L597" s="270"/>
      <c r="M597" s="271"/>
      <c r="N597" s="272"/>
      <c r="O597" s="272"/>
      <c r="P597" s="272"/>
      <c r="Q597" s="272"/>
      <c r="R597" s="272"/>
      <c r="S597" s="272"/>
      <c r="T597" s="273"/>
      <c r="AT597" s="274" t="s">
        <v>398</v>
      </c>
      <c r="AU597" s="274" t="s">
        <v>386</v>
      </c>
      <c r="AV597" s="15" t="s">
        <v>92</v>
      </c>
      <c r="AW597" s="15" t="s">
        <v>30</v>
      </c>
      <c r="AX597" s="15" t="s">
        <v>76</v>
      </c>
      <c r="AY597" s="274" t="s">
        <v>387</v>
      </c>
    </row>
    <row r="598" spans="1:65" s="15" customFormat="1" ht="10.199999999999999">
      <c r="B598" s="264"/>
      <c r="C598" s="265"/>
      <c r="D598" s="255" t="s">
        <v>398</v>
      </c>
      <c r="E598" s="266" t="s">
        <v>1</v>
      </c>
      <c r="F598" s="267" t="s">
        <v>884</v>
      </c>
      <c r="G598" s="265"/>
      <c r="H598" s="268">
        <v>154.6</v>
      </c>
      <c r="I598" s="269"/>
      <c r="J598" s="265"/>
      <c r="K598" s="265"/>
      <c r="L598" s="270"/>
      <c r="M598" s="271"/>
      <c r="N598" s="272"/>
      <c r="O598" s="272"/>
      <c r="P598" s="272"/>
      <c r="Q598" s="272"/>
      <c r="R598" s="272"/>
      <c r="S598" s="272"/>
      <c r="T598" s="273"/>
      <c r="AT598" s="274" t="s">
        <v>398</v>
      </c>
      <c r="AU598" s="274" t="s">
        <v>386</v>
      </c>
      <c r="AV598" s="15" t="s">
        <v>92</v>
      </c>
      <c r="AW598" s="15" t="s">
        <v>30</v>
      </c>
      <c r="AX598" s="15" t="s">
        <v>76</v>
      </c>
      <c r="AY598" s="274" t="s">
        <v>387</v>
      </c>
    </row>
    <row r="599" spans="1:65" s="15" customFormat="1" ht="10.199999999999999">
      <c r="B599" s="264"/>
      <c r="C599" s="265"/>
      <c r="D599" s="255" t="s">
        <v>398</v>
      </c>
      <c r="E599" s="266" t="s">
        <v>1</v>
      </c>
      <c r="F599" s="267" t="s">
        <v>885</v>
      </c>
      <c r="G599" s="265"/>
      <c r="H599" s="268">
        <v>548</v>
      </c>
      <c r="I599" s="269"/>
      <c r="J599" s="265"/>
      <c r="K599" s="265"/>
      <c r="L599" s="270"/>
      <c r="M599" s="271"/>
      <c r="N599" s="272"/>
      <c r="O599" s="272"/>
      <c r="P599" s="272"/>
      <c r="Q599" s="272"/>
      <c r="R599" s="272"/>
      <c r="S599" s="272"/>
      <c r="T599" s="273"/>
      <c r="AT599" s="274" t="s">
        <v>398</v>
      </c>
      <c r="AU599" s="274" t="s">
        <v>386</v>
      </c>
      <c r="AV599" s="15" t="s">
        <v>92</v>
      </c>
      <c r="AW599" s="15" t="s">
        <v>30</v>
      </c>
      <c r="AX599" s="15" t="s">
        <v>76</v>
      </c>
      <c r="AY599" s="274" t="s">
        <v>387</v>
      </c>
    </row>
    <row r="600" spans="1:65" s="15" customFormat="1" ht="10.199999999999999">
      <c r="B600" s="264"/>
      <c r="C600" s="265"/>
      <c r="D600" s="255" t="s">
        <v>398</v>
      </c>
      <c r="E600" s="266" t="s">
        <v>1</v>
      </c>
      <c r="F600" s="267" t="s">
        <v>410</v>
      </c>
      <c r="G600" s="265"/>
      <c r="H600" s="268">
        <v>0</v>
      </c>
      <c r="I600" s="269"/>
      <c r="J600" s="265"/>
      <c r="K600" s="265"/>
      <c r="L600" s="270"/>
      <c r="M600" s="271"/>
      <c r="N600" s="272"/>
      <c r="O600" s="272"/>
      <c r="P600" s="272"/>
      <c r="Q600" s="272"/>
      <c r="R600" s="272"/>
      <c r="S600" s="272"/>
      <c r="T600" s="273"/>
      <c r="AT600" s="274" t="s">
        <v>398</v>
      </c>
      <c r="AU600" s="274" t="s">
        <v>386</v>
      </c>
      <c r="AV600" s="15" t="s">
        <v>92</v>
      </c>
      <c r="AW600" s="15" t="s">
        <v>30</v>
      </c>
      <c r="AX600" s="15" t="s">
        <v>76</v>
      </c>
      <c r="AY600" s="274" t="s">
        <v>387</v>
      </c>
    </row>
    <row r="601" spans="1:65" s="15" customFormat="1" ht="10.199999999999999">
      <c r="B601" s="264"/>
      <c r="C601" s="265"/>
      <c r="D601" s="255" t="s">
        <v>398</v>
      </c>
      <c r="E601" s="266" t="s">
        <v>1</v>
      </c>
      <c r="F601" s="267" t="s">
        <v>886</v>
      </c>
      <c r="G601" s="265"/>
      <c r="H601" s="268">
        <v>212</v>
      </c>
      <c r="I601" s="269"/>
      <c r="J601" s="265"/>
      <c r="K601" s="265"/>
      <c r="L601" s="270"/>
      <c r="M601" s="271"/>
      <c r="N601" s="272"/>
      <c r="O601" s="272"/>
      <c r="P601" s="272"/>
      <c r="Q601" s="272"/>
      <c r="R601" s="272"/>
      <c r="S601" s="272"/>
      <c r="T601" s="273"/>
      <c r="AT601" s="274" t="s">
        <v>398</v>
      </c>
      <c r="AU601" s="274" t="s">
        <v>386</v>
      </c>
      <c r="AV601" s="15" t="s">
        <v>92</v>
      </c>
      <c r="AW601" s="15" t="s">
        <v>30</v>
      </c>
      <c r="AX601" s="15" t="s">
        <v>76</v>
      </c>
      <c r="AY601" s="274" t="s">
        <v>387</v>
      </c>
    </row>
    <row r="602" spans="1:65" s="16" customFormat="1" ht="10.199999999999999">
      <c r="B602" s="275"/>
      <c r="C602" s="276"/>
      <c r="D602" s="255" t="s">
        <v>398</v>
      </c>
      <c r="E602" s="277" t="s">
        <v>1</v>
      </c>
      <c r="F602" s="278" t="s">
        <v>412</v>
      </c>
      <c r="G602" s="276"/>
      <c r="H602" s="279">
        <v>1201.8</v>
      </c>
      <c r="I602" s="280"/>
      <c r="J602" s="276"/>
      <c r="K602" s="276"/>
      <c r="L602" s="281"/>
      <c r="M602" s="282"/>
      <c r="N602" s="283"/>
      <c r="O602" s="283"/>
      <c r="P602" s="283"/>
      <c r="Q602" s="283"/>
      <c r="R602" s="283"/>
      <c r="S602" s="283"/>
      <c r="T602" s="284"/>
      <c r="AT602" s="285" t="s">
        <v>398</v>
      </c>
      <c r="AU602" s="285" t="s">
        <v>386</v>
      </c>
      <c r="AV602" s="16" t="s">
        <v>386</v>
      </c>
      <c r="AW602" s="16" t="s">
        <v>30</v>
      </c>
      <c r="AX602" s="16" t="s">
        <v>84</v>
      </c>
      <c r="AY602" s="285" t="s">
        <v>387</v>
      </c>
    </row>
    <row r="603" spans="1:65" s="2" customFormat="1" ht="24.15" customHeight="1">
      <c r="A603" s="37"/>
      <c r="B603" s="38"/>
      <c r="C603" s="240" t="s">
        <v>887</v>
      </c>
      <c r="D603" s="240" t="s">
        <v>393</v>
      </c>
      <c r="E603" s="241" t="s">
        <v>468</v>
      </c>
      <c r="F603" s="242" t="s">
        <v>469</v>
      </c>
      <c r="G603" s="243" t="s">
        <v>405</v>
      </c>
      <c r="H603" s="244">
        <v>2853</v>
      </c>
      <c r="I603" s="245"/>
      <c r="J603" s="246">
        <f>ROUND(I603*H603,2)</f>
        <v>0</v>
      </c>
      <c r="K603" s="247"/>
      <c r="L603" s="40"/>
      <c r="M603" s="248" t="s">
        <v>1</v>
      </c>
      <c r="N603" s="249" t="s">
        <v>42</v>
      </c>
      <c r="O603" s="78"/>
      <c r="P603" s="250">
        <f>O603*H603</f>
        <v>0</v>
      </c>
      <c r="Q603" s="250">
        <v>1.92E-3</v>
      </c>
      <c r="R603" s="250">
        <f>Q603*H603</f>
        <v>5.47776</v>
      </c>
      <c r="S603" s="250">
        <v>0</v>
      </c>
      <c r="T603" s="251">
        <f>S603*H603</f>
        <v>0</v>
      </c>
      <c r="U603" s="37"/>
      <c r="V603" s="37"/>
      <c r="W603" s="37"/>
      <c r="X603" s="37"/>
      <c r="Y603" s="37"/>
      <c r="Z603" s="37"/>
      <c r="AA603" s="37"/>
      <c r="AB603" s="37"/>
      <c r="AC603" s="37"/>
      <c r="AD603" s="37"/>
      <c r="AE603" s="37"/>
      <c r="AR603" s="252" t="s">
        <v>386</v>
      </c>
      <c r="AT603" s="252" t="s">
        <v>393</v>
      </c>
      <c r="AU603" s="252" t="s">
        <v>386</v>
      </c>
      <c r="AY603" s="19" t="s">
        <v>387</v>
      </c>
      <c r="BE603" s="127">
        <f>IF(N603="základná",J603,0)</f>
        <v>0</v>
      </c>
      <c r="BF603" s="127">
        <f>IF(N603="znížená",J603,0)</f>
        <v>0</v>
      </c>
      <c r="BG603" s="127">
        <f>IF(N603="zákl. prenesená",J603,0)</f>
        <v>0</v>
      </c>
      <c r="BH603" s="127">
        <f>IF(N603="zníž. prenesená",J603,0)</f>
        <v>0</v>
      </c>
      <c r="BI603" s="127">
        <f>IF(N603="nulová",J603,0)</f>
        <v>0</v>
      </c>
      <c r="BJ603" s="19" t="s">
        <v>92</v>
      </c>
      <c r="BK603" s="127">
        <f>ROUND(I603*H603,2)</f>
        <v>0</v>
      </c>
      <c r="BL603" s="19" t="s">
        <v>386</v>
      </c>
      <c r="BM603" s="252" t="s">
        <v>888</v>
      </c>
    </row>
    <row r="604" spans="1:65" s="15" customFormat="1" ht="10.199999999999999">
      <c r="B604" s="264"/>
      <c r="C604" s="265"/>
      <c r="D604" s="255" t="s">
        <v>398</v>
      </c>
      <c r="E604" s="266" t="s">
        <v>1</v>
      </c>
      <c r="F604" s="267" t="s">
        <v>150</v>
      </c>
      <c r="G604" s="265"/>
      <c r="H604" s="268">
        <v>2853</v>
      </c>
      <c r="I604" s="269"/>
      <c r="J604" s="265"/>
      <c r="K604" s="265"/>
      <c r="L604" s="270"/>
      <c r="M604" s="271"/>
      <c r="N604" s="272"/>
      <c r="O604" s="272"/>
      <c r="P604" s="272"/>
      <c r="Q604" s="272"/>
      <c r="R604" s="272"/>
      <c r="S604" s="272"/>
      <c r="T604" s="273"/>
      <c r="AT604" s="274" t="s">
        <v>398</v>
      </c>
      <c r="AU604" s="274" t="s">
        <v>386</v>
      </c>
      <c r="AV604" s="15" t="s">
        <v>92</v>
      </c>
      <c r="AW604" s="15" t="s">
        <v>30</v>
      </c>
      <c r="AX604" s="15" t="s">
        <v>84</v>
      </c>
      <c r="AY604" s="274" t="s">
        <v>387</v>
      </c>
    </row>
    <row r="605" spans="1:65" s="2" customFormat="1" ht="16.5" customHeight="1">
      <c r="A605" s="37"/>
      <c r="B605" s="38"/>
      <c r="C605" s="240" t="s">
        <v>889</v>
      </c>
      <c r="D605" s="240" t="s">
        <v>393</v>
      </c>
      <c r="E605" s="241" t="s">
        <v>472</v>
      </c>
      <c r="F605" s="242" t="s">
        <v>473</v>
      </c>
      <c r="G605" s="243" t="s">
        <v>405</v>
      </c>
      <c r="H605" s="244">
        <v>2853</v>
      </c>
      <c r="I605" s="245"/>
      <c r="J605" s="246">
        <f>ROUND(I605*H605,2)</f>
        <v>0</v>
      </c>
      <c r="K605" s="247"/>
      <c r="L605" s="40"/>
      <c r="M605" s="248" t="s">
        <v>1</v>
      </c>
      <c r="N605" s="249" t="s">
        <v>42</v>
      </c>
      <c r="O605" s="78"/>
      <c r="P605" s="250">
        <f>O605*H605</f>
        <v>0</v>
      </c>
      <c r="Q605" s="250">
        <v>5.0000000000000002E-5</v>
      </c>
      <c r="R605" s="250">
        <f>Q605*H605</f>
        <v>0.14265</v>
      </c>
      <c r="S605" s="250">
        <v>0</v>
      </c>
      <c r="T605" s="251">
        <f>S605*H605</f>
        <v>0</v>
      </c>
      <c r="U605" s="37"/>
      <c r="V605" s="37"/>
      <c r="W605" s="37"/>
      <c r="X605" s="37"/>
      <c r="Y605" s="37"/>
      <c r="Z605" s="37"/>
      <c r="AA605" s="37"/>
      <c r="AB605" s="37"/>
      <c r="AC605" s="37"/>
      <c r="AD605" s="37"/>
      <c r="AE605" s="37"/>
      <c r="AR605" s="252" t="s">
        <v>386</v>
      </c>
      <c r="AT605" s="252" t="s">
        <v>393</v>
      </c>
      <c r="AU605" s="252" t="s">
        <v>386</v>
      </c>
      <c r="AY605" s="19" t="s">
        <v>387</v>
      </c>
      <c r="BE605" s="127">
        <f>IF(N605="základná",J605,0)</f>
        <v>0</v>
      </c>
      <c r="BF605" s="127">
        <f>IF(N605="znížená",J605,0)</f>
        <v>0</v>
      </c>
      <c r="BG605" s="127">
        <f>IF(N605="zákl. prenesená",J605,0)</f>
        <v>0</v>
      </c>
      <c r="BH605" s="127">
        <f>IF(N605="zníž. prenesená",J605,0)</f>
        <v>0</v>
      </c>
      <c r="BI605" s="127">
        <f>IF(N605="nulová",J605,0)</f>
        <v>0</v>
      </c>
      <c r="BJ605" s="19" t="s">
        <v>92</v>
      </c>
      <c r="BK605" s="127">
        <f>ROUND(I605*H605,2)</f>
        <v>0</v>
      </c>
      <c r="BL605" s="19" t="s">
        <v>386</v>
      </c>
      <c r="BM605" s="252" t="s">
        <v>890</v>
      </c>
    </row>
    <row r="606" spans="1:65" s="15" customFormat="1" ht="10.199999999999999">
      <c r="B606" s="264"/>
      <c r="C606" s="265"/>
      <c r="D606" s="255" t="s">
        <v>398</v>
      </c>
      <c r="E606" s="266" t="s">
        <v>1</v>
      </c>
      <c r="F606" s="267" t="s">
        <v>150</v>
      </c>
      <c r="G606" s="265"/>
      <c r="H606" s="268">
        <v>2853</v>
      </c>
      <c r="I606" s="269"/>
      <c r="J606" s="265"/>
      <c r="K606" s="265"/>
      <c r="L606" s="270"/>
      <c r="M606" s="271"/>
      <c r="N606" s="272"/>
      <c r="O606" s="272"/>
      <c r="P606" s="272"/>
      <c r="Q606" s="272"/>
      <c r="R606" s="272"/>
      <c r="S606" s="272"/>
      <c r="T606" s="273"/>
      <c r="AT606" s="274" t="s">
        <v>398</v>
      </c>
      <c r="AU606" s="274" t="s">
        <v>386</v>
      </c>
      <c r="AV606" s="15" t="s">
        <v>92</v>
      </c>
      <c r="AW606" s="15" t="s">
        <v>30</v>
      </c>
      <c r="AX606" s="15" t="s">
        <v>84</v>
      </c>
      <c r="AY606" s="274" t="s">
        <v>387</v>
      </c>
    </row>
    <row r="607" spans="1:65" s="2" customFormat="1" ht="24.15" customHeight="1">
      <c r="A607" s="37"/>
      <c r="B607" s="38"/>
      <c r="C607" s="240" t="s">
        <v>891</v>
      </c>
      <c r="D607" s="240" t="s">
        <v>393</v>
      </c>
      <c r="E607" s="241" t="s">
        <v>476</v>
      </c>
      <c r="F607" s="242" t="s">
        <v>477</v>
      </c>
      <c r="G607" s="243" t="s">
        <v>405</v>
      </c>
      <c r="H607" s="244">
        <v>2853</v>
      </c>
      <c r="I607" s="245"/>
      <c r="J607" s="246">
        <f>ROUND(I607*H607,2)</f>
        <v>0</v>
      </c>
      <c r="K607" s="247"/>
      <c r="L607" s="40"/>
      <c r="M607" s="248" t="s">
        <v>1</v>
      </c>
      <c r="N607" s="249" t="s">
        <v>42</v>
      </c>
      <c r="O607" s="78"/>
      <c r="P607" s="250">
        <f>O607*H607</f>
        <v>0</v>
      </c>
      <c r="Q607" s="250">
        <v>1.0000000000000001E-5</v>
      </c>
      <c r="R607" s="250">
        <f>Q607*H607</f>
        <v>2.8530000000000003E-2</v>
      </c>
      <c r="S607" s="250">
        <v>6.0000000000000001E-3</v>
      </c>
      <c r="T607" s="251">
        <f>S607*H607</f>
        <v>17.118000000000002</v>
      </c>
      <c r="U607" s="37"/>
      <c r="V607" s="37"/>
      <c r="W607" s="37"/>
      <c r="X607" s="37"/>
      <c r="Y607" s="37"/>
      <c r="Z607" s="37"/>
      <c r="AA607" s="37"/>
      <c r="AB607" s="37"/>
      <c r="AC607" s="37"/>
      <c r="AD607" s="37"/>
      <c r="AE607" s="37"/>
      <c r="AR607" s="252" t="s">
        <v>386</v>
      </c>
      <c r="AT607" s="252" t="s">
        <v>393</v>
      </c>
      <c r="AU607" s="252" t="s">
        <v>386</v>
      </c>
      <c r="AY607" s="19" t="s">
        <v>387</v>
      </c>
      <c r="BE607" s="127">
        <f>IF(N607="základná",J607,0)</f>
        <v>0</v>
      </c>
      <c r="BF607" s="127">
        <f>IF(N607="znížená",J607,0)</f>
        <v>0</v>
      </c>
      <c r="BG607" s="127">
        <f>IF(N607="zákl. prenesená",J607,0)</f>
        <v>0</v>
      </c>
      <c r="BH607" s="127">
        <f>IF(N607="zníž. prenesená",J607,0)</f>
        <v>0</v>
      </c>
      <c r="BI607" s="127">
        <f>IF(N607="nulová",J607,0)</f>
        <v>0</v>
      </c>
      <c r="BJ607" s="19" t="s">
        <v>92</v>
      </c>
      <c r="BK607" s="127">
        <f>ROUND(I607*H607,2)</f>
        <v>0</v>
      </c>
      <c r="BL607" s="19" t="s">
        <v>386</v>
      </c>
      <c r="BM607" s="252" t="s">
        <v>892</v>
      </c>
    </row>
    <row r="608" spans="1:65" s="14" customFormat="1" ht="10.199999999999999">
      <c r="B608" s="253"/>
      <c r="C608" s="254"/>
      <c r="D608" s="255" t="s">
        <v>398</v>
      </c>
      <c r="E608" s="256" t="s">
        <v>1</v>
      </c>
      <c r="F608" s="257" t="s">
        <v>399</v>
      </c>
      <c r="G608" s="254"/>
      <c r="H608" s="256" t="s">
        <v>1</v>
      </c>
      <c r="I608" s="258"/>
      <c r="J608" s="254"/>
      <c r="K608" s="254"/>
      <c r="L608" s="259"/>
      <c r="M608" s="260"/>
      <c r="N608" s="261"/>
      <c r="O608" s="261"/>
      <c r="P608" s="261"/>
      <c r="Q608" s="261"/>
      <c r="R608" s="261"/>
      <c r="S608" s="261"/>
      <c r="T608" s="262"/>
      <c r="AT608" s="263" t="s">
        <v>398</v>
      </c>
      <c r="AU608" s="263" t="s">
        <v>386</v>
      </c>
      <c r="AV608" s="14" t="s">
        <v>84</v>
      </c>
      <c r="AW608" s="14" t="s">
        <v>30</v>
      </c>
      <c r="AX608" s="14" t="s">
        <v>76</v>
      </c>
      <c r="AY608" s="263" t="s">
        <v>387</v>
      </c>
    </row>
    <row r="609" spans="1:65" s="15" customFormat="1" ht="10.199999999999999">
      <c r="B609" s="264"/>
      <c r="C609" s="265"/>
      <c r="D609" s="255" t="s">
        <v>398</v>
      </c>
      <c r="E609" s="266" t="s">
        <v>1</v>
      </c>
      <c r="F609" s="267" t="s">
        <v>151</v>
      </c>
      <c r="G609" s="265"/>
      <c r="H609" s="268">
        <v>2853</v>
      </c>
      <c r="I609" s="269"/>
      <c r="J609" s="265"/>
      <c r="K609" s="265"/>
      <c r="L609" s="270"/>
      <c r="M609" s="271"/>
      <c r="N609" s="272"/>
      <c r="O609" s="272"/>
      <c r="P609" s="272"/>
      <c r="Q609" s="272"/>
      <c r="R609" s="272"/>
      <c r="S609" s="272"/>
      <c r="T609" s="273"/>
      <c r="AT609" s="274" t="s">
        <v>398</v>
      </c>
      <c r="AU609" s="274" t="s">
        <v>386</v>
      </c>
      <c r="AV609" s="15" t="s">
        <v>92</v>
      </c>
      <c r="AW609" s="15" t="s">
        <v>30</v>
      </c>
      <c r="AX609" s="15" t="s">
        <v>76</v>
      </c>
      <c r="AY609" s="274" t="s">
        <v>387</v>
      </c>
    </row>
    <row r="610" spans="1:65" s="16" customFormat="1" ht="10.199999999999999">
      <c r="B610" s="275"/>
      <c r="C610" s="276"/>
      <c r="D610" s="255" t="s">
        <v>398</v>
      </c>
      <c r="E610" s="277" t="s">
        <v>150</v>
      </c>
      <c r="F610" s="278" t="s">
        <v>412</v>
      </c>
      <c r="G610" s="276"/>
      <c r="H610" s="279">
        <v>2853</v>
      </c>
      <c r="I610" s="280"/>
      <c r="J610" s="276"/>
      <c r="K610" s="276"/>
      <c r="L610" s="281"/>
      <c r="M610" s="282"/>
      <c r="N610" s="283"/>
      <c r="O610" s="283"/>
      <c r="P610" s="283"/>
      <c r="Q610" s="283"/>
      <c r="R610" s="283"/>
      <c r="S610" s="283"/>
      <c r="T610" s="284"/>
      <c r="AT610" s="285" t="s">
        <v>398</v>
      </c>
      <c r="AU610" s="285" t="s">
        <v>386</v>
      </c>
      <c r="AV610" s="16" t="s">
        <v>386</v>
      </c>
      <c r="AW610" s="16" t="s">
        <v>30</v>
      </c>
      <c r="AX610" s="16" t="s">
        <v>84</v>
      </c>
      <c r="AY610" s="285" t="s">
        <v>387</v>
      </c>
    </row>
    <row r="611" spans="1:65" s="2" customFormat="1" ht="62.7" customHeight="1">
      <c r="A611" s="37"/>
      <c r="B611" s="38"/>
      <c r="C611" s="240" t="s">
        <v>544</v>
      </c>
      <c r="D611" s="240" t="s">
        <v>393</v>
      </c>
      <c r="E611" s="241" t="s">
        <v>480</v>
      </c>
      <c r="F611" s="242" t="s">
        <v>481</v>
      </c>
      <c r="G611" s="243" t="s">
        <v>405</v>
      </c>
      <c r="H611" s="244">
        <v>285.3</v>
      </c>
      <c r="I611" s="245"/>
      <c r="J611" s="246">
        <f>ROUND(I611*H611,2)</f>
        <v>0</v>
      </c>
      <c r="K611" s="247"/>
      <c r="L611" s="40"/>
      <c r="M611" s="248" t="s">
        <v>1</v>
      </c>
      <c r="N611" s="249" t="s">
        <v>42</v>
      </c>
      <c r="O611" s="78"/>
      <c r="P611" s="250">
        <f>O611*H611</f>
        <v>0</v>
      </c>
      <c r="Q611" s="250">
        <v>1.0000000000000001E-5</v>
      </c>
      <c r="R611" s="250">
        <f>Q611*H611</f>
        <v>2.8530000000000005E-3</v>
      </c>
      <c r="S611" s="250">
        <v>6.0000000000000001E-3</v>
      </c>
      <c r="T611" s="251">
        <f>S611*H611</f>
        <v>1.7118000000000002</v>
      </c>
      <c r="U611" s="37"/>
      <c r="V611" s="37"/>
      <c r="W611" s="37"/>
      <c r="X611" s="37"/>
      <c r="Y611" s="37"/>
      <c r="Z611" s="37"/>
      <c r="AA611" s="37"/>
      <c r="AB611" s="37"/>
      <c r="AC611" s="37"/>
      <c r="AD611" s="37"/>
      <c r="AE611" s="37"/>
      <c r="AR611" s="252" t="s">
        <v>386</v>
      </c>
      <c r="AT611" s="252" t="s">
        <v>393</v>
      </c>
      <c r="AU611" s="252" t="s">
        <v>386</v>
      </c>
      <c r="AY611" s="19" t="s">
        <v>387</v>
      </c>
      <c r="BE611" s="127">
        <f>IF(N611="základná",J611,0)</f>
        <v>0</v>
      </c>
      <c r="BF611" s="127">
        <f>IF(N611="znížená",J611,0)</f>
        <v>0</v>
      </c>
      <c r="BG611" s="127">
        <f>IF(N611="zákl. prenesená",J611,0)</f>
        <v>0</v>
      </c>
      <c r="BH611" s="127">
        <f>IF(N611="zníž. prenesená",J611,0)</f>
        <v>0</v>
      </c>
      <c r="BI611" s="127">
        <f>IF(N611="nulová",J611,0)</f>
        <v>0</v>
      </c>
      <c r="BJ611" s="19" t="s">
        <v>92</v>
      </c>
      <c r="BK611" s="127">
        <f>ROUND(I611*H611,2)</f>
        <v>0</v>
      </c>
      <c r="BL611" s="19" t="s">
        <v>386</v>
      </c>
      <c r="BM611" s="252" t="s">
        <v>893</v>
      </c>
    </row>
    <row r="612" spans="1:65" s="15" customFormat="1" ht="10.199999999999999">
      <c r="B612" s="264"/>
      <c r="C612" s="265"/>
      <c r="D612" s="255" t="s">
        <v>398</v>
      </c>
      <c r="E612" s="266" t="s">
        <v>1</v>
      </c>
      <c r="F612" s="267" t="s">
        <v>859</v>
      </c>
      <c r="G612" s="265"/>
      <c r="H612" s="268">
        <v>285.3</v>
      </c>
      <c r="I612" s="269"/>
      <c r="J612" s="265"/>
      <c r="K612" s="265"/>
      <c r="L612" s="270"/>
      <c r="M612" s="271"/>
      <c r="N612" s="272"/>
      <c r="O612" s="272"/>
      <c r="P612" s="272"/>
      <c r="Q612" s="272"/>
      <c r="R612" s="272"/>
      <c r="S612" s="272"/>
      <c r="T612" s="273"/>
      <c r="AT612" s="274" t="s">
        <v>398</v>
      </c>
      <c r="AU612" s="274" t="s">
        <v>386</v>
      </c>
      <c r="AV612" s="15" t="s">
        <v>92</v>
      </c>
      <c r="AW612" s="15" t="s">
        <v>30</v>
      </c>
      <c r="AX612" s="15" t="s">
        <v>84</v>
      </c>
      <c r="AY612" s="274" t="s">
        <v>387</v>
      </c>
    </row>
    <row r="613" spans="1:65" s="2" customFormat="1" ht="24.15" customHeight="1">
      <c r="A613" s="37"/>
      <c r="B613" s="38"/>
      <c r="C613" s="240" t="s">
        <v>894</v>
      </c>
      <c r="D613" s="240" t="s">
        <v>393</v>
      </c>
      <c r="E613" s="241" t="s">
        <v>483</v>
      </c>
      <c r="F613" s="242" t="s">
        <v>484</v>
      </c>
      <c r="G613" s="243" t="s">
        <v>485</v>
      </c>
      <c r="H613" s="244">
        <v>175</v>
      </c>
      <c r="I613" s="245"/>
      <c r="J613" s="246">
        <f>ROUND(I613*H613,2)</f>
        <v>0</v>
      </c>
      <c r="K613" s="247"/>
      <c r="L613" s="40"/>
      <c r="M613" s="248" t="s">
        <v>1</v>
      </c>
      <c r="N613" s="249" t="s">
        <v>42</v>
      </c>
      <c r="O613" s="78"/>
      <c r="P613" s="250">
        <f>O613*H613</f>
        <v>0</v>
      </c>
      <c r="Q613" s="250">
        <v>3.0000000000000001E-5</v>
      </c>
      <c r="R613" s="250">
        <f>Q613*H613</f>
        <v>5.2500000000000003E-3</v>
      </c>
      <c r="S613" s="250">
        <v>4.2000000000000002E-4</v>
      </c>
      <c r="T613" s="251">
        <f>S613*H613</f>
        <v>7.350000000000001E-2</v>
      </c>
      <c r="U613" s="37"/>
      <c r="V613" s="37"/>
      <c r="W613" s="37"/>
      <c r="X613" s="37"/>
      <c r="Y613" s="37"/>
      <c r="Z613" s="37"/>
      <c r="AA613" s="37"/>
      <c r="AB613" s="37"/>
      <c r="AC613" s="37"/>
      <c r="AD613" s="37"/>
      <c r="AE613" s="37"/>
      <c r="AR613" s="252" t="s">
        <v>386</v>
      </c>
      <c r="AT613" s="252" t="s">
        <v>393</v>
      </c>
      <c r="AU613" s="252" t="s">
        <v>386</v>
      </c>
      <c r="AY613" s="19" t="s">
        <v>387</v>
      </c>
      <c r="BE613" s="127">
        <f>IF(N613="základná",J613,0)</f>
        <v>0</v>
      </c>
      <c r="BF613" s="127">
        <f>IF(N613="znížená",J613,0)</f>
        <v>0</v>
      </c>
      <c r="BG613" s="127">
        <f>IF(N613="zákl. prenesená",J613,0)</f>
        <v>0</v>
      </c>
      <c r="BH613" s="127">
        <f>IF(N613="zníž. prenesená",J613,0)</f>
        <v>0</v>
      </c>
      <c r="BI613" s="127">
        <f>IF(N613="nulová",J613,0)</f>
        <v>0</v>
      </c>
      <c r="BJ613" s="19" t="s">
        <v>92</v>
      </c>
      <c r="BK613" s="127">
        <f>ROUND(I613*H613,2)</f>
        <v>0</v>
      </c>
      <c r="BL613" s="19" t="s">
        <v>386</v>
      </c>
      <c r="BM613" s="252" t="s">
        <v>895</v>
      </c>
    </row>
    <row r="614" spans="1:65" s="15" customFormat="1" ht="10.199999999999999">
      <c r="B614" s="264"/>
      <c r="C614" s="265"/>
      <c r="D614" s="255" t="s">
        <v>398</v>
      </c>
      <c r="E614" s="266" t="s">
        <v>1</v>
      </c>
      <c r="F614" s="267" t="s">
        <v>896</v>
      </c>
      <c r="G614" s="265"/>
      <c r="H614" s="268">
        <v>70</v>
      </c>
      <c r="I614" s="269"/>
      <c r="J614" s="265"/>
      <c r="K614" s="265"/>
      <c r="L614" s="270"/>
      <c r="M614" s="271"/>
      <c r="N614" s="272"/>
      <c r="O614" s="272"/>
      <c r="P614" s="272"/>
      <c r="Q614" s="272"/>
      <c r="R614" s="272"/>
      <c r="S614" s="272"/>
      <c r="T614" s="273"/>
      <c r="AT614" s="274" t="s">
        <v>398</v>
      </c>
      <c r="AU614" s="274" t="s">
        <v>386</v>
      </c>
      <c r="AV614" s="15" t="s">
        <v>92</v>
      </c>
      <c r="AW614" s="15" t="s">
        <v>30</v>
      </c>
      <c r="AX614" s="15" t="s">
        <v>76</v>
      </c>
      <c r="AY614" s="274" t="s">
        <v>387</v>
      </c>
    </row>
    <row r="615" spans="1:65" s="15" customFormat="1" ht="10.199999999999999">
      <c r="B615" s="264"/>
      <c r="C615" s="265"/>
      <c r="D615" s="255" t="s">
        <v>398</v>
      </c>
      <c r="E615" s="266" t="s">
        <v>1</v>
      </c>
      <c r="F615" s="267" t="s">
        <v>897</v>
      </c>
      <c r="G615" s="265"/>
      <c r="H615" s="268">
        <v>105</v>
      </c>
      <c r="I615" s="269"/>
      <c r="J615" s="265"/>
      <c r="K615" s="265"/>
      <c r="L615" s="270"/>
      <c r="M615" s="271"/>
      <c r="N615" s="272"/>
      <c r="O615" s="272"/>
      <c r="P615" s="272"/>
      <c r="Q615" s="272"/>
      <c r="R615" s="272"/>
      <c r="S615" s="272"/>
      <c r="T615" s="273"/>
      <c r="AT615" s="274" t="s">
        <v>398</v>
      </c>
      <c r="AU615" s="274" t="s">
        <v>386</v>
      </c>
      <c r="AV615" s="15" t="s">
        <v>92</v>
      </c>
      <c r="AW615" s="15" t="s">
        <v>30</v>
      </c>
      <c r="AX615" s="15" t="s">
        <v>76</v>
      </c>
      <c r="AY615" s="274" t="s">
        <v>387</v>
      </c>
    </row>
    <row r="616" spans="1:65" s="16" customFormat="1" ht="10.199999999999999">
      <c r="B616" s="275"/>
      <c r="C616" s="276"/>
      <c r="D616" s="255" t="s">
        <v>398</v>
      </c>
      <c r="E616" s="277" t="s">
        <v>1</v>
      </c>
      <c r="F616" s="278" t="s">
        <v>412</v>
      </c>
      <c r="G616" s="276"/>
      <c r="H616" s="279">
        <v>175</v>
      </c>
      <c r="I616" s="280"/>
      <c r="J616" s="276"/>
      <c r="K616" s="276"/>
      <c r="L616" s="281"/>
      <c r="M616" s="282"/>
      <c r="N616" s="283"/>
      <c r="O616" s="283"/>
      <c r="P616" s="283"/>
      <c r="Q616" s="283"/>
      <c r="R616" s="283"/>
      <c r="S616" s="283"/>
      <c r="T616" s="284"/>
      <c r="AT616" s="285" t="s">
        <v>398</v>
      </c>
      <c r="AU616" s="285" t="s">
        <v>386</v>
      </c>
      <c r="AV616" s="16" t="s">
        <v>386</v>
      </c>
      <c r="AW616" s="16" t="s">
        <v>30</v>
      </c>
      <c r="AX616" s="16" t="s">
        <v>84</v>
      </c>
      <c r="AY616" s="285" t="s">
        <v>387</v>
      </c>
    </row>
    <row r="617" spans="1:65" s="2" customFormat="1" ht="24.15" customHeight="1">
      <c r="A617" s="37"/>
      <c r="B617" s="38"/>
      <c r="C617" s="240" t="s">
        <v>898</v>
      </c>
      <c r="D617" s="240" t="s">
        <v>393</v>
      </c>
      <c r="E617" s="241" t="s">
        <v>489</v>
      </c>
      <c r="F617" s="242" t="s">
        <v>490</v>
      </c>
      <c r="G617" s="243" t="s">
        <v>396</v>
      </c>
      <c r="H617" s="244">
        <v>570</v>
      </c>
      <c r="I617" s="245"/>
      <c r="J617" s="246">
        <f>ROUND(I617*H617,2)</f>
        <v>0</v>
      </c>
      <c r="K617" s="247"/>
      <c r="L617" s="40"/>
      <c r="M617" s="248" t="s">
        <v>1</v>
      </c>
      <c r="N617" s="249" t="s">
        <v>42</v>
      </c>
      <c r="O617" s="78"/>
      <c r="P617" s="250">
        <f>O617*H617</f>
        <v>0</v>
      </c>
      <c r="Q617" s="250">
        <v>0</v>
      </c>
      <c r="R617" s="250">
        <f>Q617*H617</f>
        <v>0</v>
      </c>
      <c r="S617" s="250">
        <v>1.6E-2</v>
      </c>
      <c r="T617" s="251">
        <f>S617*H617</f>
        <v>9.120000000000001</v>
      </c>
      <c r="U617" s="37"/>
      <c r="V617" s="37"/>
      <c r="W617" s="37"/>
      <c r="X617" s="37"/>
      <c r="Y617" s="37"/>
      <c r="Z617" s="37"/>
      <c r="AA617" s="37"/>
      <c r="AB617" s="37"/>
      <c r="AC617" s="37"/>
      <c r="AD617" s="37"/>
      <c r="AE617" s="37"/>
      <c r="AR617" s="252" t="s">
        <v>386</v>
      </c>
      <c r="AT617" s="252" t="s">
        <v>393</v>
      </c>
      <c r="AU617" s="252" t="s">
        <v>386</v>
      </c>
      <c r="AY617" s="19" t="s">
        <v>387</v>
      </c>
      <c r="BE617" s="127">
        <f>IF(N617="základná",J617,0)</f>
        <v>0</v>
      </c>
      <c r="BF617" s="127">
        <f>IF(N617="znížená",J617,0)</f>
        <v>0</v>
      </c>
      <c r="BG617" s="127">
        <f>IF(N617="zákl. prenesená",J617,0)</f>
        <v>0</v>
      </c>
      <c r="BH617" s="127">
        <f>IF(N617="zníž. prenesená",J617,0)</f>
        <v>0</v>
      </c>
      <c r="BI617" s="127">
        <f>IF(N617="nulová",J617,0)</f>
        <v>0</v>
      </c>
      <c r="BJ617" s="19" t="s">
        <v>92</v>
      </c>
      <c r="BK617" s="127">
        <f>ROUND(I617*H617,2)</f>
        <v>0</v>
      </c>
      <c r="BL617" s="19" t="s">
        <v>386</v>
      </c>
      <c r="BM617" s="252" t="s">
        <v>899</v>
      </c>
    </row>
    <row r="618" spans="1:65" s="14" customFormat="1" ht="10.199999999999999">
      <c r="B618" s="253"/>
      <c r="C618" s="254"/>
      <c r="D618" s="255" t="s">
        <v>398</v>
      </c>
      <c r="E618" s="256" t="s">
        <v>1</v>
      </c>
      <c r="F618" s="257" t="s">
        <v>399</v>
      </c>
      <c r="G618" s="254"/>
      <c r="H618" s="256" t="s">
        <v>1</v>
      </c>
      <c r="I618" s="258"/>
      <c r="J618" s="254"/>
      <c r="K618" s="254"/>
      <c r="L618" s="259"/>
      <c r="M618" s="260"/>
      <c r="N618" s="261"/>
      <c r="O618" s="261"/>
      <c r="P618" s="261"/>
      <c r="Q618" s="261"/>
      <c r="R618" s="261"/>
      <c r="S618" s="261"/>
      <c r="T618" s="262"/>
      <c r="AT618" s="263" t="s">
        <v>398</v>
      </c>
      <c r="AU618" s="263" t="s">
        <v>386</v>
      </c>
      <c r="AV618" s="14" t="s">
        <v>84</v>
      </c>
      <c r="AW618" s="14" t="s">
        <v>30</v>
      </c>
      <c r="AX618" s="14" t="s">
        <v>76</v>
      </c>
      <c r="AY618" s="263" t="s">
        <v>387</v>
      </c>
    </row>
    <row r="619" spans="1:65" s="14" customFormat="1" ht="30.6">
      <c r="B619" s="253"/>
      <c r="C619" s="254"/>
      <c r="D619" s="255" t="s">
        <v>398</v>
      </c>
      <c r="E619" s="256" t="s">
        <v>1</v>
      </c>
      <c r="F619" s="257" t="s">
        <v>447</v>
      </c>
      <c r="G619" s="254"/>
      <c r="H619" s="256" t="s">
        <v>1</v>
      </c>
      <c r="I619" s="258"/>
      <c r="J619" s="254"/>
      <c r="K619" s="254"/>
      <c r="L619" s="259"/>
      <c r="M619" s="260"/>
      <c r="N619" s="261"/>
      <c r="O619" s="261"/>
      <c r="P619" s="261"/>
      <c r="Q619" s="261"/>
      <c r="R619" s="261"/>
      <c r="S619" s="261"/>
      <c r="T619" s="262"/>
      <c r="AT619" s="263" t="s">
        <v>398</v>
      </c>
      <c r="AU619" s="263" t="s">
        <v>386</v>
      </c>
      <c r="AV619" s="14" t="s">
        <v>84</v>
      </c>
      <c r="AW619" s="14" t="s">
        <v>30</v>
      </c>
      <c r="AX619" s="14" t="s">
        <v>76</v>
      </c>
      <c r="AY619" s="263" t="s">
        <v>387</v>
      </c>
    </row>
    <row r="620" spans="1:65" s="14" customFormat="1" ht="20.399999999999999">
      <c r="B620" s="253"/>
      <c r="C620" s="254"/>
      <c r="D620" s="255" t="s">
        <v>398</v>
      </c>
      <c r="E620" s="256" t="s">
        <v>1</v>
      </c>
      <c r="F620" s="257" t="s">
        <v>448</v>
      </c>
      <c r="G620" s="254"/>
      <c r="H620" s="256" t="s">
        <v>1</v>
      </c>
      <c r="I620" s="258"/>
      <c r="J620" s="254"/>
      <c r="K620" s="254"/>
      <c r="L620" s="259"/>
      <c r="M620" s="260"/>
      <c r="N620" s="261"/>
      <c r="O620" s="261"/>
      <c r="P620" s="261"/>
      <c r="Q620" s="261"/>
      <c r="R620" s="261"/>
      <c r="S620" s="261"/>
      <c r="T620" s="262"/>
      <c r="AT620" s="263" t="s">
        <v>398</v>
      </c>
      <c r="AU620" s="263" t="s">
        <v>386</v>
      </c>
      <c r="AV620" s="14" t="s">
        <v>84</v>
      </c>
      <c r="AW620" s="14" t="s">
        <v>30</v>
      </c>
      <c r="AX620" s="14" t="s">
        <v>76</v>
      </c>
      <c r="AY620" s="263" t="s">
        <v>387</v>
      </c>
    </row>
    <row r="621" spans="1:65" s="15" customFormat="1" ht="10.199999999999999">
      <c r="B621" s="264"/>
      <c r="C621" s="265"/>
      <c r="D621" s="255" t="s">
        <v>398</v>
      </c>
      <c r="E621" s="266" t="s">
        <v>1</v>
      </c>
      <c r="F621" s="267" t="s">
        <v>900</v>
      </c>
      <c r="G621" s="265"/>
      <c r="H621" s="268">
        <v>570</v>
      </c>
      <c r="I621" s="269"/>
      <c r="J621" s="265"/>
      <c r="K621" s="265"/>
      <c r="L621" s="270"/>
      <c r="M621" s="271"/>
      <c r="N621" s="272"/>
      <c r="O621" s="272"/>
      <c r="P621" s="272"/>
      <c r="Q621" s="272"/>
      <c r="R621" s="272"/>
      <c r="S621" s="272"/>
      <c r="T621" s="273"/>
      <c r="AT621" s="274" t="s">
        <v>398</v>
      </c>
      <c r="AU621" s="274" t="s">
        <v>386</v>
      </c>
      <c r="AV621" s="15" t="s">
        <v>92</v>
      </c>
      <c r="AW621" s="15" t="s">
        <v>30</v>
      </c>
      <c r="AX621" s="15" t="s">
        <v>76</v>
      </c>
      <c r="AY621" s="274" t="s">
        <v>387</v>
      </c>
    </row>
    <row r="622" spans="1:65" s="16" customFormat="1" ht="10.199999999999999">
      <c r="B622" s="275"/>
      <c r="C622" s="276"/>
      <c r="D622" s="255" t="s">
        <v>398</v>
      </c>
      <c r="E622" s="277" t="s">
        <v>1</v>
      </c>
      <c r="F622" s="278" t="s">
        <v>412</v>
      </c>
      <c r="G622" s="276"/>
      <c r="H622" s="279">
        <v>570</v>
      </c>
      <c r="I622" s="280"/>
      <c r="J622" s="276"/>
      <c r="K622" s="276"/>
      <c r="L622" s="281"/>
      <c r="M622" s="282"/>
      <c r="N622" s="283"/>
      <c r="O622" s="283"/>
      <c r="P622" s="283"/>
      <c r="Q622" s="283"/>
      <c r="R622" s="283"/>
      <c r="S622" s="283"/>
      <c r="T622" s="284"/>
      <c r="AT622" s="285" t="s">
        <v>398</v>
      </c>
      <c r="AU622" s="285" t="s">
        <v>386</v>
      </c>
      <c r="AV622" s="16" t="s">
        <v>386</v>
      </c>
      <c r="AW622" s="16" t="s">
        <v>30</v>
      </c>
      <c r="AX622" s="16" t="s">
        <v>84</v>
      </c>
      <c r="AY622" s="285" t="s">
        <v>387</v>
      </c>
    </row>
    <row r="623" spans="1:65" s="2" customFormat="1" ht="24.15" customHeight="1">
      <c r="A623" s="37"/>
      <c r="B623" s="38"/>
      <c r="C623" s="240" t="s">
        <v>901</v>
      </c>
      <c r="D623" s="240" t="s">
        <v>393</v>
      </c>
      <c r="E623" s="241" t="s">
        <v>494</v>
      </c>
      <c r="F623" s="242" t="s">
        <v>495</v>
      </c>
      <c r="G623" s="243" t="s">
        <v>396</v>
      </c>
      <c r="H623" s="244">
        <v>106</v>
      </c>
      <c r="I623" s="245"/>
      <c r="J623" s="246">
        <f>ROUND(I623*H623,2)</f>
        <v>0</v>
      </c>
      <c r="K623" s="247"/>
      <c r="L623" s="40"/>
      <c r="M623" s="248" t="s">
        <v>1</v>
      </c>
      <c r="N623" s="249" t="s">
        <v>42</v>
      </c>
      <c r="O623" s="78"/>
      <c r="P623" s="250">
        <f>O623*H623</f>
        <v>0</v>
      </c>
      <c r="Q623" s="250">
        <v>0</v>
      </c>
      <c r="R623" s="250">
        <f>Q623*H623</f>
        <v>0</v>
      </c>
      <c r="S623" s="250">
        <v>6.6000000000000003E-2</v>
      </c>
      <c r="T623" s="251">
        <f>S623*H623</f>
        <v>6.9960000000000004</v>
      </c>
      <c r="U623" s="37"/>
      <c r="V623" s="37"/>
      <c r="W623" s="37"/>
      <c r="X623" s="37"/>
      <c r="Y623" s="37"/>
      <c r="Z623" s="37"/>
      <c r="AA623" s="37"/>
      <c r="AB623" s="37"/>
      <c r="AC623" s="37"/>
      <c r="AD623" s="37"/>
      <c r="AE623" s="37"/>
      <c r="AR623" s="252" t="s">
        <v>386</v>
      </c>
      <c r="AT623" s="252" t="s">
        <v>393</v>
      </c>
      <c r="AU623" s="252" t="s">
        <v>386</v>
      </c>
      <c r="AY623" s="19" t="s">
        <v>387</v>
      </c>
      <c r="BE623" s="127">
        <f>IF(N623="základná",J623,0)</f>
        <v>0</v>
      </c>
      <c r="BF623" s="127">
        <f>IF(N623="znížená",J623,0)</f>
        <v>0</v>
      </c>
      <c r="BG623" s="127">
        <f>IF(N623="zákl. prenesená",J623,0)</f>
        <v>0</v>
      </c>
      <c r="BH623" s="127">
        <f>IF(N623="zníž. prenesená",J623,0)</f>
        <v>0</v>
      </c>
      <c r="BI623" s="127">
        <f>IF(N623="nulová",J623,0)</f>
        <v>0</v>
      </c>
      <c r="BJ623" s="19" t="s">
        <v>92</v>
      </c>
      <c r="BK623" s="127">
        <f>ROUND(I623*H623,2)</f>
        <v>0</v>
      </c>
      <c r="BL623" s="19" t="s">
        <v>386</v>
      </c>
      <c r="BM623" s="252" t="s">
        <v>902</v>
      </c>
    </row>
    <row r="624" spans="1:65" s="14" customFormat="1" ht="10.199999999999999">
      <c r="B624" s="253"/>
      <c r="C624" s="254"/>
      <c r="D624" s="255" t="s">
        <v>398</v>
      </c>
      <c r="E624" s="256" t="s">
        <v>1</v>
      </c>
      <c r="F624" s="257" t="s">
        <v>399</v>
      </c>
      <c r="G624" s="254"/>
      <c r="H624" s="256" t="s">
        <v>1</v>
      </c>
      <c r="I624" s="258"/>
      <c r="J624" s="254"/>
      <c r="K624" s="254"/>
      <c r="L624" s="259"/>
      <c r="M624" s="260"/>
      <c r="N624" s="261"/>
      <c r="O624" s="261"/>
      <c r="P624" s="261"/>
      <c r="Q624" s="261"/>
      <c r="R624" s="261"/>
      <c r="S624" s="261"/>
      <c r="T624" s="262"/>
      <c r="AT624" s="263" t="s">
        <v>398</v>
      </c>
      <c r="AU624" s="263" t="s">
        <v>386</v>
      </c>
      <c r="AV624" s="14" t="s">
        <v>84</v>
      </c>
      <c r="AW624" s="14" t="s">
        <v>30</v>
      </c>
      <c r="AX624" s="14" t="s">
        <v>76</v>
      </c>
      <c r="AY624" s="263" t="s">
        <v>387</v>
      </c>
    </row>
    <row r="625" spans="1:65" s="15" customFormat="1" ht="10.199999999999999">
      <c r="B625" s="264"/>
      <c r="C625" s="265"/>
      <c r="D625" s="255" t="s">
        <v>398</v>
      </c>
      <c r="E625" s="266" t="s">
        <v>1</v>
      </c>
      <c r="F625" s="267" t="s">
        <v>497</v>
      </c>
      <c r="G625" s="265"/>
      <c r="H625" s="268">
        <v>0</v>
      </c>
      <c r="I625" s="269"/>
      <c r="J625" s="265"/>
      <c r="K625" s="265"/>
      <c r="L625" s="270"/>
      <c r="M625" s="271"/>
      <c r="N625" s="272"/>
      <c r="O625" s="272"/>
      <c r="P625" s="272"/>
      <c r="Q625" s="272"/>
      <c r="R625" s="272"/>
      <c r="S625" s="272"/>
      <c r="T625" s="273"/>
      <c r="AT625" s="274" t="s">
        <v>398</v>
      </c>
      <c r="AU625" s="274" t="s">
        <v>386</v>
      </c>
      <c r="AV625" s="15" t="s">
        <v>92</v>
      </c>
      <c r="AW625" s="15" t="s">
        <v>30</v>
      </c>
      <c r="AX625" s="15" t="s">
        <v>76</v>
      </c>
      <c r="AY625" s="274" t="s">
        <v>387</v>
      </c>
    </row>
    <row r="626" spans="1:65" s="15" customFormat="1" ht="10.199999999999999">
      <c r="B626" s="264"/>
      <c r="C626" s="265"/>
      <c r="D626" s="255" t="s">
        <v>398</v>
      </c>
      <c r="E626" s="266" t="s">
        <v>1</v>
      </c>
      <c r="F626" s="267" t="s">
        <v>903</v>
      </c>
      <c r="G626" s="265"/>
      <c r="H626" s="268">
        <v>106</v>
      </c>
      <c r="I626" s="269"/>
      <c r="J626" s="265"/>
      <c r="K626" s="265"/>
      <c r="L626" s="270"/>
      <c r="M626" s="271"/>
      <c r="N626" s="272"/>
      <c r="O626" s="272"/>
      <c r="P626" s="272"/>
      <c r="Q626" s="272"/>
      <c r="R626" s="272"/>
      <c r="S626" s="272"/>
      <c r="T626" s="273"/>
      <c r="AT626" s="274" t="s">
        <v>398</v>
      </c>
      <c r="AU626" s="274" t="s">
        <v>386</v>
      </c>
      <c r="AV626" s="15" t="s">
        <v>92</v>
      </c>
      <c r="AW626" s="15" t="s">
        <v>30</v>
      </c>
      <c r="AX626" s="15" t="s">
        <v>76</v>
      </c>
      <c r="AY626" s="274" t="s">
        <v>387</v>
      </c>
    </row>
    <row r="627" spans="1:65" s="16" customFormat="1" ht="10.199999999999999">
      <c r="B627" s="275"/>
      <c r="C627" s="276"/>
      <c r="D627" s="255" t="s">
        <v>398</v>
      </c>
      <c r="E627" s="277" t="s">
        <v>1</v>
      </c>
      <c r="F627" s="278" t="s">
        <v>412</v>
      </c>
      <c r="G627" s="276"/>
      <c r="H627" s="279">
        <v>106</v>
      </c>
      <c r="I627" s="280"/>
      <c r="J627" s="276"/>
      <c r="K627" s="276"/>
      <c r="L627" s="281"/>
      <c r="M627" s="282"/>
      <c r="N627" s="283"/>
      <c r="O627" s="283"/>
      <c r="P627" s="283"/>
      <c r="Q627" s="283"/>
      <c r="R627" s="283"/>
      <c r="S627" s="283"/>
      <c r="T627" s="284"/>
      <c r="AT627" s="285" t="s">
        <v>398</v>
      </c>
      <c r="AU627" s="285" t="s">
        <v>386</v>
      </c>
      <c r="AV627" s="16" t="s">
        <v>386</v>
      </c>
      <c r="AW627" s="16" t="s">
        <v>30</v>
      </c>
      <c r="AX627" s="16" t="s">
        <v>84</v>
      </c>
      <c r="AY627" s="285" t="s">
        <v>387</v>
      </c>
    </row>
    <row r="628" spans="1:65" s="2" customFormat="1" ht="33" customHeight="1">
      <c r="A628" s="37"/>
      <c r="B628" s="38"/>
      <c r="C628" s="240" t="s">
        <v>904</v>
      </c>
      <c r="D628" s="240" t="s">
        <v>393</v>
      </c>
      <c r="E628" s="241" t="s">
        <v>500</v>
      </c>
      <c r="F628" s="242" t="s">
        <v>501</v>
      </c>
      <c r="G628" s="243" t="s">
        <v>396</v>
      </c>
      <c r="H628" s="244">
        <v>274</v>
      </c>
      <c r="I628" s="245"/>
      <c r="J628" s="246">
        <f>ROUND(I628*H628,2)</f>
        <v>0</v>
      </c>
      <c r="K628" s="247"/>
      <c r="L628" s="40"/>
      <c r="M628" s="248" t="s">
        <v>1</v>
      </c>
      <c r="N628" s="249" t="s">
        <v>42</v>
      </c>
      <c r="O628" s="78"/>
      <c r="P628" s="250">
        <f>O628*H628</f>
        <v>0</v>
      </c>
      <c r="Q628" s="250">
        <v>0</v>
      </c>
      <c r="R628" s="250">
        <f>Q628*H628</f>
        <v>0</v>
      </c>
      <c r="S628" s="250">
        <v>0.13200000000000001</v>
      </c>
      <c r="T628" s="251">
        <f>S628*H628</f>
        <v>36.167999999999999</v>
      </c>
      <c r="U628" s="37"/>
      <c r="V628" s="37"/>
      <c r="W628" s="37"/>
      <c r="X628" s="37"/>
      <c r="Y628" s="37"/>
      <c r="Z628" s="37"/>
      <c r="AA628" s="37"/>
      <c r="AB628" s="37"/>
      <c r="AC628" s="37"/>
      <c r="AD628" s="37"/>
      <c r="AE628" s="37"/>
      <c r="AR628" s="252" t="s">
        <v>386</v>
      </c>
      <c r="AT628" s="252" t="s">
        <v>393</v>
      </c>
      <c r="AU628" s="252" t="s">
        <v>386</v>
      </c>
      <c r="AY628" s="19" t="s">
        <v>387</v>
      </c>
      <c r="BE628" s="127">
        <f>IF(N628="základná",J628,0)</f>
        <v>0</v>
      </c>
      <c r="BF628" s="127">
        <f>IF(N628="znížená",J628,0)</f>
        <v>0</v>
      </c>
      <c r="BG628" s="127">
        <f>IF(N628="zákl. prenesená",J628,0)</f>
        <v>0</v>
      </c>
      <c r="BH628" s="127">
        <f>IF(N628="zníž. prenesená",J628,0)</f>
        <v>0</v>
      </c>
      <c r="BI628" s="127">
        <f>IF(N628="nulová",J628,0)</f>
        <v>0</v>
      </c>
      <c r="BJ628" s="19" t="s">
        <v>92</v>
      </c>
      <c r="BK628" s="127">
        <f>ROUND(I628*H628,2)</f>
        <v>0</v>
      </c>
      <c r="BL628" s="19" t="s">
        <v>386</v>
      </c>
      <c r="BM628" s="252" t="s">
        <v>905</v>
      </c>
    </row>
    <row r="629" spans="1:65" s="14" customFormat="1" ht="10.199999999999999">
      <c r="B629" s="253"/>
      <c r="C629" s="254"/>
      <c r="D629" s="255" t="s">
        <v>398</v>
      </c>
      <c r="E629" s="256" t="s">
        <v>1</v>
      </c>
      <c r="F629" s="257" t="s">
        <v>906</v>
      </c>
      <c r="G629" s="254"/>
      <c r="H629" s="256" t="s">
        <v>1</v>
      </c>
      <c r="I629" s="258"/>
      <c r="J629" s="254"/>
      <c r="K629" s="254"/>
      <c r="L629" s="259"/>
      <c r="M629" s="260"/>
      <c r="N629" s="261"/>
      <c r="O629" s="261"/>
      <c r="P629" s="261"/>
      <c r="Q629" s="261"/>
      <c r="R629" s="261"/>
      <c r="S629" s="261"/>
      <c r="T629" s="262"/>
      <c r="AT629" s="263" t="s">
        <v>398</v>
      </c>
      <c r="AU629" s="263" t="s">
        <v>386</v>
      </c>
      <c r="AV629" s="14" t="s">
        <v>84</v>
      </c>
      <c r="AW629" s="14" t="s">
        <v>30</v>
      </c>
      <c r="AX629" s="14" t="s">
        <v>76</v>
      </c>
      <c r="AY629" s="263" t="s">
        <v>387</v>
      </c>
    </row>
    <row r="630" spans="1:65" s="15" customFormat="1" ht="10.199999999999999">
      <c r="B630" s="264"/>
      <c r="C630" s="265"/>
      <c r="D630" s="255" t="s">
        <v>398</v>
      </c>
      <c r="E630" s="266" t="s">
        <v>1</v>
      </c>
      <c r="F630" s="267" t="s">
        <v>907</v>
      </c>
      <c r="G630" s="265"/>
      <c r="H630" s="268">
        <v>274</v>
      </c>
      <c r="I630" s="269"/>
      <c r="J630" s="265"/>
      <c r="K630" s="265"/>
      <c r="L630" s="270"/>
      <c r="M630" s="271"/>
      <c r="N630" s="272"/>
      <c r="O630" s="272"/>
      <c r="P630" s="272"/>
      <c r="Q630" s="272"/>
      <c r="R630" s="272"/>
      <c r="S630" s="272"/>
      <c r="T630" s="273"/>
      <c r="AT630" s="274" t="s">
        <v>398</v>
      </c>
      <c r="AU630" s="274" t="s">
        <v>386</v>
      </c>
      <c r="AV630" s="15" t="s">
        <v>92</v>
      </c>
      <c r="AW630" s="15" t="s">
        <v>30</v>
      </c>
      <c r="AX630" s="15" t="s">
        <v>76</v>
      </c>
      <c r="AY630" s="274" t="s">
        <v>387</v>
      </c>
    </row>
    <row r="631" spans="1:65" s="15" customFormat="1" ht="10.199999999999999">
      <c r="B631" s="264"/>
      <c r="C631" s="265"/>
      <c r="D631" s="255" t="s">
        <v>398</v>
      </c>
      <c r="E631" s="266" t="s">
        <v>1</v>
      </c>
      <c r="F631" s="267" t="s">
        <v>410</v>
      </c>
      <c r="G631" s="265"/>
      <c r="H631" s="268">
        <v>0</v>
      </c>
      <c r="I631" s="269"/>
      <c r="J631" s="265"/>
      <c r="K631" s="265"/>
      <c r="L631" s="270"/>
      <c r="M631" s="271"/>
      <c r="N631" s="272"/>
      <c r="O631" s="272"/>
      <c r="P631" s="272"/>
      <c r="Q631" s="272"/>
      <c r="R631" s="272"/>
      <c r="S631" s="272"/>
      <c r="T631" s="273"/>
      <c r="AT631" s="274" t="s">
        <v>398</v>
      </c>
      <c r="AU631" s="274" t="s">
        <v>386</v>
      </c>
      <c r="AV631" s="15" t="s">
        <v>92</v>
      </c>
      <c r="AW631" s="15" t="s">
        <v>30</v>
      </c>
      <c r="AX631" s="15" t="s">
        <v>76</v>
      </c>
      <c r="AY631" s="274" t="s">
        <v>387</v>
      </c>
    </row>
    <row r="632" spans="1:65" s="16" customFormat="1" ht="10.199999999999999">
      <c r="B632" s="275"/>
      <c r="C632" s="276"/>
      <c r="D632" s="255" t="s">
        <v>398</v>
      </c>
      <c r="E632" s="277" t="s">
        <v>1</v>
      </c>
      <c r="F632" s="278" t="s">
        <v>412</v>
      </c>
      <c r="G632" s="276"/>
      <c r="H632" s="279">
        <v>274</v>
      </c>
      <c r="I632" s="280"/>
      <c r="J632" s="276"/>
      <c r="K632" s="276"/>
      <c r="L632" s="281"/>
      <c r="M632" s="282"/>
      <c r="N632" s="283"/>
      <c r="O632" s="283"/>
      <c r="P632" s="283"/>
      <c r="Q632" s="283"/>
      <c r="R632" s="283"/>
      <c r="S632" s="283"/>
      <c r="T632" s="284"/>
      <c r="AT632" s="285" t="s">
        <v>398</v>
      </c>
      <c r="AU632" s="285" t="s">
        <v>386</v>
      </c>
      <c r="AV632" s="16" t="s">
        <v>386</v>
      </c>
      <c r="AW632" s="16" t="s">
        <v>30</v>
      </c>
      <c r="AX632" s="16" t="s">
        <v>84</v>
      </c>
      <c r="AY632" s="285" t="s">
        <v>387</v>
      </c>
    </row>
    <row r="633" spans="1:65" s="2" customFormat="1" ht="33" customHeight="1">
      <c r="A633" s="37"/>
      <c r="B633" s="38"/>
      <c r="C633" s="240" t="s">
        <v>908</v>
      </c>
      <c r="D633" s="240" t="s">
        <v>393</v>
      </c>
      <c r="E633" s="241" t="s">
        <v>504</v>
      </c>
      <c r="F633" s="242" t="s">
        <v>505</v>
      </c>
      <c r="G633" s="243" t="s">
        <v>396</v>
      </c>
      <c r="H633" s="244">
        <v>345.45</v>
      </c>
      <c r="I633" s="245"/>
      <c r="J633" s="246">
        <f>ROUND(I633*H633,2)</f>
        <v>0</v>
      </c>
      <c r="K633" s="247"/>
      <c r="L633" s="40"/>
      <c r="M633" s="248" t="s">
        <v>1</v>
      </c>
      <c r="N633" s="249" t="s">
        <v>42</v>
      </c>
      <c r="O633" s="78"/>
      <c r="P633" s="250">
        <f>O633*H633</f>
        <v>0</v>
      </c>
      <c r="Q633" s="250">
        <v>0</v>
      </c>
      <c r="R633" s="250">
        <f>Q633*H633</f>
        <v>0</v>
      </c>
      <c r="S633" s="250">
        <v>0.01</v>
      </c>
      <c r="T633" s="251">
        <f>S633*H633</f>
        <v>3.4544999999999999</v>
      </c>
      <c r="U633" s="37"/>
      <c r="V633" s="37"/>
      <c r="W633" s="37"/>
      <c r="X633" s="37"/>
      <c r="Y633" s="37"/>
      <c r="Z633" s="37"/>
      <c r="AA633" s="37"/>
      <c r="AB633" s="37"/>
      <c r="AC633" s="37"/>
      <c r="AD633" s="37"/>
      <c r="AE633" s="37"/>
      <c r="AR633" s="252" t="s">
        <v>386</v>
      </c>
      <c r="AT633" s="252" t="s">
        <v>393</v>
      </c>
      <c r="AU633" s="252" t="s">
        <v>386</v>
      </c>
      <c r="AY633" s="19" t="s">
        <v>387</v>
      </c>
      <c r="BE633" s="127">
        <f>IF(N633="základná",J633,0)</f>
        <v>0</v>
      </c>
      <c r="BF633" s="127">
        <f>IF(N633="znížená",J633,0)</f>
        <v>0</v>
      </c>
      <c r="BG633" s="127">
        <f>IF(N633="zákl. prenesená",J633,0)</f>
        <v>0</v>
      </c>
      <c r="BH633" s="127">
        <f>IF(N633="zníž. prenesená",J633,0)</f>
        <v>0</v>
      </c>
      <c r="BI633" s="127">
        <f>IF(N633="nulová",J633,0)</f>
        <v>0</v>
      </c>
      <c r="BJ633" s="19" t="s">
        <v>92</v>
      </c>
      <c r="BK633" s="127">
        <f>ROUND(I633*H633,2)</f>
        <v>0</v>
      </c>
      <c r="BL633" s="19" t="s">
        <v>386</v>
      </c>
      <c r="BM633" s="252" t="s">
        <v>909</v>
      </c>
    </row>
    <row r="634" spans="1:65" s="14" customFormat="1" ht="10.199999999999999">
      <c r="B634" s="253"/>
      <c r="C634" s="254"/>
      <c r="D634" s="255" t="s">
        <v>398</v>
      </c>
      <c r="E634" s="256" t="s">
        <v>1</v>
      </c>
      <c r="F634" s="257" t="s">
        <v>519</v>
      </c>
      <c r="G634" s="254"/>
      <c r="H634" s="256" t="s">
        <v>1</v>
      </c>
      <c r="I634" s="258"/>
      <c r="J634" s="254"/>
      <c r="K634" s="254"/>
      <c r="L634" s="259"/>
      <c r="M634" s="260"/>
      <c r="N634" s="261"/>
      <c r="O634" s="261"/>
      <c r="P634" s="261"/>
      <c r="Q634" s="261"/>
      <c r="R634" s="261"/>
      <c r="S634" s="261"/>
      <c r="T634" s="262"/>
      <c r="AT634" s="263" t="s">
        <v>398</v>
      </c>
      <c r="AU634" s="263" t="s">
        <v>386</v>
      </c>
      <c r="AV634" s="14" t="s">
        <v>84</v>
      </c>
      <c r="AW634" s="14" t="s">
        <v>30</v>
      </c>
      <c r="AX634" s="14" t="s">
        <v>76</v>
      </c>
      <c r="AY634" s="263" t="s">
        <v>387</v>
      </c>
    </row>
    <row r="635" spans="1:65" s="15" customFormat="1" ht="10.199999999999999">
      <c r="B635" s="264"/>
      <c r="C635" s="265"/>
      <c r="D635" s="255" t="s">
        <v>398</v>
      </c>
      <c r="E635" s="266" t="s">
        <v>1</v>
      </c>
      <c r="F635" s="267" t="s">
        <v>907</v>
      </c>
      <c r="G635" s="265"/>
      <c r="H635" s="268">
        <v>274</v>
      </c>
      <c r="I635" s="269"/>
      <c r="J635" s="265"/>
      <c r="K635" s="265"/>
      <c r="L635" s="270"/>
      <c r="M635" s="271"/>
      <c r="N635" s="272"/>
      <c r="O635" s="272"/>
      <c r="P635" s="272"/>
      <c r="Q635" s="272"/>
      <c r="R635" s="272"/>
      <c r="S635" s="272"/>
      <c r="T635" s="273"/>
      <c r="AT635" s="274" t="s">
        <v>398</v>
      </c>
      <c r="AU635" s="274" t="s">
        <v>386</v>
      </c>
      <c r="AV635" s="15" t="s">
        <v>92</v>
      </c>
      <c r="AW635" s="15" t="s">
        <v>30</v>
      </c>
      <c r="AX635" s="15" t="s">
        <v>76</v>
      </c>
      <c r="AY635" s="274" t="s">
        <v>387</v>
      </c>
    </row>
    <row r="636" spans="1:65" s="15" customFormat="1" ht="10.199999999999999">
      <c r="B636" s="264"/>
      <c r="C636" s="265"/>
      <c r="D636" s="255" t="s">
        <v>398</v>
      </c>
      <c r="E636" s="266" t="s">
        <v>1</v>
      </c>
      <c r="F636" s="267" t="s">
        <v>879</v>
      </c>
      <c r="G636" s="265"/>
      <c r="H636" s="268">
        <v>55</v>
      </c>
      <c r="I636" s="269"/>
      <c r="J636" s="265"/>
      <c r="K636" s="265"/>
      <c r="L636" s="270"/>
      <c r="M636" s="271"/>
      <c r="N636" s="272"/>
      <c r="O636" s="272"/>
      <c r="P636" s="272"/>
      <c r="Q636" s="272"/>
      <c r="R636" s="272"/>
      <c r="S636" s="272"/>
      <c r="T636" s="273"/>
      <c r="AT636" s="274" t="s">
        <v>398</v>
      </c>
      <c r="AU636" s="274" t="s">
        <v>386</v>
      </c>
      <c r="AV636" s="15" t="s">
        <v>92</v>
      </c>
      <c r="AW636" s="15" t="s">
        <v>30</v>
      </c>
      <c r="AX636" s="15" t="s">
        <v>76</v>
      </c>
      <c r="AY636" s="274" t="s">
        <v>387</v>
      </c>
    </row>
    <row r="637" spans="1:65" s="17" customFormat="1" ht="10.199999999999999">
      <c r="B637" s="286"/>
      <c r="C637" s="287"/>
      <c r="D637" s="255" t="s">
        <v>398</v>
      </c>
      <c r="E637" s="288" t="s">
        <v>194</v>
      </c>
      <c r="F637" s="289" t="s">
        <v>411</v>
      </c>
      <c r="G637" s="287"/>
      <c r="H637" s="290">
        <v>329</v>
      </c>
      <c r="I637" s="291"/>
      <c r="J637" s="287"/>
      <c r="K637" s="287"/>
      <c r="L637" s="292"/>
      <c r="M637" s="293"/>
      <c r="N637" s="294"/>
      <c r="O637" s="294"/>
      <c r="P637" s="294"/>
      <c r="Q637" s="294"/>
      <c r="R637" s="294"/>
      <c r="S637" s="294"/>
      <c r="T637" s="295"/>
      <c r="AT637" s="296" t="s">
        <v>398</v>
      </c>
      <c r="AU637" s="296" t="s">
        <v>386</v>
      </c>
      <c r="AV637" s="17" t="s">
        <v>99</v>
      </c>
      <c r="AW637" s="17" t="s">
        <v>30</v>
      </c>
      <c r="AX637" s="17" t="s">
        <v>76</v>
      </c>
      <c r="AY637" s="296" t="s">
        <v>387</v>
      </c>
    </row>
    <row r="638" spans="1:65" s="15" customFormat="1" ht="10.199999999999999">
      <c r="B638" s="264"/>
      <c r="C638" s="265"/>
      <c r="D638" s="255" t="s">
        <v>398</v>
      </c>
      <c r="E638" s="266" t="s">
        <v>1</v>
      </c>
      <c r="F638" s="267" t="s">
        <v>910</v>
      </c>
      <c r="G638" s="265"/>
      <c r="H638" s="268">
        <v>16.45</v>
      </c>
      <c r="I638" s="269"/>
      <c r="J638" s="265"/>
      <c r="K638" s="265"/>
      <c r="L638" s="270"/>
      <c r="M638" s="271"/>
      <c r="N638" s="272"/>
      <c r="O638" s="272"/>
      <c r="P638" s="272"/>
      <c r="Q638" s="272"/>
      <c r="R638" s="272"/>
      <c r="S638" s="272"/>
      <c r="T638" s="273"/>
      <c r="AT638" s="274" t="s">
        <v>398</v>
      </c>
      <c r="AU638" s="274" t="s">
        <v>386</v>
      </c>
      <c r="AV638" s="15" t="s">
        <v>92</v>
      </c>
      <c r="AW638" s="15" t="s">
        <v>30</v>
      </c>
      <c r="AX638" s="15" t="s">
        <v>76</v>
      </c>
      <c r="AY638" s="274" t="s">
        <v>387</v>
      </c>
    </row>
    <row r="639" spans="1:65" s="16" customFormat="1" ht="10.199999999999999">
      <c r="B639" s="275"/>
      <c r="C639" s="276"/>
      <c r="D639" s="255" t="s">
        <v>398</v>
      </c>
      <c r="E639" s="277" t="s">
        <v>1</v>
      </c>
      <c r="F639" s="278" t="s">
        <v>412</v>
      </c>
      <c r="G639" s="276"/>
      <c r="H639" s="279">
        <v>345.45</v>
      </c>
      <c r="I639" s="280"/>
      <c r="J639" s="276"/>
      <c r="K639" s="276"/>
      <c r="L639" s="281"/>
      <c r="M639" s="282"/>
      <c r="N639" s="283"/>
      <c r="O639" s="283"/>
      <c r="P639" s="283"/>
      <c r="Q639" s="283"/>
      <c r="R639" s="283"/>
      <c r="S639" s="283"/>
      <c r="T639" s="284"/>
      <c r="AT639" s="285" t="s">
        <v>398</v>
      </c>
      <c r="AU639" s="285" t="s">
        <v>386</v>
      </c>
      <c r="AV639" s="16" t="s">
        <v>386</v>
      </c>
      <c r="AW639" s="16" t="s">
        <v>30</v>
      </c>
      <c r="AX639" s="16" t="s">
        <v>84</v>
      </c>
      <c r="AY639" s="285" t="s">
        <v>387</v>
      </c>
    </row>
    <row r="640" spans="1:65" s="2" customFormat="1" ht="37.799999999999997" customHeight="1">
      <c r="A640" s="37"/>
      <c r="B640" s="38"/>
      <c r="C640" s="240" t="s">
        <v>911</v>
      </c>
      <c r="D640" s="240" t="s">
        <v>393</v>
      </c>
      <c r="E640" s="241" t="s">
        <v>912</v>
      </c>
      <c r="F640" s="242" t="s">
        <v>913</v>
      </c>
      <c r="G640" s="243" t="s">
        <v>405</v>
      </c>
      <c r="H640" s="244">
        <v>149.15299999999999</v>
      </c>
      <c r="I640" s="245"/>
      <c r="J640" s="246">
        <f>ROUND(I640*H640,2)</f>
        <v>0</v>
      </c>
      <c r="K640" s="247"/>
      <c r="L640" s="40"/>
      <c r="M640" s="248" t="s">
        <v>1</v>
      </c>
      <c r="N640" s="249" t="s">
        <v>42</v>
      </c>
      <c r="O640" s="78"/>
      <c r="P640" s="250">
        <f>O640*H640</f>
        <v>0</v>
      </c>
      <c r="Q640" s="250">
        <v>0</v>
      </c>
      <c r="R640" s="250">
        <f>Q640*H640</f>
        <v>0</v>
      </c>
      <c r="S640" s="250">
        <v>0.05</v>
      </c>
      <c r="T640" s="251">
        <f>S640*H640</f>
        <v>7.4576500000000001</v>
      </c>
      <c r="U640" s="37"/>
      <c r="V640" s="37"/>
      <c r="W640" s="37"/>
      <c r="X640" s="37"/>
      <c r="Y640" s="37"/>
      <c r="Z640" s="37"/>
      <c r="AA640" s="37"/>
      <c r="AB640" s="37"/>
      <c r="AC640" s="37"/>
      <c r="AD640" s="37"/>
      <c r="AE640" s="37"/>
      <c r="AR640" s="252" t="s">
        <v>386</v>
      </c>
      <c r="AT640" s="252" t="s">
        <v>393</v>
      </c>
      <c r="AU640" s="252" t="s">
        <v>386</v>
      </c>
      <c r="AY640" s="19" t="s">
        <v>387</v>
      </c>
      <c r="BE640" s="127">
        <f>IF(N640="základná",J640,0)</f>
        <v>0</v>
      </c>
      <c r="BF640" s="127">
        <f>IF(N640="znížená",J640,0)</f>
        <v>0</v>
      </c>
      <c r="BG640" s="127">
        <f>IF(N640="zákl. prenesená",J640,0)</f>
        <v>0</v>
      </c>
      <c r="BH640" s="127">
        <f>IF(N640="zníž. prenesená",J640,0)</f>
        <v>0</v>
      </c>
      <c r="BI640" s="127">
        <f>IF(N640="nulová",J640,0)</f>
        <v>0</v>
      </c>
      <c r="BJ640" s="19" t="s">
        <v>92</v>
      </c>
      <c r="BK640" s="127">
        <f>ROUND(I640*H640,2)</f>
        <v>0</v>
      </c>
      <c r="BL640" s="19" t="s">
        <v>386</v>
      </c>
      <c r="BM640" s="252" t="s">
        <v>914</v>
      </c>
    </row>
    <row r="641" spans="1:65" s="15" customFormat="1" ht="10.199999999999999">
      <c r="B641" s="264"/>
      <c r="C641" s="265"/>
      <c r="D641" s="255" t="s">
        <v>398</v>
      </c>
      <c r="E641" s="266" t="s">
        <v>1</v>
      </c>
      <c r="F641" s="267" t="s">
        <v>915</v>
      </c>
      <c r="G641" s="265"/>
      <c r="H641" s="268">
        <v>142.05000000000001</v>
      </c>
      <c r="I641" s="269"/>
      <c r="J641" s="265"/>
      <c r="K641" s="265"/>
      <c r="L641" s="270"/>
      <c r="M641" s="271"/>
      <c r="N641" s="272"/>
      <c r="O641" s="272"/>
      <c r="P641" s="272"/>
      <c r="Q641" s="272"/>
      <c r="R641" s="272"/>
      <c r="S641" s="272"/>
      <c r="T641" s="273"/>
      <c r="AT641" s="274" t="s">
        <v>398</v>
      </c>
      <c r="AU641" s="274" t="s">
        <v>386</v>
      </c>
      <c r="AV641" s="15" t="s">
        <v>92</v>
      </c>
      <c r="AW641" s="15" t="s">
        <v>30</v>
      </c>
      <c r="AX641" s="15" t="s">
        <v>76</v>
      </c>
      <c r="AY641" s="274" t="s">
        <v>387</v>
      </c>
    </row>
    <row r="642" spans="1:65" s="17" customFormat="1" ht="10.199999999999999">
      <c r="B642" s="286"/>
      <c r="C642" s="287"/>
      <c r="D642" s="255" t="s">
        <v>398</v>
      </c>
      <c r="E642" s="288" t="s">
        <v>1</v>
      </c>
      <c r="F642" s="289" t="s">
        <v>411</v>
      </c>
      <c r="G642" s="287"/>
      <c r="H642" s="290">
        <v>142.05000000000001</v>
      </c>
      <c r="I642" s="291"/>
      <c r="J642" s="287"/>
      <c r="K642" s="287"/>
      <c r="L642" s="292"/>
      <c r="M642" s="293"/>
      <c r="N642" s="294"/>
      <c r="O642" s="294"/>
      <c r="P642" s="294"/>
      <c r="Q642" s="294"/>
      <c r="R642" s="294"/>
      <c r="S642" s="294"/>
      <c r="T642" s="295"/>
      <c r="AT642" s="296" t="s">
        <v>398</v>
      </c>
      <c r="AU642" s="296" t="s">
        <v>386</v>
      </c>
      <c r="AV642" s="17" t="s">
        <v>99</v>
      </c>
      <c r="AW642" s="17" t="s">
        <v>30</v>
      </c>
      <c r="AX642" s="17" t="s">
        <v>76</v>
      </c>
      <c r="AY642" s="296" t="s">
        <v>387</v>
      </c>
    </row>
    <row r="643" spans="1:65" s="15" customFormat="1" ht="10.199999999999999">
      <c r="B643" s="264"/>
      <c r="C643" s="265"/>
      <c r="D643" s="255" t="s">
        <v>398</v>
      </c>
      <c r="E643" s="266" t="s">
        <v>1</v>
      </c>
      <c r="F643" s="267" t="s">
        <v>916</v>
      </c>
      <c r="G643" s="265"/>
      <c r="H643" s="268">
        <v>7.1029999999999998</v>
      </c>
      <c r="I643" s="269"/>
      <c r="J643" s="265"/>
      <c r="K643" s="265"/>
      <c r="L643" s="270"/>
      <c r="M643" s="271"/>
      <c r="N643" s="272"/>
      <c r="O643" s="272"/>
      <c r="P643" s="272"/>
      <c r="Q643" s="272"/>
      <c r="R643" s="272"/>
      <c r="S643" s="272"/>
      <c r="T643" s="273"/>
      <c r="AT643" s="274" t="s">
        <v>398</v>
      </c>
      <c r="AU643" s="274" t="s">
        <v>386</v>
      </c>
      <c r="AV643" s="15" t="s">
        <v>92</v>
      </c>
      <c r="AW643" s="15" t="s">
        <v>30</v>
      </c>
      <c r="AX643" s="15" t="s">
        <v>76</v>
      </c>
      <c r="AY643" s="274" t="s">
        <v>387</v>
      </c>
    </row>
    <row r="644" spans="1:65" s="16" customFormat="1" ht="10.199999999999999">
      <c r="B644" s="275"/>
      <c r="C644" s="276"/>
      <c r="D644" s="255" t="s">
        <v>398</v>
      </c>
      <c r="E644" s="277" t="s">
        <v>1</v>
      </c>
      <c r="F644" s="278" t="s">
        <v>412</v>
      </c>
      <c r="G644" s="276"/>
      <c r="H644" s="279">
        <v>149.15299999999999</v>
      </c>
      <c r="I644" s="280"/>
      <c r="J644" s="276"/>
      <c r="K644" s="276"/>
      <c r="L644" s="281"/>
      <c r="M644" s="282"/>
      <c r="N644" s="283"/>
      <c r="O644" s="283"/>
      <c r="P644" s="283"/>
      <c r="Q644" s="283"/>
      <c r="R644" s="283"/>
      <c r="S644" s="283"/>
      <c r="T644" s="284"/>
      <c r="AT644" s="285" t="s">
        <v>398</v>
      </c>
      <c r="AU644" s="285" t="s">
        <v>386</v>
      </c>
      <c r="AV644" s="16" t="s">
        <v>386</v>
      </c>
      <c r="AW644" s="16" t="s">
        <v>30</v>
      </c>
      <c r="AX644" s="16" t="s">
        <v>84</v>
      </c>
      <c r="AY644" s="285" t="s">
        <v>387</v>
      </c>
    </row>
    <row r="645" spans="1:65" s="2" customFormat="1" ht="37.799999999999997" customHeight="1">
      <c r="A645" s="37"/>
      <c r="B645" s="38"/>
      <c r="C645" s="240" t="s">
        <v>917</v>
      </c>
      <c r="D645" s="240" t="s">
        <v>393</v>
      </c>
      <c r="E645" s="241" t="s">
        <v>509</v>
      </c>
      <c r="F645" s="242" t="s">
        <v>510</v>
      </c>
      <c r="G645" s="243" t="s">
        <v>405</v>
      </c>
      <c r="H645" s="244">
        <v>138.97900000000001</v>
      </c>
      <c r="I645" s="245"/>
      <c r="J645" s="246">
        <f>ROUND(I645*H645,2)</f>
        <v>0</v>
      </c>
      <c r="K645" s="247"/>
      <c r="L645" s="40"/>
      <c r="M645" s="248" t="s">
        <v>1</v>
      </c>
      <c r="N645" s="249" t="s">
        <v>42</v>
      </c>
      <c r="O645" s="78"/>
      <c r="P645" s="250">
        <f>O645*H645</f>
        <v>0</v>
      </c>
      <c r="Q645" s="250">
        <v>0</v>
      </c>
      <c r="R645" s="250">
        <f>Q645*H645</f>
        <v>0</v>
      </c>
      <c r="S645" s="250">
        <v>4.5999999999999999E-2</v>
      </c>
      <c r="T645" s="251">
        <f>S645*H645</f>
        <v>6.3930340000000001</v>
      </c>
      <c r="U645" s="37"/>
      <c r="V645" s="37"/>
      <c r="W645" s="37"/>
      <c r="X645" s="37"/>
      <c r="Y645" s="37"/>
      <c r="Z645" s="37"/>
      <c r="AA645" s="37"/>
      <c r="AB645" s="37"/>
      <c r="AC645" s="37"/>
      <c r="AD645" s="37"/>
      <c r="AE645" s="37"/>
      <c r="AR645" s="252" t="s">
        <v>386</v>
      </c>
      <c r="AT645" s="252" t="s">
        <v>393</v>
      </c>
      <c r="AU645" s="252" t="s">
        <v>386</v>
      </c>
      <c r="AY645" s="19" t="s">
        <v>387</v>
      </c>
      <c r="BE645" s="127">
        <f>IF(N645="základná",J645,0)</f>
        <v>0</v>
      </c>
      <c r="BF645" s="127">
        <f>IF(N645="znížená",J645,0)</f>
        <v>0</v>
      </c>
      <c r="BG645" s="127">
        <f>IF(N645="zákl. prenesená",J645,0)</f>
        <v>0</v>
      </c>
      <c r="BH645" s="127">
        <f>IF(N645="zníž. prenesená",J645,0)</f>
        <v>0</v>
      </c>
      <c r="BI645" s="127">
        <f>IF(N645="nulová",J645,0)</f>
        <v>0</v>
      </c>
      <c r="BJ645" s="19" t="s">
        <v>92</v>
      </c>
      <c r="BK645" s="127">
        <f>ROUND(I645*H645,2)</f>
        <v>0</v>
      </c>
      <c r="BL645" s="19" t="s">
        <v>386</v>
      </c>
      <c r="BM645" s="252" t="s">
        <v>918</v>
      </c>
    </row>
    <row r="646" spans="1:65" s="14" customFormat="1" ht="10.199999999999999">
      <c r="B646" s="253"/>
      <c r="C646" s="254"/>
      <c r="D646" s="255" t="s">
        <v>398</v>
      </c>
      <c r="E646" s="256" t="s">
        <v>1</v>
      </c>
      <c r="F646" s="257" t="s">
        <v>416</v>
      </c>
      <c r="G646" s="254"/>
      <c r="H646" s="256" t="s">
        <v>1</v>
      </c>
      <c r="I646" s="258"/>
      <c r="J646" s="254"/>
      <c r="K646" s="254"/>
      <c r="L646" s="259"/>
      <c r="M646" s="260"/>
      <c r="N646" s="261"/>
      <c r="O646" s="261"/>
      <c r="P646" s="261"/>
      <c r="Q646" s="261"/>
      <c r="R646" s="261"/>
      <c r="S646" s="261"/>
      <c r="T646" s="262"/>
      <c r="AT646" s="263" t="s">
        <v>398</v>
      </c>
      <c r="AU646" s="263" t="s">
        <v>386</v>
      </c>
      <c r="AV646" s="14" t="s">
        <v>84</v>
      </c>
      <c r="AW646" s="14" t="s">
        <v>30</v>
      </c>
      <c r="AX646" s="14" t="s">
        <v>76</v>
      </c>
      <c r="AY646" s="263" t="s">
        <v>387</v>
      </c>
    </row>
    <row r="647" spans="1:65" s="15" customFormat="1" ht="10.199999999999999">
      <c r="B647" s="264"/>
      <c r="C647" s="265"/>
      <c r="D647" s="255" t="s">
        <v>398</v>
      </c>
      <c r="E647" s="266" t="s">
        <v>1</v>
      </c>
      <c r="F647" s="267" t="s">
        <v>919</v>
      </c>
      <c r="G647" s="265"/>
      <c r="H647" s="268">
        <v>69.599999999999994</v>
      </c>
      <c r="I647" s="269"/>
      <c r="J647" s="265"/>
      <c r="K647" s="265"/>
      <c r="L647" s="270"/>
      <c r="M647" s="271"/>
      <c r="N647" s="272"/>
      <c r="O647" s="272"/>
      <c r="P647" s="272"/>
      <c r="Q647" s="272"/>
      <c r="R647" s="272"/>
      <c r="S647" s="272"/>
      <c r="T647" s="273"/>
      <c r="AT647" s="274" t="s">
        <v>398</v>
      </c>
      <c r="AU647" s="274" t="s">
        <v>386</v>
      </c>
      <c r="AV647" s="15" t="s">
        <v>92</v>
      </c>
      <c r="AW647" s="15" t="s">
        <v>30</v>
      </c>
      <c r="AX647" s="15" t="s">
        <v>76</v>
      </c>
      <c r="AY647" s="274" t="s">
        <v>387</v>
      </c>
    </row>
    <row r="648" spans="1:65" s="15" customFormat="1" ht="10.199999999999999">
      <c r="B648" s="264"/>
      <c r="C648" s="265"/>
      <c r="D648" s="255" t="s">
        <v>398</v>
      </c>
      <c r="E648" s="266" t="s">
        <v>1</v>
      </c>
      <c r="F648" s="267" t="s">
        <v>920</v>
      </c>
      <c r="G648" s="265"/>
      <c r="H648" s="268">
        <v>40.4</v>
      </c>
      <c r="I648" s="269"/>
      <c r="J648" s="265"/>
      <c r="K648" s="265"/>
      <c r="L648" s="270"/>
      <c r="M648" s="271"/>
      <c r="N648" s="272"/>
      <c r="O648" s="272"/>
      <c r="P648" s="272"/>
      <c r="Q648" s="272"/>
      <c r="R648" s="272"/>
      <c r="S648" s="272"/>
      <c r="T648" s="273"/>
      <c r="AT648" s="274" t="s">
        <v>398</v>
      </c>
      <c r="AU648" s="274" t="s">
        <v>386</v>
      </c>
      <c r="AV648" s="15" t="s">
        <v>92</v>
      </c>
      <c r="AW648" s="15" t="s">
        <v>30</v>
      </c>
      <c r="AX648" s="15" t="s">
        <v>76</v>
      </c>
      <c r="AY648" s="274" t="s">
        <v>387</v>
      </c>
    </row>
    <row r="649" spans="1:65" s="15" customFormat="1" ht="10.199999999999999">
      <c r="B649" s="264"/>
      <c r="C649" s="265"/>
      <c r="D649" s="255" t="s">
        <v>398</v>
      </c>
      <c r="E649" s="266" t="s">
        <v>1</v>
      </c>
      <c r="F649" s="267" t="s">
        <v>921</v>
      </c>
      <c r="G649" s="265"/>
      <c r="H649" s="268">
        <v>22.361000000000001</v>
      </c>
      <c r="I649" s="269"/>
      <c r="J649" s="265"/>
      <c r="K649" s="265"/>
      <c r="L649" s="270"/>
      <c r="M649" s="271"/>
      <c r="N649" s="272"/>
      <c r="O649" s="272"/>
      <c r="P649" s="272"/>
      <c r="Q649" s="272"/>
      <c r="R649" s="272"/>
      <c r="S649" s="272"/>
      <c r="T649" s="273"/>
      <c r="AT649" s="274" t="s">
        <v>398</v>
      </c>
      <c r="AU649" s="274" t="s">
        <v>386</v>
      </c>
      <c r="AV649" s="15" t="s">
        <v>92</v>
      </c>
      <c r="AW649" s="15" t="s">
        <v>30</v>
      </c>
      <c r="AX649" s="15" t="s">
        <v>76</v>
      </c>
      <c r="AY649" s="274" t="s">
        <v>387</v>
      </c>
    </row>
    <row r="650" spans="1:65" s="17" customFormat="1" ht="10.199999999999999">
      <c r="B650" s="286"/>
      <c r="C650" s="287"/>
      <c r="D650" s="255" t="s">
        <v>398</v>
      </c>
      <c r="E650" s="288" t="s">
        <v>218</v>
      </c>
      <c r="F650" s="289" t="s">
        <v>411</v>
      </c>
      <c r="G650" s="287"/>
      <c r="H650" s="290">
        <v>132.36099999999999</v>
      </c>
      <c r="I650" s="291"/>
      <c r="J650" s="287"/>
      <c r="K650" s="287"/>
      <c r="L650" s="292"/>
      <c r="M650" s="293"/>
      <c r="N650" s="294"/>
      <c r="O650" s="294"/>
      <c r="P650" s="294"/>
      <c r="Q650" s="294"/>
      <c r="R650" s="294"/>
      <c r="S650" s="294"/>
      <c r="T650" s="295"/>
      <c r="AT650" s="296" t="s">
        <v>398</v>
      </c>
      <c r="AU650" s="296" t="s">
        <v>386</v>
      </c>
      <c r="AV650" s="17" t="s">
        <v>99</v>
      </c>
      <c r="AW650" s="17" t="s">
        <v>30</v>
      </c>
      <c r="AX650" s="17" t="s">
        <v>76</v>
      </c>
      <c r="AY650" s="296" t="s">
        <v>387</v>
      </c>
    </row>
    <row r="651" spans="1:65" s="15" customFormat="1" ht="10.199999999999999">
      <c r="B651" s="264"/>
      <c r="C651" s="265"/>
      <c r="D651" s="255" t="s">
        <v>398</v>
      </c>
      <c r="E651" s="266" t="s">
        <v>1</v>
      </c>
      <c r="F651" s="267" t="s">
        <v>922</v>
      </c>
      <c r="G651" s="265"/>
      <c r="H651" s="268">
        <v>6.6180000000000003</v>
      </c>
      <c r="I651" s="269"/>
      <c r="J651" s="265"/>
      <c r="K651" s="265"/>
      <c r="L651" s="270"/>
      <c r="M651" s="271"/>
      <c r="N651" s="272"/>
      <c r="O651" s="272"/>
      <c r="P651" s="272"/>
      <c r="Q651" s="272"/>
      <c r="R651" s="272"/>
      <c r="S651" s="272"/>
      <c r="T651" s="273"/>
      <c r="AT651" s="274" t="s">
        <v>398</v>
      </c>
      <c r="AU651" s="274" t="s">
        <v>386</v>
      </c>
      <c r="AV651" s="15" t="s">
        <v>92</v>
      </c>
      <c r="AW651" s="15" t="s">
        <v>30</v>
      </c>
      <c r="AX651" s="15" t="s">
        <v>76</v>
      </c>
      <c r="AY651" s="274" t="s">
        <v>387</v>
      </c>
    </row>
    <row r="652" spans="1:65" s="16" customFormat="1" ht="10.199999999999999">
      <c r="B652" s="275"/>
      <c r="C652" s="276"/>
      <c r="D652" s="255" t="s">
        <v>398</v>
      </c>
      <c r="E652" s="277" t="s">
        <v>1</v>
      </c>
      <c r="F652" s="278" t="s">
        <v>412</v>
      </c>
      <c r="G652" s="276"/>
      <c r="H652" s="279">
        <v>138.97900000000001</v>
      </c>
      <c r="I652" s="280"/>
      <c r="J652" s="276"/>
      <c r="K652" s="276"/>
      <c r="L652" s="281"/>
      <c r="M652" s="282"/>
      <c r="N652" s="283"/>
      <c r="O652" s="283"/>
      <c r="P652" s="283"/>
      <c r="Q652" s="283"/>
      <c r="R652" s="283"/>
      <c r="S652" s="283"/>
      <c r="T652" s="284"/>
      <c r="AT652" s="285" t="s">
        <v>398</v>
      </c>
      <c r="AU652" s="285" t="s">
        <v>386</v>
      </c>
      <c r="AV652" s="16" t="s">
        <v>386</v>
      </c>
      <c r="AW652" s="16" t="s">
        <v>30</v>
      </c>
      <c r="AX652" s="16" t="s">
        <v>84</v>
      </c>
      <c r="AY652" s="285" t="s">
        <v>387</v>
      </c>
    </row>
    <row r="653" spans="1:65" s="2" customFormat="1" ht="21.75" customHeight="1">
      <c r="A653" s="37"/>
      <c r="B653" s="38"/>
      <c r="C653" s="240" t="s">
        <v>923</v>
      </c>
      <c r="D653" s="240" t="s">
        <v>393</v>
      </c>
      <c r="E653" s="241" t="s">
        <v>523</v>
      </c>
      <c r="F653" s="242" t="s">
        <v>524</v>
      </c>
      <c r="G653" s="243" t="s">
        <v>525</v>
      </c>
      <c r="H653" s="244">
        <v>89.619</v>
      </c>
      <c r="I653" s="245"/>
      <c r="J653" s="246">
        <f>ROUND(I653*H653,2)</f>
        <v>0</v>
      </c>
      <c r="K653" s="247"/>
      <c r="L653" s="40"/>
      <c r="M653" s="248" t="s">
        <v>1</v>
      </c>
      <c r="N653" s="249" t="s">
        <v>42</v>
      </c>
      <c r="O653" s="78"/>
      <c r="P653" s="250">
        <f>O653*H653</f>
        <v>0</v>
      </c>
      <c r="Q653" s="250">
        <v>0</v>
      </c>
      <c r="R653" s="250">
        <f>Q653*H653</f>
        <v>0</v>
      </c>
      <c r="S653" s="250">
        <v>0</v>
      </c>
      <c r="T653" s="251">
        <f>S653*H653</f>
        <v>0</v>
      </c>
      <c r="U653" s="37"/>
      <c r="V653" s="37"/>
      <c r="W653" s="37"/>
      <c r="X653" s="37"/>
      <c r="Y653" s="37"/>
      <c r="Z653" s="37"/>
      <c r="AA653" s="37"/>
      <c r="AB653" s="37"/>
      <c r="AC653" s="37"/>
      <c r="AD653" s="37"/>
      <c r="AE653" s="37"/>
      <c r="AR653" s="252" t="s">
        <v>386</v>
      </c>
      <c r="AT653" s="252" t="s">
        <v>393</v>
      </c>
      <c r="AU653" s="252" t="s">
        <v>386</v>
      </c>
      <c r="AY653" s="19" t="s">
        <v>387</v>
      </c>
      <c r="BE653" s="127">
        <f>IF(N653="základná",J653,0)</f>
        <v>0</v>
      </c>
      <c r="BF653" s="127">
        <f>IF(N653="znížená",J653,0)</f>
        <v>0</v>
      </c>
      <c r="BG653" s="127">
        <f>IF(N653="zákl. prenesená",J653,0)</f>
        <v>0</v>
      </c>
      <c r="BH653" s="127">
        <f>IF(N653="zníž. prenesená",J653,0)</f>
        <v>0</v>
      </c>
      <c r="BI653" s="127">
        <f>IF(N653="nulová",J653,0)</f>
        <v>0</v>
      </c>
      <c r="BJ653" s="19" t="s">
        <v>92</v>
      </c>
      <c r="BK653" s="127">
        <f>ROUND(I653*H653,2)</f>
        <v>0</v>
      </c>
      <c r="BL653" s="19" t="s">
        <v>386</v>
      </c>
      <c r="BM653" s="252" t="s">
        <v>924</v>
      </c>
    </row>
    <row r="654" spans="1:65" s="2" customFormat="1" ht="24.15" customHeight="1">
      <c r="A654" s="37"/>
      <c r="B654" s="38"/>
      <c r="C654" s="240" t="s">
        <v>925</v>
      </c>
      <c r="D654" s="240" t="s">
        <v>393</v>
      </c>
      <c r="E654" s="241" t="s">
        <v>527</v>
      </c>
      <c r="F654" s="242" t="s">
        <v>528</v>
      </c>
      <c r="G654" s="243" t="s">
        <v>525</v>
      </c>
      <c r="H654" s="244">
        <v>2687.94</v>
      </c>
      <c r="I654" s="245"/>
      <c r="J654" s="246">
        <f>ROUND(I654*H654,2)</f>
        <v>0</v>
      </c>
      <c r="K654" s="247"/>
      <c r="L654" s="40"/>
      <c r="M654" s="248" t="s">
        <v>1</v>
      </c>
      <c r="N654" s="249" t="s">
        <v>42</v>
      </c>
      <c r="O654" s="78"/>
      <c r="P654" s="250">
        <f>O654*H654</f>
        <v>0</v>
      </c>
      <c r="Q654" s="250">
        <v>0</v>
      </c>
      <c r="R654" s="250">
        <f>Q654*H654</f>
        <v>0</v>
      </c>
      <c r="S654" s="250">
        <v>0</v>
      </c>
      <c r="T654" s="251">
        <f>S654*H654</f>
        <v>0</v>
      </c>
      <c r="U654" s="37"/>
      <c r="V654" s="37"/>
      <c r="W654" s="37"/>
      <c r="X654" s="37"/>
      <c r="Y654" s="37"/>
      <c r="Z654" s="37"/>
      <c r="AA654" s="37"/>
      <c r="AB654" s="37"/>
      <c r="AC654" s="37"/>
      <c r="AD654" s="37"/>
      <c r="AE654" s="37"/>
      <c r="AR654" s="252" t="s">
        <v>386</v>
      </c>
      <c r="AT654" s="252" t="s">
        <v>393</v>
      </c>
      <c r="AU654" s="252" t="s">
        <v>386</v>
      </c>
      <c r="AY654" s="19" t="s">
        <v>387</v>
      </c>
      <c r="BE654" s="127">
        <f>IF(N654="základná",J654,0)</f>
        <v>0</v>
      </c>
      <c r="BF654" s="127">
        <f>IF(N654="znížená",J654,0)</f>
        <v>0</v>
      </c>
      <c r="BG654" s="127">
        <f>IF(N654="zákl. prenesená",J654,0)</f>
        <v>0</v>
      </c>
      <c r="BH654" s="127">
        <f>IF(N654="zníž. prenesená",J654,0)</f>
        <v>0</v>
      </c>
      <c r="BI654" s="127">
        <f>IF(N654="nulová",J654,0)</f>
        <v>0</v>
      </c>
      <c r="BJ654" s="19" t="s">
        <v>92</v>
      </c>
      <c r="BK654" s="127">
        <f>ROUND(I654*H654,2)</f>
        <v>0</v>
      </c>
      <c r="BL654" s="19" t="s">
        <v>386</v>
      </c>
      <c r="BM654" s="252" t="s">
        <v>926</v>
      </c>
    </row>
    <row r="655" spans="1:65" s="15" customFormat="1" ht="10.199999999999999">
      <c r="B655" s="264"/>
      <c r="C655" s="265"/>
      <c r="D655" s="255" t="s">
        <v>398</v>
      </c>
      <c r="E655" s="266" t="s">
        <v>1</v>
      </c>
      <c r="F655" s="267" t="s">
        <v>927</v>
      </c>
      <c r="G655" s="265"/>
      <c r="H655" s="268">
        <v>2687.94</v>
      </c>
      <c r="I655" s="269"/>
      <c r="J655" s="265"/>
      <c r="K655" s="265"/>
      <c r="L655" s="270"/>
      <c r="M655" s="271"/>
      <c r="N655" s="272"/>
      <c r="O655" s="272"/>
      <c r="P655" s="272"/>
      <c r="Q655" s="272"/>
      <c r="R655" s="272"/>
      <c r="S655" s="272"/>
      <c r="T655" s="273"/>
      <c r="AT655" s="274" t="s">
        <v>398</v>
      </c>
      <c r="AU655" s="274" t="s">
        <v>386</v>
      </c>
      <c r="AV655" s="15" t="s">
        <v>92</v>
      </c>
      <c r="AW655" s="15" t="s">
        <v>30</v>
      </c>
      <c r="AX655" s="15" t="s">
        <v>84</v>
      </c>
      <c r="AY655" s="274" t="s">
        <v>387</v>
      </c>
    </row>
    <row r="656" spans="1:65" s="2" customFormat="1" ht="24.15" customHeight="1">
      <c r="A656" s="37"/>
      <c r="B656" s="38"/>
      <c r="C656" s="240" t="s">
        <v>928</v>
      </c>
      <c r="D656" s="240" t="s">
        <v>393</v>
      </c>
      <c r="E656" s="241" t="s">
        <v>532</v>
      </c>
      <c r="F656" s="242" t="s">
        <v>533</v>
      </c>
      <c r="G656" s="243" t="s">
        <v>525</v>
      </c>
      <c r="H656" s="244">
        <v>89.619</v>
      </c>
      <c r="I656" s="245"/>
      <c r="J656" s="246">
        <f>ROUND(I656*H656,2)</f>
        <v>0</v>
      </c>
      <c r="K656" s="247"/>
      <c r="L656" s="40"/>
      <c r="M656" s="248" t="s">
        <v>1</v>
      </c>
      <c r="N656" s="249" t="s">
        <v>42</v>
      </c>
      <c r="O656" s="78"/>
      <c r="P656" s="250">
        <f>O656*H656</f>
        <v>0</v>
      </c>
      <c r="Q656" s="250">
        <v>0</v>
      </c>
      <c r="R656" s="250">
        <f>Q656*H656</f>
        <v>0</v>
      </c>
      <c r="S656" s="250">
        <v>0</v>
      </c>
      <c r="T656" s="251">
        <f>S656*H656</f>
        <v>0</v>
      </c>
      <c r="U656" s="37"/>
      <c r="V656" s="37"/>
      <c r="W656" s="37"/>
      <c r="X656" s="37"/>
      <c r="Y656" s="37"/>
      <c r="Z656" s="37"/>
      <c r="AA656" s="37"/>
      <c r="AB656" s="37"/>
      <c r="AC656" s="37"/>
      <c r="AD656" s="37"/>
      <c r="AE656" s="37"/>
      <c r="AR656" s="252" t="s">
        <v>386</v>
      </c>
      <c r="AT656" s="252" t="s">
        <v>393</v>
      </c>
      <c r="AU656" s="252" t="s">
        <v>386</v>
      </c>
      <c r="AY656" s="19" t="s">
        <v>387</v>
      </c>
      <c r="BE656" s="127">
        <f>IF(N656="základná",J656,0)</f>
        <v>0</v>
      </c>
      <c r="BF656" s="127">
        <f>IF(N656="znížená",J656,0)</f>
        <v>0</v>
      </c>
      <c r="BG656" s="127">
        <f>IF(N656="zákl. prenesená",J656,0)</f>
        <v>0</v>
      </c>
      <c r="BH656" s="127">
        <f>IF(N656="zníž. prenesená",J656,0)</f>
        <v>0</v>
      </c>
      <c r="BI656" s="127">
        <f>IF(N656="nulová",J656,0)</f>
        <v>0</v>
      </c>
      <c r="BJ656" s="19" t="s">
        <v>92</v>
      </c>
      <c r="BK656" s="127">
        <f>ROUND(I656*H656,2)</f>
        <v>0</v>
      </c>
      <c r="BL656" s="19" t="s">
        <v>386</v>
      </c>
      <c r="BM656" s="252" t="s">
        <v>929</v>
      </c>
    </row>
    <row r="657" spans="1:65" s="2" customFormat="1" ht="24.15" customHeight="1">
      <c r="A657" s="37"/>
      <c r="B657" s="38"/>
      <c r="C657" s="240" t="s">
        <v>930</v>
      </c>
      <c r="D657" s="240" t="s">
        <v>393</v>
      </c>
      <c r="E657" s="241" t="s">
        <v>536</v>
      </c>
      <c r="F657" s="242" t="s">
        <v>537</v>
      </c>
      <c r="G657" s="243" t="s">
        <v>525</v>
      </c>
      <c r="H657" s="244">
        <v>268.79399999999998</v>
      </c>
      <c r="I657" s="245"/>
      <c r="J657" s="246">
        <f>ROUND(I657*H657,2)</f>
        <v>0</v>
      </c>
      <c r="K657" s="247"/>
      <c r="L657" s="40"/>
      <c r="M657" s="248" t="s">
        <v>1</v>
      </c>
      <c r="N657" s="249" t="s">
        <v>42</v>
      </c>
      <c r="O657" s="78"/>
      <c r="P657" s="250">
        <f>O657*H657</f>
        <v>0</v>
      </c>
      <c r="Q657" s="250">
        <v>0</v>
      </c>
      <c r="R657" s="250">
        <f>Q657*H657</f>
        <v>0</v>
      </c>
      <c r="S657" s="250">
        <v>0</v>
      </c>
      <c r="T657" s="251">
        <f>S657*H657</f>
        <v>0</v>
      </c>
      <c r="U657" s="37"/>
      <c r="V657" s="37"/>
      <c r="W657" s="37"/>
      <c r="X657" s="37"/>
      <c r="Y657" s="37"/>
      <c r="Z657" s="37"/>
      <c r="AA657" s="37"/>
      <c r="AB657" s="37"/>
      <c r="AC657" s="37"/>
      <c r="AD657" s="37"/>
      <c r="AE657" s="37"/>
      <c r="AR657" s="252" t="s">
        <v>386</v>
      </c>
      <c r="AT657" s="252" t="s">
        <v>393</v>
      </c>
      <c r="AU657" s="252" t="s">
        <v>386</v>
      </c>
      <c r="AY657" s="19" t="s">
        <v>387</v>
      </c>
      <c r="BE657" s="127">
        <f>IF(N657="základná",J657,0)</f>
        <v>0</v>
      </c>
      <c r="BF657" s="127">
        <f>IF(N657="znížená",J657,0)</f>
        <v>0</v>
      </c>
      <c r="BG657" s="127">
        <f>IF(N657="zákl. prenesená",J657,0)</f>
        <v>0</v>
      </c>
      <c r="BH657" s="127">
        <f>IF(N657="zníž. prenesená",J657,0)</f>
        <v>0</v>
      </c>
      <c r="BI657" s="127">
        <f>IF(N657="nulová",J657,0)</f>
        <v>0</v>
      </c>
      <c r="BJ657" s="19" t="s">
        <v>92</v>
      </c>
      <c r="BK657" s="127">
        <f>ROUND(I657*H657,2)</f>
        <v>0</v>
      </c>
      <c r="BL657" s="19" t="s">
        <v>386</v>
      </c>
      <c r="BM657" s="252" t="s">
        <v>931</v>
      </c>
    </row>
    <row r="658" spans="1:65" s="15" customFormat="1" ht="10.199999999999999">
      <c r="B658" s="264"/>
      <c r="C658" s="265"/>
      <c r="D658" s="255" t="s">
        <v>398</v>
      </c>
      <c r="E658" s="266" t="s">
        <v>1</v>
      </c>
      <c r="F658" s="267" t="s">
        <v>932</v>
      </c>
      <c r="G658" s="265"/>
      <c r="H658" s="268">
        <v>268.79399999999998</v>
      </c>
      <c r="I658" s="269"/>
      <c r="J658" s="265"/>
      <c r="K658" s="265"/>
      <c r="L658" s="270"/>
      <c r="M658" s="271"/>
      <c r="N658" s="272"/>
      <c r="O658" s="272"/>
      <c r="P658" s="272"/>
      <c r="Q658" s="272"/>
      <c r="R658" s="272"/>
      <c r="S658" s="272"/>
      <c r="T658" s="273"/>
      <c r="AT658" s="274" t="s">
        <v>398</v>
      </c>
      <c r="AU658" s="274" t="s">
        <v>386</v>
      </c>
      <c r="AV658" s="15" t="s">
        <v>92</v>
      </c>
      <c r="AW658" s="15" t="s">
        <v>30</v>
      </c>
      <c r="AX658" s="15" t="s">
        <v>84</v>
      </c>
      <c r="AY658" s="274" t="s">
        <v>387</v>
      </c>
    </row>
    <row r="659" spans="1:65" s="2" customFormat="1" ht="24.15" customHeight="1">
      <c r="A659" s="37"/>
      <c r="B659" s="38"/>
      <c r="C659" s="240" t="s">
        <v>933</v>
      </c>
      <c r="D659" s="240" t="s">
        <v>393</v>
      </c>
      <c r="E659" s="241" t="s">
        <v>541</v>
      </c>
      <c r="F659" s="242" t="s">
        <v>542</v>
      </c>
      <c r="G659" s="243" t="s">
        <v>525</v>
      </c>
      <c r="H659" s="244">
        <v>89.619</v>
      </c>
      <c r="I659" s="245"/>
      <c r="J659" s="246">
        <f>ROUND(I659*H659,2)</f>
        <v>0</v>
      </c>
      <c r="K659" s="247"/>
      <c r="L659" s="40"/>
      <c r="M659" s="248" t="s">
        <v>1</v>
      </c>
      <c r="N659" s="249" t="s">
        <v>42</v>
      </c>
      <c r="O659" s="78"/>
      <c r="P659" s="250">
        <f>O659*H659</f>
        <v>0</v>
      </c>
      <c r="Q659" s="250">
        <v>0</v>
      </c>
      <c r="R659" s="250">
        <f>Q659*H659</f>
        <v>0</v>
      </c>
      <c r="S659" s="250">
        <v>0</v>
      </c>
      <c r="T659" s="251">
        <f>S659*H659</f>
        <v>0</v>
      </c>
      <c r="U659" s="37"/>
      <c r="V659" s="37"/>
      <c r="W659" s="37"/>
      <c r="X659" s="37"/>
      <c r="Y659" s="37"/>
      <c r="Z659" s="37"/>
      <c r="AA659" s="37"/>
      <c r="AB659" s="37"/>
      <c r="AC659" s="37"/>
      <c r="AD659" s="37"/>
      <c r="AE659" s="37"/>
      <c r="AR659" s="252" t="s">
        <v>386</v>
      </c>
      <c r="AT659" s="252" t="s">
        <v>393</v>
      </c>
      <c r="AU659" s="252" t="s">
        <v>386</v>
      </c>
      <c r="AY659" s="19" t="s">
        <v>387</v>
      </c>
      <c r="BE659" s="127">
        <f>IF(N659="základná",J659,0)</f>
        <v>0</v>
      </c>
      <c r="BF659" s="127">
        <f>IF(N659="znížená",J659,0)</f>
        <v>0</v>
      </c>
      <c r="BG659" s="127">
        <f>IF(N659="zákl. prenesená",J659,0)</f>
        <v>0</v>
      </c>
      <c r="BH659" s="127">
        <f>IF(N659="zníž. prenesená",J659,0)</f>
        <v>0</v>
      </c>
      <c r="BI659" s="127">
        <f>IF(N659="nulová",J659,0)</f>
        <v>0</v>
      </c>
      <c r="BJ659" s="19" t="s">
        <v>92</v>
      </c>
      <c r="BK659" s="127">
        <f>ROUND(I659*H659,2)</f>
        <v>0</v>
      </c>
      <c r="BL659" s="19" t="s">
        <v>386</v>
      </c>
      <c r="BM659" s="252" t="s">
        <v>934</v>
      </c>
    </row>
    <row r="660" spans="1:65" s="13" customFormat="1" ht="20.85" customHeight="1">
      <c r="B660" s="227"/>
      <c r="C660" s="228"/>
      <c r="D660" s="229" t="s">
        <v>75</v>
      </c>
      <c r="E660" s="229" t="s">
        <v>544</v>
      </c>
      <c r="F660" s="229" t="s">
        <v>545</v>
      </c>
      <c r="G660" s="228"/>
      <c r="H660" s="228"/>
      <c r="I660" s="230"/>
      <c r="J660" s="231">
        <f>BK660</f>
        <v>0</v>
      </c>
      <c r="K660" s="228"/>
      <c r="L660" s="232"/>
      <c r="M660" s="233"/>
      <c r="N660" s="234"/>
      <c r="O660" s="234"/>
      <c r="P660" s="235">
        <f>P661</f>
        <v>0</v>
      </c>
      <c r="Q660" s="234"/>
      <c r="R660" s="235">
        <f>R661</f>
        <v>0</v>
      </c>
      <c r="S660" s="234"/>
      <c r="T660" s="236">
        <f>T661</f>
        <v>0</v>
      </c>
      <c r="AR660" s="237" t="s">
        <v>84</v>
      </c>
      <c r="AT660" s="238" t="s">
        <v>75</v>
      </c>
      <c r="AU660" s="238" t="s">
        <v>99</v>
      </c>
      <c r="AY660" s="237" t="s">
        <v>387</v>
      </c>
      <c r="BK660" s="239">
        <f>BK661</f>
        <v>0</v>
      </c>
    </row>
    <row r="661" spans="1:65" s="2" customFormat="1" ht="24.15" customHeight="1">
      <c r="A661" s="37"/>
      <c r="B661" s="38"/>
      <c r="C661" s="240" t="s">
        <v>935</v>
      </c>
      <c r="D661" s="240" t="s">
        <v>393</v>
      </c>
      <c r="E661" s="241" t="s">
        <v>547</v>
      </c>
      <c r="F661" s="242" t="s">
        <v>548</v>
      </c>
      <c r="G661" s="243" t="s">
        <v>525</v>
      </c>
      <c r="H661" s="244">
        <v>5.7539999999999996</v>
      </c>
      <c r="I661" s="245"/>
      <c r="J661" s="246">
        <f>ROUND(I661*H661,2)</f>
        <v>0</v>
      </c>
      <c r="K661" s="247"/>
      <c r="L661" s="40"/>
      <c r="M661" s="248" t="s">
        <v>1</v>
      </c>
      <c r="N661" s="249" t="s">
        <v>42</v>
      </c>
      <c r="O661" s="78"/>
      <c r="P661" s="250">
        <f>O661*H661</f>
        <v>0</v>
      </c>
      <c r="Q661" s="250">
        <v>0</v>
      </c>
      <c r="R661" s="250">
        <f>Q661*H661</f>
        <v>0</v>
      </c>
      <c r="S661" s="250">
        <v>0</v>
      </c>
      <c r="T661" s="251">
        <f>S661*H661</f>
        <v>0</v>
      </c>
      <c r="U661" s="37"/>
      <c r="V661" s="37"/>
      <c r="W661" s="37"/>
      <c r="X661" s="37"/>
      <c r="Y661" s="37"/>
      <c r="Z661" s="37"/>
      <c r="AA661" s="37"/>
      <c r="AB661" s="37"/>
      <c r="AC661" s="37"/>
      <c r="AD661" s="37"/>
      <c r="AE661" s="37"/>
      <c r="AR661" s="252" t="s">
        <v>386</v>
      </c>
      <c r="AT661" s="252" t="s">
        <v>393</v>
      </c>
      <c r="AU661" s="252" t="s">
        <v>386</v>
      </c>
      <c r="AY661" s="19" t="s">
        <v>387</v>
      </c>
      <c r="BE661" s="127">
        <f>IF(N661="základná",J661,0)</f>
        <v>0</v>
      </c>
      <c r="BF661" s="127">
        <f>IF(N661="znížená",J661,0)</f>
        <v>0</v>
      </c>
      <c r="BG661" s="127">
        <f>IF(N661="zákl. prenesená",J661,0)</f>
        <v>0</v>
      </c>
      <c r="BH661" s="127">
        <f>IF(N661="zníž. prenesená",J661,0)</f>
        <v>0</v>
      </c>
      <c r="BI661" s="127">
        <f>IF(N661="nulová",J661,0)</f>
        <v>0</v>
      </c>
      <c r="BJ661" s="19" t="s">
        <v>92</v>
      </c>
      <c r="BK661" s="127">
        <f>ROUND(I661*H661,2)</f>
        <v>0</v>
      </c>
      <c r="BL661" s="19" t="s">
        <v>386</v>
      </c>
      <c r="BM661" s="252" t="s">
        <v>936</v>
      </c>
    </row>
    <row r="662" spans="1:65" s="12" customFormat="1" ht="20.85" customHeight="1">
      <c r="B662" s="212"/>
      <c r="C662" s="213"/>
      <c r="D662" s="214" t="s">
        <v>75</v>
      </c>
      <c r="E662" s="225" t="s">
        <v>550</v>
      </c>
      <c r="F662" s="225" t="s">
        <v>551</v>
      </c>
      <c r="G662" s="213"/>
      <c r="H662" s="213"/>
      <c r="I662" s="216"/>
      <c r="J662" s="226">
        <f>BK662</f>
        <v>0</v>
      </c>
      <c r="K662" s="213"/>
      <c r="L662" s="217"/>
      <c r="M662" s="218"/>
      <c r="N662" s="219"/>
      <c r="O662" s="219"/>
      <c r="P662" s="220">
        <f>P663+P670</f>
        <v>0</v>
      </c>
      <c r="Q662" s="219"/>
      <c r="R662" s="220">
        <f>R663+R670</f>
        <v>2.4001740000000001E-2</v>
      </c>
      <c r="S662" s="219"/>
      <c r="T662" s="221">
        <f>T663+T670</f>
        <v>0.19292000000000001</v>
      </c>
      <c r="AR662" s="222" t="s">
        <v>92</v>
      </c>
      <c r="AT662" s="223" t="s">
        <v>75</v>
      </c>
      <c r="AU662" s="223" t="s">
        <v>92</v>
      </c>
      <c r="AY662" s="222" t="s">
        <v>387</v>
      </c>
      <c r="BK662" s="224">
        <f>BK663+BK670</f>
        <v>0</v>
      </c>
    </row>
    <row r="663" spans="1:65" s="13" customFormat="1" ht="20.85" customHeight="1">
      <c r="B663" s="227"/>
      <c r="C663" s="228"/>
      <c r="D663" s="229" t="s">
        <v>75</v>
      </c>
      <c r="E663" s="229" t="s">
        <v>937</v>
      </c>
      <c r="F663" s="229" t="s">
        <v>938</v>
      </c>
      <c r="G663" s="228"/>
      <c r="H663" s="228"/>
      <c r="I663" s="230"/>
      <c r="J663" s="231">
        <f>BK663</f>
        <v>0</v>
      </c>
      <c r="K663" s="228"/>
      <c r="L663" s="232"/>
      <c r="M663" s="233"/>
      <c r="N663" s="234"/>
      <c r="O663" s="234"/>
      <c r="P663" s="235">
        <f>SUM(P664:P669)</f>
        <v>0</v>
      </c>
      <c r="Q663" s="234"/>
      <c r="R663" s="235">
        <f>SUM(R664:R669)</f>
        <v>0</v>
      </c>
      <c r="S663" s="234"/>
      <c r="T663" s="236">
        <f>SUM(T664:T669)</f>
        <v>0.19292000000000001</v>
      </c>
      <c r="AR663" s="237" t="s">
        <v>92</v>
      </c>
      <c r="AT663" s="238" t="s">
        <v>75</v>
      </c>
      <c r="AU663" s="238" t="s">
        <v>99</v>
      </c>
      <c r="AY663" s="237" t="s">
        <v>387</v>
      </c>
      <c r="BK663" s="239">
        <f>SUM(BK664:BK669)</f>
        <v>0</v>
      </c>
    </row>
    <row r="664" spans="1:65" s="2" customFormat="1" ht="21.75" customHeight="1">
      <c r="A664" s="37"/>
      <c r="B664" s="38"/>
      <c r="C664" s="240" t="s">
        <v>939</v>
      </c>
      <c r="D664" s="240" t="s">
        <v>393</v>
      </c>
      <c r="E664" s="241" t="s">
        <v>940</v>
      </c>
      <c r="F664" s="242" t="s">
        <v>941</v>
      </c>
      <c r="G664" s="243" t="s">
        <v>436</v>
      </c>
      <c r="H664" s="244">
        <v>7</v>
      </c>
      <c r="I664" s="245"/>
      <c r="J664" s="246">
        <f>ROUND(I664*H664,2)</f>
        <v>0</v>
      </c>
      <c r="K664" s="247"/>
      <c r="L664" s="40"/>
      <c r="M664" s="248" t="s">
        <v>1</v>
      </c>
      <c r="N664" s="249" t="s">
        <v>42</v>
      </c>
      <c r="O664" s="78"/>
      <c r="P664" s="250">
        <f>O664*H664</f>
        <v>0</v>
      </c>
      <c r="Q664" s="250">
        <v>0</v>
      </c>
      <c r="R664" s="250">
        <f>Q664*H664</f>
        <v>0</v>
      </c>
      <c r="S664" s="250">
        <v>2.7560000000000001E-2</v>
      </c>
      <c r="T664" s="251">
        <f>S664*H664</f>
        <v>0.19292000000000001</v>
      </c>
      <c r="U664" s="37"/>
      <c r="V664" s="37"/>
      <c r="W664" s="37"/>
      <c r="X664" s="37"/>
      <c r="Y664" s="37"/>
      <c r="Z664" s="37"/>
      <c r="AA664" s="37"/>
      <c r="AB664" s="37"/>
      <c r="AC664" s="37"/>
      <c r="AD664" s="37"/>
      <c r="AE664" s="37"/>
      <c r="AR664" s="252" t="s">
        <v>422</v>
      </c>
      <c r="AT664" s="252" t="s">
        <v>393</v>
      </c>
      <c r="AU664" s="252" t="s">
        <v>386</v>
      </c>
      <c r="AY664" s="19" t="s">
        <v>387</v>
      </c>
      <c r="BE664" s="127">
        <f>IF(N664="základná",J664,0)</f>
        <v>0</v>
      </c>
      <c r="BF664" s="127">
        <f>IF(N664="znížená",J664,0)</f>
        <v>0</v>
      </c>
      <c r="BG664" s="127">
        <f>IF(N664="zákl. prenesená",J664,0)</f>
        <v>0</v>
      </c>
      <c r="BH664" s="127">
        <f>IF(N664="zníž. prenesená",J664,0)</f>
        <v>0</v>
      </c>
      <c r="BI664" s="127">
        <f>IF(N664="nulová",J664,0)</f>
        <v>0</v>
      </c>
      <c r="BJ664" s="19" t="s">
        <v>92</v>
      </c>
      <c r="BK664" s="127">
        <f>ROUND(I664*H664,2)</f>
        <v>0</v>
      </c>
      <c r="BL664" s="19" t="s">
        <v>422</v>
      </c>
      <c r="BM664" s="252" t="s">
        <v>942</v>
      </c>
    </row>
    <row r="665" spans="1:65" s="14" customFormat="1" ht="10.199999999999999">
      <c r="B665" s="253"/>
      <c r="C665" s="254"/>
      <c r="D665" s="255" t="s">
        <v>398</v>
      </c>
      <c r="E665" s="256" t="s">
        <v>1</v>
      </c>
      <c r="F665" s="257" t="s">
        <v>943</v>
      </c>
      <c r="G665" s="254"/>
      <c r="H665" s="256" t="s">
        <v>1</v>
      </c>
      <c r="I665" s="258"/>
      <c r="J665" s="254"/>
      <c r="K665" s="254"/>
      <c r="L665" s="259"/>
      <c r="M665" s="260"/>
      <c r="N665" s="261"/>
      <c r="O665" s="261"/>
      <c r="P665" s="261"/>
      <c r="Q665" s="261"/>
      <c r="R665" s="261"/>
      <c r="S665" s="261"/>
      <c r="T665" s="262"/>
      <c r="AT665" s="263" t="s">
        <v>398</v>
      </c>
      <c r="AU665" s="263" t="s">
        <v>386</v>
      </c>
      <c r="AV665" s="14" t="s">
        <v>84</v>
      </c>
      <c r="AW665" s="14" t="s">
        <v>30</v>
      </c>
      <c r="AX665" s="14" t="s">
        <v>76</v>
      </c>
      <c r="AY665" s="263" t="s">
        <v>387</v>
      </c>
    </row>
    <row r="666" spans="1:65" s="15" customFormat="1" ht="10.199999999999999">
      <c r="B666" s="264"/>
      <c r="C666" s="265"/>
      <c r="D666" s="255" t="s">
        <v>398</v>
      </c>
      <c r="E666" s="266" t="s">
        <v>1</v>
      </c>
      <c r="F666" s="267" t="s">
        <v>944</v>
      </c>
      <c r="G666" s="265"/>
      <c r="H666" s="268">
        <v>2</v>
      </c>
      <c r="I666" s="269"/>
      <c r="J666" s="265"/>
      <c r="K666" s="265"/>
      <c r="L666" s="270"/>
      <c r="M666" s="271"/>
      <c r="N666" s="272"/>
      <c r="O666" s="272"/>
      <c r="P666" s="272"/>
      <c r="Q666" s="272"/>
      <c r="R666" s="272"/>
      <c r="S666" s="272"/>
      <c r="T666" s="273"/>
      <c r="AT666" s="274" t="s">
        <v>398</v>
      </c>
      <c r="AU666" s="274" t="s">
        <v>386</v>
      </c>
      <c r="AV666" s="15" t="s">
        <v>92</v>
      </c>
      <c r="AW666" s="15" t="s">
        <v>30</v>
      </c>
      <c r="AX666" s="15" t="s">
        <v>76</v>
      </c>
      <c r="AY666" s="274" t="s">
        <v>387</v>
      </c>
    </row>
    <row r="667" spans="1:65" s="15" customFormat="1" ht="10.199999999999999">
      <c r="B667" s="264"/>
      <c r="C667" s="265"/>
      <c r="D667" s="255" t="s">
        <v>398</v>
      </c>
      <c r="E667" s="266" t="s">
        <v>1</v>
      </c>
      <c r="F667" s="267" t="s">
        <v>945</v>
      </c>
      <c r="G667" s="265"/>
      <c r="H667" s="268">
        <v>2</v>
      </c>
      <c r="I667" s="269"/>
      <c r="J667" s="265"/>
      <c r="K667" s="265"/>
      <c r="L667" s="270"/>
      <c r="M667" s="271"/>
      <c r="N667" s="272"/>
      <c r="O667" s="272"/>
      <c r="P667" s="272"/>
      <c r="Q667" s="272"/>
      <c r="R667" s="272"/>
      <c r="S667" s="272"/>
      <c r="T667" s="273"/>
      <c r="AT667" s="274" t="s">
        <v>398</v>
      </c>
      <c r="AU667" s="274" t="s">
        <v>386</v>
      </c>
      <c r="AV667" s="15" t="s">
        <v>92</v>
      </c>
      <c r="AW667" s="15" t="s">
        <v>30</v>
      </c>
      <c r="AX667" s="15" t="s">
        <v>76</v>
      </c>
      <c r="AY667" s="274" t="s">
        <v>387</v>
      </c>
    </row>
    <row r="668" spans="1:65" s="15" customFormat="1" ht="10.199999999999999">
      <c r="B668" s="264"/>
      <c r="C668" s="265"/>
      <c r="D668" s="255" t="s">
        <v>398</v>
      </c>
      <c r="E668" s="266" t="s">
        <v>1</v>
      </c>
      <c r="F668" s="267" t="s">
        <v>946</v>
      </c>
      <c r="G668" s="265"/>
      <c r="H668" s="268">
        <v>3</v>
      </c>
      <c r="I668" s="269"/>
      <c r="J668" s="265"/>
      <c r="K668" s="265"/>
      <c r="L668" s="270"/>
      <c r="M668" s="271"/>
      <c r="N668" s="272"/>
      <c r="O668" s="272"/>
      <c r="P668" s="272"/>
      <c r="Q668" s="272"/>
      <c r="R668" s="272"/>
      <c r="S668" s="272"/>
      <c r="T668" s="273"/>
      <c r="AT668" s="274" t="s">
        <v>398</v>
      </c>
      <c r="AU668" s="274" t="s">
        <v>386</v>
      </c>
      <c r="AV668" s="15" t="s">
        <v>92</v>
      </c>
      <c r="AW668" s="15" t="s">
        <v>30</v>
      </c>
      <c r="AX668" s="15" t="s">
        <v>76</v>
      </c>
      <c r="AY668" s="274" t="s">
        <v>387</v>
      </c>
    </row>
    <row r="669" spans="1:65" s="16" customFormat="1" ht="10.199999999999999">
      <c r="B669" s="275"/>
      <c r="C669" s="276"/>
      <c r="D669" s="255" t="s">
        <v>398</v>
      </c>
      <c r="E669" s="277" t="s">
        <v>1</v>
      </c>
      <c r="F669" s="278" t="s">
        <v>412</v>
      </c>
      <c r="G669" s="276"/>
      <c r="H669" s="279">
        <v>7</v>
      </c>
      <c r="I669" s="280"/>
      <c r="J669" s="276"/>
      <c r="K669" s="276"/>
      <c r="L669" s="281"/>
      <c r="M669" s="282"/>
      <c r="N669" s="283"/>
      <c r="O669" s="283"/>
      <c r="P669" s="283"/>
      <c r="Q669" s="283"/>
      <c r="R669" s="283"/>
      <c r="S669" s="283"/>
      <c r="T669" s="284"/>
      <c r="AT669" s="285" t="s">
        <v>398</v>
      </c>
      <c r="AU669" s="285" t="s">
        <v>386</v>
      </c>
      <c r="AV669" s="16" t="s">
        <v>386</v>
      </c>
      <c r="AW669" s="16" t="s">
        <v>30</v>
      </c>
      <c r="AX669" s="16" t="s">
        <v>84</v>
      </c>
      <c r="AY669" s="285" t="s">
        <v>387</v>
      </c>
    </row>
    <row r="670" spans="1:65" s="13" customFormat="1" ht="20.85" customHeight="1">
      <c r="B670" s="227"/>
      <c r="C670" s="228"/>
      <c r="D670" s="229" t="s">
        <v>75</v>
      </c>
      <c r="E670" s="229" t="s">
        <v>552</v>
      </c>
      <c r="F670" s="229" t="s">
        <v>553</v>
      </c>
      <c r="G670" s="228"/>
      <c r="H670" s="228"/>
      <c r="I670" s="230"/>
      <c r="J670" s="231">
        <f>BK670</f>
        <v>0</v>
      </c>
      <c r="K670" s="228"/>
      <c r="L670" s="232"/>
      <c r="M670" s="233"/>
      <c r="N670" s="234"/>
      <c r="O670" s="234"/>
      <c r="P670" s="235">
        <f>SUM(P671:P682)</f>
        <v>0</v>
      </c>
      <c r="Q670" s="234"/>
      <c r="R670" s="235">
        <f>SUM(R671:R682)</f>
        <v>2.4001740000000001E-2</v>
      </c>
      <c r="S670" s="234"/>
      <c r="T670" s="236">
        <f>SUM(T671:T682)</f>
        <v>0</v>
      </c>
      <c r="AR670" s="237" t="s">
        <v>92</v>
      </c>
      <c r="AT670" s="238" t="s">
        <v>75</v>
      </c>
      <c r="AU670" s="238" t="s">
        <v>99</v>
      </c>
      <c r="AY670" s="237" t="s">
        <v>387</v>
      </c>
      <c r="BK670" s="239">
        <f>SUM(BK671:BK682)</f>
        <v>0</v>
      </c>
    </row>
    <row r="671" spans="1:65" s="2" customFormat="1" ht="24.15" customHeight="1">
      <c r="A671" s="37"/>
      <c r="B671" s="38"/>
      <c r="C671" s="240" t="s">
        <v>947</v>
      </c>
      <c r="D671" s="240" t="s">
        <v>393</v>
      </c>
      <c r="E671" s="241" t="s">
        <v>555</v>
      </c>
      <c r="F671" s="242" t="s">
        <v>556</v>
      </c>
      <c r="G671" s="243" t="s">
        <v>405</v>
      </c>
      <c r="H671" s="244">
        <v>296.52</v>
      </c>
      <c r="I671" s="245"/>
      <c r="J671" s="246">
        <f>ROUND(I671*H671,2)</f>
        <v>0</v>
      </c>
      <c r="K671" s="247"/>
      <c r="L671" s="40"/>
      <c r="M671" s="248" t="s">
        <v>1</v>
      </c>
      <c r="N671" s="249" t="s">
        <v>42</v>
      </c>
      <c r="O671" s="78"/>
      <c r="P671" s="250">
        <f>O671*H671</f>
        <v>0</v>
      </c>
      <c r="Q671" s="250">
        <v>8.0000000000000007E-5</v>
      </c>
      <c r="R671" s="250">
        <f>Q671*H671</f>
        <v>2.3721599999999999E-2</v>
      </c>
      <c r="S671" s="250">
        <v>0</v>
      </c>
      <c r="T671" s="251">
        <f>S671*H671</f>
        <v>0</v>
      </c>
      <c r="U671" s="37"/>
      <c r="V671" s="37"/>
      <c r="W671" s="37"/>
      <c r="X671" s="37"/>
      <c r="Y671" s="37"/>
      <c r="Z671" s="37"/>
      <c r="AA671" s="37"/>
      <c r="AB671" s="37"/>
      <c r="AC671" s="37"/>
      <c r="AD671" s="37"/>
      <c r="AE671" s="37"/>
      <c r="AR671" s="252" t="s">
        <v>422</v>
      </c>
      <c r="AT671" s="252" t="s">
        <v>393</v>
      </c>
      <c r="AU671" s="252" t="s">
        <v>386</v>
      </c>
      <c r="AY671" s="19" t="s">
        <v>387</v>
      </c>
      <c r="BE671" s="127">
        <f>IF(N671="základná",J671,0)</f>
        <v>0</v>
      </c>
      <c r="BF671" s="127">
        <f>IF(N671="znížená",J671,0)</f>
        <v>0</v>
      </c>
      <c r="BG671" s="127">
        <f>IF(N671="zákl. prenesená",J671,0)</f>
        <v>0</v>
      </c>
      <c r="BH671" s="127">
        <f>IF(N671="zníž. prenesená",J671,0)</f>
        <v>0</v>
      </c>
      <c r="BI671" s="127">
        <f>IF(N671="nulová",J671,0)</f>
        <v>0</v>
      </c>
      <c r="BJ671" s="19" t="s">
        <v>92</v>
      </c>
      <c r="BK671" s="127">
        <f>ROUND(I671*H671,2)</f>
        <v>0</v>
      </c>
      <c r="BL671" s="19" t="s">
        <v>422</v>
      </c>
      <c r="BM671" s="252" t="s">
        <v>948</v>
      </c>
    </row>
    <row r="672" spans="1:65" s="14" customFormat="1" ht="10.199999999999999">
      <c r="B672" s="253"/>
      <c r="C672" s="254"/>
      <c r="D672" s="255" t="s">
        <v>398</v>
      </c>
      <c r="E672" s="256" t="s">
        <v>1</v>
      </c>
      <c r="F672" s="257" t="s">
        <v>416</v>
      </c>
      <c r="G672" s="254"/>
      <c r="H672" s="256" t="s">
        <v>1</v>
      </c>
      <c r="I672" s="258"/>
      <c r="J672" s="254"/>
      <c r="K672" s="254"/>
      <c r="L672" s="259"/>
      <c r="M672" s="260"/>
      <c r="N672" s="261"/>
      <c r="O672" s="261"/>
      <c r="P672" s="261"/>
      <c r="Q672" s="261"/>
      <c r="R672" s="261"/>
      <c r="S672" s="261"/>
      <c r="T672" s="262"/>
      <c r="AT672" s="263" t="s">
        <v>398</v>
      </c>
      <c r="AU672" s="263" t="s">
        <v>386</v>
      </c>
      <c r="AV672" s="14" t="s">
        <v>84</v>
      </c>
      <c r="AW672" s="14" t="s">
        <v>30</v>
      </c>
      <c r="AX672" s="14" t="s">
        <v>76</v>
      </c>
      <c r="AY672" s="263" t="s">
        <v>387</v>
      </c>
    </row>
    <row r="673" spans="1:65" s="15" customFormat="1" ht="10.199999999999999">
      <c r="B673" s="264"/>
      <c r="C673" s="265"/>
      <c r="D673" s="255" t="s">
        <v>398</v>
      </c>
      <c r="E673" s="266" t="s">
        <v>1</v>
      </c>
      <c r="F673" s="267" t="s">
        <v>949</v>
      </c>
      <c r="G673" s="265"/>
      <c r="H673" s="268">
        <v>282.39999999999998</v>
      </c>
      <c r="I673" s="269"/>
      <c r="J673" s="265"/>
      <c r="K673" s="265"/>
      <c r="L673" s="270"/>
      <c r="M673" s="271"/>
      <c r="N673" s="272"/>
      <c r="O673" s="272"/>
      <c r="P673" s="272"/>
      <c r="Q673" s="272"/>
      <c r="R673" s="272"/>
      <c r="S673" s="272"/>
      <c r="T673" s="273"/>
      <c r="AT673" s="274" t="s">
        <v>398</v>
      </c>
      <c r="AU673" s="274" t="s">
        <v>386</v>
      </c>
      <c r="AV673" s="15" t="s">
        <v>92</v>
      </c>
      <c r="AW673" s="15" t="s">
        <v>30</v>
      </c>
      <c r="AX673" s="15" t="s">
        <v>76</v>
      </c>
      <c r="AY673" s="274" t="s">
        <v>387</v>
      </c>
    </row>
    <row r="674" spans="1:65" s="17" customFormat="1" ht="10.199999999999999">
      <c r="B674" s="286"/>
      <c r="C674" s="287"/>
      <c r="D674" s="255" t="s">
        <v>398</v>
      </c>
      <c r="E674" s="288" t="s">
        <v>169</v>
      </c>
      <c r="F674" s="289" t="s">
        <v>411</v>
      </c>
      <c r="G674" s="287"/>
      <c r="H674" s="290">
        <v>282.39999999999998</v>
      </c>
      <c r="I674" s="291"/>
      <c r="J674" s="287"/>
      <c r="K674" s="287"/>
      <c r="L674" s="292"/>
      <c r="M674" s="293"/>
      <c r="N674" s="294"/>
      <c r="O674" s="294"/>
      <c r="P674" s="294"/>
      <c r="Q674" s="294"/>
      <c r="R674" s="294"/>
      <c r="S674" s="294"/>
      <c r="T674" s="295"/>
      <c r="AT674" s="296" t="s">
        <v>398</v>
      </c>
      <c r="AU674" s="296" t="s">
        <v>386</v>
      </c>
      <c r="AV674" s="17" t="s">
        <v>99</v>
      </c>
      <c r="AW674" s="17" t="s">
        <v>30</v>
      </c>
      <c r="AX674" s="17" t="s">
        <v>76</v>
      </c>
      <c r="AY674" s="296" t="s">
        <v>387</v>
      </c>
    </row>
    <row r="675" spans="1:65" s="15" customFormat="1" ht="10.199999999999999">
      <c r="B675" s="264"/>
      <c r="C675" s="265"/>
      <c r="D675" s="255" t="s">
        <v>398</v>
      </c>
      <c r="E675" s="266" t="s">
        <v>1</v>
      </c>
      <c r="F675" s="267" t="s">
        <v>950</v>
      </c>
      <c r="G675" s="265"/>
      <c r="H675" s="268">
        <v>14.12</v>
      </c>
      <c r="I675" s="269"/>
      <c r="J675" s="265"/>
      <c r="K675" s="265"/>
      <c r="L675" s="270"/>
      <c r="M675" s="271"/>
      <c r="N675" s="272"/>
      <c r="O675" s="272"/>
      <c r="P675" s="272"/>
      <c r="Q675" s="272"/>
      <c r="R675" s="272"/>
      <c r="S675" s="272"/>
      <c r="T675" s="273"/>
      <c r="AT675" s="274" t="s">
        <v>398</v>
      </c>
      <c r="AU675" s="274" t="s">
        <v>386</v>
      </c>
      <c r="AV675" s="15" t="s">
        <v>92</v>
      </c>
      <c r="AW675" s="15" t="s">
        <v>30</v>
      </c>
      <c r="AX675" s="15" t="s">
        <v>76</v>
      </c>
      <c r="AY675" s="274" t="s">
        <v>387</v>
      </c>
    </row>
    <row r="676" spans="1:65" s="16" customFormat="1" ht="10.199999999999999">
      <c r="B676" s="275"/>
      <c r="C676" s="276"/>
      <c r="D676" s="255" t="s">
        <v>398</v>
      </c>
      <c r="E676" s="277" t="s">
        <v>1</v>
      </c>
      <c r="F676" s="278" t="s">
        <v>412</v>
      </c>
      <c r="G676" s="276"/>
      <c r="H676" s="279">
        <v>296.52</v>
      </c>
      <c r="I676" s="280"/>
      <c r="J676" s="276"/>
      <c r="K676" s="276"/>
      <c r="L676" s="281"/>
      <c r="M676" s="282"/>
      <c r="N676" s="283"/>
      <c r="O676" s="283"/>
      <c r="P676" s="283"/>
      <c r="Q676" s="283"/>
      <c r="R676" s="283"/>
      <c r="S676" s="283"/>
      <c r="T676" s="284"/>
      <c r="AT676" s="285" t="s">
        <v>398</v>
      </c>
      <c r="AU676" s="285" t="s">
        <v>386</v>
      </c>
      <c r="AV676" s="16" t="s">
        <v>386</v>
      </c>
      <c r="AW676" s="16" t="s">
        <v>30</v>
      </c>
      <c r="AX676" s="16" t="s">
        <v>84</v>
      </c>
      <c r="AY676" s="285" t="s">
        <v>387</v>
      </c>
    </row>
    <row r="677" spans="1:65" s="2" customFormat="1" ht="24.15" customHeight="1">
      <c r="A677" s="37"/>
      <c r="B677" s="38"/>
      <c r="C677" s="240" t="s">
        <v>951</v>
      </c>
      <c r="D677" s="240" t="s">
        <v>393</v>
      </c>
      <c r="E677" s="241" t="s">
        <v>561</v>
      </c>
      <c r="F677" s="242" t="s">
        <v>562</v>
      </c>
      <c r="G677" s="243" t="s">
        <v>405</v>
      </c>
      <c r="H677" s="244">
        <v>4.0019999999999998</v>
      </c>
      <c r="I677" s="245"/>
      <c r="J677" s="246">
        <f>ROUND(I677*H677,2)</f>
        <v>0</v>
      </c>
      <c r="K677" s="247"/>
      <c r="L677" s="40"/>
      <c r="M677" s="248" t="s">
        <v>1</v>
      </c>
      <c r="N677" s="249" t="s">
        <v>42</v>
      </c>
      <c r="O677" s="78"/>
      <c r="P677" s="250">
        <f>O677*H677</f>
        <v>0</v>
      </c>
      <c r="Q677" s="250">
        <v>6.9999999999999994E-5</v>
      </c>
      <c r="R677" s="250">
        <f>Q677*H677</f>
        <v>2.8013999999999996E-4</v>
      </c>
      <c r="S677" s="250">
        <v>0</v>
      </c>
      <c r="T677" s="251">
        <f>S677*H677</f>
        <v>0</v>
      </c>
      <c r="U677" s="37"/>
      <c r="V677" s="37"/>
      <c r="W677" s="37"/>
      <c r="X677" s="37"/>
      <c r="Y677" s="37"/>
      <c r="Z677" s="37"/>
      <c r="AA677" s="37"/>
      <c r="AB677" s="37"/>
      <c r="AC677" s="37"/>
      <c r="AD677" s="37"/>
      <c r="AE677" s="37"/>
      <c r="AR677" s="252" t="s">
        <v>422</v>
      </c>
      <c r="AT677" s="252" t="s">
        <v>393</v>
      </c>
      <c r="AU677" s="252" t="s">
        <v>386</v>
      </c>
      <c r="AY677" s="19" t="s">
        <v>387</v>
      </c>
      <c r="BE677" s="127">
        <f>IF(N677="základná",J677,0)</f>
        <v>0</v>
      </c>
      <c r="BF677" s="127">
        <f>IF(N677="znížená",J677,0)</f>
        <v>0</v>
      </c>
      <c r="BG677" s="127">
        <f>IF(N677="zákl. prenesená",J677,0)</f>
        <v>0</v>
      </c>
      <c r="BH677" s="127">
        <f>IF(N677="zníž. prenesená",J677,0)</f>
        <v>0</v>
      </c>
      <c r="BI677" s="127">
        <f>IF(N677="nulová",J677,0)</f>
        <v>0</v>
      </c>
      <c r="BJ677" s="19" t="s">
        <v>92</v>
      </c>
      <c r="BK677" s="127">
        <f>ROUND(I677*H677,2)</f>
        <v>0</v>
      </c>
      <c r="BL677" s="19" t="s">
        <v>422</v>
      </c>
      <c r="BM677" s="252" t="s">
        <v>952</v>
      </c>
    </row>
    <row r="678" spans="1:65" s="14" customFormat="1" ht="20.399999999999999">
      <c r="B678" s="253"/>
      <c r="C678" s="254"/>
      <c r="D678" s="255" t="s">
        <v>398</v>
      </c>
      <c r="E678" s="256" t="s">
        <v>1</v>
      </c>
      <c r="F678" s="257" t="s">
        <v>564</v>
      </c>
      <c r="G678" s="254"/>
      <c r="H678" s="256" t="s">
        <v>1</v>
      </c>
      <c r="I678" s="258"/>
      <c r="J678" s="254"/>
      <c r="K678" s="254"/>
      <c r="L678" s="259"/>
      <c r="M678" s="260"/>
      <c r="N678" s="261"/>
      <c r="O678" s="261"/>
      <c r="P678" s="261"/>
      <c r="Q678" s="261"/>
      <c r="R678" s="261"/>
      <c r="S678" s="261"/>
      <c r="T678" s="262"/>
      <c r="AT678" s="263" t="s">
        <v>398</v>
      </c>
      <c r="AU678" s="263" t="s">
        <v>386</v>
      </c>
      <c r="AV678" s="14" t="s">
        <v>84</v>
      </c>
      <c r="AW678" s="14" t="s">
        <v>30</v>
      </c>
      <c r="AX678" s="14" t="s">
        <v>76</v>
      </c>
      <c r="AY678" s="263" t="s">
        <v>387</v>
      </c>
    </row>
    <row r="679" spans="1:65" s="15" customFormat="1" ht="10.199999999999999">
      <c r="B679" s="264"/>
      <c r="C679" s="265"/>
      <c r="D679" s="255" t="s">
        <v>398</v>
      </c>
      <c r="E679" s="266" t="s">
        <v>1</v>
      </c>
      <c r="F679" s="267" t="s">
        <v>953</v>
      </c>
      <c r="G679" s="265"/>
      <c r="H679" s="268">
        <v>2.8410000000000002</v>
      </c>
      <c r="I679" s="269"/>
      <c r="J679" s="265"/>
      <c r="K679" s="265"/>
      <c r="L679" s="270"/>
      <c r="M679" s="271"/>
      <c r="N679" s="272"/>
      <c r="O679" s="272"/>
      <c r="P679" s="272"/>
      <c r="Q679" s="272"/>
      <c r="R679" s="272"/>
      <c r="S679" s="272"/>
      <c r="T679" s="273"/>
      <c r="AT679" s="274" t="s">
        <v>398</v>
      </c>
      <c r="AU679" s="274" t="s">
        <v>386</v>
      </c>
      <c r="AV679" s="15" t="s">
        <v>92</v>
      </c>
      <c r="AW679" s="15" t="s">
        <v>30</v>
      </c>
      <c r="AX679" s="15" t="s">
        <v>76</v>
      </c>
      <c r="AY679" s="274" t="s">
        <v>387</v>
      </c>
    </row>
    <row r="680" spans="1:65" s="15" customFormat="1" ht="10.199999999999999">
      <c r="B680" s="264"/>
      <c r="C680" s="265"/>
      <c r="D680" s="255" t="s">
        <v>398</v>
      </c>
      <c r="E680" s="266" t="s">
        <v>1</v>
      </c>
      <c r="F680" s="267" t="s">
        <v>954</v>
      </c>
      <c r="G680" s="265"/>
      <c r="H680" s="268">
        <v>0.36</v>
      </c>
      <c r="I680" s="269"/>
      <c r="J680" s="265"/>
      <c r="K680" s="265"/>
      <c r="L680" s="270"/>
      <c r="M680" s="271"/>
      <c r="N680" s="272"/>
      <c r="O680" s="272"/>
      <c r="P680" s="272"/>
      <c r="Q680" s="272"/>
      <c r="R680" s="272"/>
      <c r="S680" s="272"/>
      <c r="T680" s="273"/>
      <c r="AT680" s="274" t="s">
        <v>398</v>
      </c>
      <c r="AU680" s="274" t="s">
        <v>386</v>
      </c>
      <c r="AV680" s="15" t="s">
        <v>92</v>
      </c>
      <c r="AW680" s="15" t="s">
        <v>30</v>
      </c>
      <c r="AX680" s="15" t="s">
        <v>76</v>
      </c>
      <c r="AY680" s="274" t="s">
        <v>387</v>
      </c>
    </row>
    <row r="681" spans="1:65" s="15" customFormat="1" ht="10.199999999999999">
      <c r="B681" s="264"/>
      <c r="C681" s="265"/>
      <c r="D681" s="255" t="s">
        <v>398</v>
      </c>
      <c r="E681" s="266" t="s">
        <v>1</v>
      </c>
      <c r="F681" s="267" t="s">
        <v>955</v>
      </c>
      <c r="G681" s="265"/>
      <c r="H681" s="268">
        <v>0.80100000000000005</v>
      </c>
      <c r="I681" s="269"/>
      <c r="J681" s="265"/>
      <c r="K681" s="265"/>
      <c r="L681" s="270"/>
      <c r="M681" s="271"/>
      <c r="N681" s="272"/>
      <c r="O681" s="272"/>
      <c r="P681" s="272"/>
      <c r="Q681" s="272"/>
      <c r="R681" s="272"/>
      <c r="S681" s="272"/>
      <c r="T681" s="273"/>
      <c r="AT681" s="274" t="s">
        <v>398</v>
      </c>
      <c r="AU681" s="274" t="s">
        <v>386</v>
      </c>
      <c r="AV681" s="15" t="s">
        <v>92</v>
      </c>
      <c r="AW681" s="15" t="s">
        <v>30</v>
      </c>
      <c r="AX681" s="15" t="s">
        <v>76</v>
      </c>
      <c r="AY681" s="274" t="s">
        <v>387</v>
      </c>
    </row>
    <row r="682" spans="1:65" s="16" customFormat="1" ht="10.199999999999999">
      <c r="B682" s="275"/>
      <c r="C682" s="276"/>
      <c r="D682" s="255" t="s">
        <v>398</v>
      </c>
      <c r="E682" s="277" t="s">
        <v>1</v>
      </c>
      <c r="F682" s="278" t="s">
        <v>412</v>
      </c>
      <c r="G682" s="276"/>
      <c r="H682" s="279">
        <v>4.0019999999999998</v>
      </c>
      <c r="I682" s="280"/>
      <c r="J682" s="276"/>
      <c r="K682" s="276"/>
      <c r="L682" s="281"/>
      <c r="M682" s="282"/>
      <c r="N682" s="283"/>
      <c r="O682" s="283"/>
      <c r="P682" s="283"/>
      <c r="Q682" s="283"/>
      <c r="R682" s="283"/>
      <c r="S682" s="283"/>
      <c r="T682" s="284"/>
      <c r="AT682" s="285" t="s">
        <v>398</v>
      </c>
      <c r="AU682" s="285" t="s">
        <v>386</v>
      </c>
      <c r="AV682" s="16" t="s">
        <v>386</v>
      </c>
      <c r="AW682" s="16" t="s">
        <v>30</v>
      </c>
      <c r="AX682" s="16" t="s">
        <v>84</v>
      </c>
      <c r="AY682" s="285" t="s">
        <v>387</v>
      </c>
    </row>
    <row r="683" spans="1:65" s="12" customFormat="1" ht="22.8" customHeight="1">
      <c r="B683" s="212"/>
      <c r="C683" s="213"/>
      <c r="D683" s="214" t="s">
        <v>75</v>
      </c>
      <c r="E683" s="225" t="s">
        <v>567</v>
      </c>
      <c r="F683" s="225" t="s">
        <v>568</v>
      </c>
      <c r="G683" s="213"/>
      <c r="H683" s="213"/>
      <c r="I683" s="216"/>
      <c r="J683" s="226">
        <f>BK683</f>
        <v>0</v>
      </c>
      <c r="K683" s="213"/>
      <c r="L683" s="217"/>
      <c r="M683" s="218"/>
      <c r="N683" s="219"/>
      <c r="O683" s="219"/>
      <c r="P683" s="220">
        <f>P684+P830+P929</f>
        <v>0</v>
      </c>
      <c r="Q683" s="219"/>
      <c r="R683" s="220">
        <f>R684+R830+R929</f>
        <v>3586.0375818801194</v>
      </c>
      <c r="S683" s="219"/>
      <c r="T683" s="221">
        <f>T684+T830+T929</f>
        <v>0</v>
      </c>
      <c r="AR683" s="222" t="s">
        <v>84</v>
      </c>
      <c r="AT683" s="223" t="s">
        <v>75</v>
      </c>
      <c r="AU683" s="223" t="s">
        <v>84</v>
      </c>
      <c r="AY683" s="222" t="s">
        <v>387</v>
      </c>
      <c r="BK683" s="224">
        <f>BK684+BK830+BK929</f>
        <v>0</v>
      </c>
    </row>
    <row r="684" spans="1:65" s="12" customFormat="1" ht="20.85" customHeight="1">
      <c r="B684" s="212"/>
      <c r="C684" s="213"/>
      <c r="D684" s="214" t="s">
        <v>75</v>
      </c>
      <c r="E684" s="225" t="s">
        <v>390</v>
      </c>
      <c r="F684" s="225" t="s">
        <v>391</v>
      </c>
      <c r="G684" s="213"/>
      <c r="H684" s="213"/>
      <c r="I684" s="216"/>
      <c r="J684" s="226">
        <f>BK684</f>
        <v>0</v>
      </c>
      <c r="K684" s="213"/>
      <c r="L684" s="217"/>
      <c r="M684" s="218"/>
      <c r="N684" s="219"/>
      <c r="O684" s="219"/>
      <c r="P684" s="220">
        <f>P685+P694+P799+P828</f>
        <v>0</v>
      </c>
      <c r="Q684" s="219"/>
      <c r="R684" s="220">
        <f>R685+R694+R799+R828</f>
        <v>105.57456213</v>
      </c>
      <c r="S684" s="219"/>
      <c r="T684" s="221">
        <f>T685+T694+T799+T828</f>
        <v>0</v>
      </c>
      <c r="AR684" s="222" t="s">
        <v>84</v>
      </c>
      <c r="AT684" s="223" t="s">
        <v>75</v>
      </c>
      <c r="AU684" s="223" t="s">
        <v>92</v>
      </c>
      <c r="AY684" s="222" t="s">
        <v>387</v>
      </c>
      <c r="BK684" s="224">
        <f>BK685+BK694+BK799+BK828</f>
        <v>0</v>
      </c>
    </row>
    <row r="685" spans="1:65" s="13" customFormat="1" ht="20.85" customHeight="1">
      <c r="B685" s="227"/>
      <c r="C685" s="228"/>
      <c r="D685" s="229" t="s">
        <v>75</v>
      </c>
      <c r="E685" s="229" t="s">
        <v>386</v>
      </c>
      <c r="F685" s="229" t="s">
        <v>956</v>
      </c>
      <c r="G685" s="228"/>
      <c r="H685" s="228"/>
      <c r="I685" s="230"/>
      <c r="J685" s="231">
        <f>BK685</f>
        <v>0</v>
      </c>
      <c r="K685" s="228"/>
      <c r="L685" s="232"/>
      <c r="M685" s="233"/>
      <c r="N685" s="234"/>
      <c r="O685" s="234"/>
      <c r="P685" s="235">
        <f>SUM(P686:P693)</f>
        <v>0</v>
      </c>
      <c r="Q685" s="234"/>
      <c r="R685" s="235">
        <f>SUM(R686:R693)</f>
        <v>0.35988529000000002</v>
      </c>
      <c r="S685" s="234"/>
      <c r="T685" s="236">
        <f>SUM(T686:T693)</f>
        <v>0</v>
      </c>
      <c r="AR685" s="237" t="s">
        <v>84</v>
      </c>
      <c r="AT685" s="238" t="s">
        <v>75</v>
      </c>
      <c r="AU685" s="238" t="s">
        <v>99</v>
      </c>
      <c r="AY685" s="237" t="s">
        <v>387</v>
      </c>
      <c r="BK685" s="239">
        <f>SUM(BK686:BK693)</f>
        <v>0</v>
      </c>
    </row>
    <row r="686" spans="1:65" s="2" customFormat="1" ht="44.25" customHeight="1">
      <c r="A686" s="37"/>
      <c r="B686" s="38"/>
      <c r="C686" s="240" t="s">
        <v>957</v>
      </c>
      <c r="D686" s="240" t="s">
        <v>393</v>
      </c>
      <c r="E686" s="241" t="s">
        <v>958</v>
      </c>
      <c r="F686" s="242" t="s">
        <v>959</v>
      </c>
      <c r="G686" s="243" t="s">
        <v>405</v>
      </c>
      <c r="H686" s="244">
        <v>0.88700000000000001</v>
      </c>
      <c r="I686" s="245"/>
      <c r="J686" s="246">
        <f>ROUND(I686*H686,2)</f>
        <v>0</v>
      </c>
      <c r="K686" s="247"/>
      <c r="L686" s="40"/>
      <c r="M686" s="248" t="s">
        <v>1</v>
      </c>
      <c r="N686" s="249" t="s">
        <v>42</v>
      </c>
      <c r="O686" s="78"/>
      <c r="P686" s="250">
        <f>O686*H686</f>
        <v>0</v>
      </c>
      <c r="Q686" s="250">
        <v>6.2700000000000004E-3</v>
      </c>
      <c r="R686" s="250">
        <f>Q686*H686</f>
        <v>5.5614900000000005E-3</v>
      </c>
      <c r="S686" s="250">
        <v>0</v>
      </c>
      <c r="T686" s="251">
        <f>S686*H686</f>
        <v>0</v>
      </c>
      <c r="U686" s="37"/>
      <c r="V686" s="37"/>
      <c r="W686" s="37"/>
      <c r="X686" s="37"/>
      <c r="Y686" s="37"/>
      <c r="Z686" s="37"/>
      <c r="AA686" s="37"/>
      <c r="AB686" s="37"/>
      <c r="AC686" s="37"/>
      <c r="AD686" s="37"/>
      <c r="AE686" s="37"/>
      <c r="AR686" s="252" t="s">
        <v>386</v>
      </c>
      <c r="AT686" s="252" t="s">
        <v>393</v>
      </c>
      <c r="AU686" s="252" t="s">
        <v>386</v>
      </c>
      <c r="AY686" s="19" t="s">
        <v>387</v>
      </c>
      <c r="BE686" s="127">
        <f>IF(N686="základná",J686,0)</f>
        <v>0</v>
      </c>
      <c r="BF686" s="127">
        <f>IF(N686="znížená",J686,0)</f>
        <v>0</v>
      </c>
      <c r="BG686" s="127">
        <f>IF(N686="zákl. prenesená",J686,0)</f>
        <v>0</v>
      </c>
      <c r="BH686" s="127">
        <f>IF(N686="zníž. prenesená",J686,0)</f>
        <v>0</v>
      </c>
      <c r="BI686" s="127">
        <f>IF(N686="nulová",J686,0)</f>
        <v>0</v>
      </c>
      <c r="BJ686" s="19" t="s">
        <v>92</v>
      </c>
      <c r="BK686" s="127">
        <f>ROUND(I686*H686,2)</f>
        <v>0</v>
      </c>
      <c r="BL686" s="19" t="s">
        <v>386</v>
      </c>
      <c r="BM686" s="252" t="s">
        <v>960</v>
      </c>
    </row>
    <row r="687" spans="1:65" s="14" customFormat="1" ht="10.199999999999999">
      <c r="B687" s="253"/>
      <c r="C687" s="254"/>
      <c r="D687" s="255" t="s">
        <v>398</v>
      </c>
      <c r="E687" s="256" t="s">
        <v>1</v>
      </c>
      <c r="F687" s="257" t="s">
        <v>961</v>
      </c>
      <c r="G687" s="254"/>
      <c r="H687" s="256" t="s">
        <v>1</v>
      </c>
      <c r="I687" s="258"/>
      <c r="J687" s="254"/>
      <c r="K687" s="254"/>
      <c r="L687" s="259"/>
      <c r="M687" s="260"/>
      <c r="N687" s="261"/>
      <c r="O687" s="261"/>
      <c r="P687" s="261"/>
      <c r="Q687" s="261"/>
      <c r="R687" s="261"/>
      <c r="S687" s="261"/>
      <c r="T687" s="262"/>
      <c r="AT687" s="263" t="s">
        <v>398</v>
      </c>
      <c r="AU687" s="263" t="s">
        <v>386</v>
      </c>
      <c r="AV687" s="14" t="s">
        <v>84</v>
      </c>
      <c r="AW687" s="14" t="s">
        <v>30</v>
      </c>
      <c r="AX687" s="14" t="s">
        <v>76</v>
      </c>
      <c r="AY687" s="263" t="s">
        <v>387</v>
      </c>
    </row>
    <row r="688" spans="1:65" s="15" customFormat="1" ht="20.399999999999999">
      <c r="B688" s="264"/>
      <c r="C688" s="265"/>
      <c r="D688" s="255" t="s">
        <v>398</v>
      </c>
      <c r="E688" s="266" t="s">
        <v>1</v>
      </c>
      <c r="F688" s="267" t="s">
        <v>962</v>
      </c>
      <c r="G688" s="265"/>
      <c r="H688" s="268">
        <v>0.88700000000000001</v>
      </c>
      <c r="I688" s="269"/>
      <c r="J688" s="265"/>
      <c r="K688" s="265"/>
      <c r="L688" s="270"/>
      <c r="M688" s="271"/>
      <c r="N688" s="272"/>
      <c r="O688" s="272"/>
      <c r="P688" s="272"/>
      <c r="Q688" s="272"/>
      <c r="R688" s="272"/>
      <c r="S688" s="272"/>
      <c r="T688" s="273"/>
      <c r="AT688" s="274" t="s">
        <v>398</v>
      </c>
      <c r="AU688" s="274" t="s">
        <v>386</v>
      </c>
      <c r="AV688" s="15" t="s">
        <v>92</v>
      </c>
      <c r="AW688" s="15" t="s">
        <v>30</v>
      </c>
      <c r="AX688" s="15" t="s">
        <v>76</v>
      </c>
      <c r="AY688" s="274" t="s">
        <v>387</v>
      </c>
    </row>
    <row r="689" spans="1:65" s="16" customFormat="1" ht="10.199999999999999">
      <c r="B689" s="275"/>
      <c r="C689" s="276"/>
      <c r="D689" s="255" t="s">
        <v>398</v>
      </c>
      <c r="E689" s="277" t="s">
        <v>1</v>
      </c>
      <c r="F689" s="278" t="s">
        <v>412</v>
      </c>
      <c r="G689" s="276"/>
      <c r="H689" s="279">
        <v>0.88700000000000001</v>
      </c>
      <c r="I689" s="280"/>
      <c r="J689" s="276"/>
      <c r="K689" s="276"/>
      <c r="L689" s="281"/>
      <c r="M689" s="282"/>
      <c r="N689" s="283"/>
      <c r="O689" s="283"/>
      <c r="P689" s="283"/>
      <c r="Q689" s="283"/>
      <c r="R689" s="283"/>
      <c r="S689" s="283"/>
      <c r="T689" s="284"/>
      <c r="AT689" s="285" t="s">
        <v>398</v>
      </c>
      <c r="AU689" s="285" t="s">
        <v>386</v>
      </c>
      <c r="AV689" s="16" t="s">
        <v>386</v>
      </c>
      <c r="AW689" s="16" t="s">
        <v>30</v>
      </c>
      <c r="AX689" s="16" t="s">
        <v>84</v>
      </c>
      <c r="AY689" s="285" t="s">
        <v>387</v>
      </c>
    </row>
    <row r="690" spans="1:65" s="2" customFormat="1" ht="44.25" customHeight="1">
      <c r="A690" s="37"/>
      <c r="B690" s="38"/>
      <c r="C690" s="240" t="s">
        <v>963</v>
      </c>
      <c r="D690" s="240" t="s">
        <v>393</v>
      </c>
      <c r="E690" s="241" t="s">
        <v>964</v>
      </c>
      <c r="F690" s="242" t="s">
        <v>965</v>
      </c>
      <c r="G690" s="243" t="s">
        <v>180</v>
      </c>
      <c r="H690" s="244">
        <v>0.155</v>
      </c>
      <c r="I690" s="245"/>
      <c r="J690" s="246">
        <f>ROUND(I690*H690,2)</f>
        <v>0</v>
      </c>
      <c r="K690" s="247"/>
      <c r="L690" s="40"/>
      <c r="M690" s="248" t="s">
        <v>1</v>
      </c>
      <c r="N690" s="249" t="s">
        <v>42</v>
      </c>
      <c r="O690" s="78"/>
      <c r="P690" s="250">
        <f>O690*H690</f>
        <v>0</v>
      </c>
      <c r="Q690" s="250">
        <v>2.2859600000000002</v>
      </c>
      <c r="R690" s="250">
        <f>Q690*H690</f>
        <v>0.35432380000000002</v>
      </c>
      <c r="S690" s="250">
        <v>0</v>
      </c>
      <c r="T690" s="251">
        <f>S690*H690</f>
        <v>0</v>
      </c>
      <c r="U690" s="37"/>
      <c r="V690" s="37"/>
      <c r="W690" s="37"/>
      <c r="X690" s="37"/>
      <c r="Y690" s="37"/>
      <c r="Z690" s="37"/>
      <c r="AA690" s="37"/>
      <c r="AB690" s="37"/>
      <c r="AC690" s="37"/>
      <c r="AD690" s="37"/>
      <c r="AE690" s="37"/>
      <c r="AR690" s="252" t="s">
        <v>386</v>
      </c>
      <c r="AT690" s="252" t="s">
        <v>393</v>
      </c>
      <c r="AU690" s="252" t="s">
        <v>386</v>
      </c>
      <c r="AY690" s="19" t="s">
        <v>387</v>
      </c>
      <c r="BE690" s="127">
        <f>IF(N690="základná",J690,0)</f>
        <v>0</v>
      </c>
      <c r="BF690" s="127">
        <f>IF(N690="znížená",J690,0)</f>
        <v>0</v>
      </c>
      <c r="BG690" s="127">
        <f>IF(N690="zákl. prenesená",J690,0)</f>
        <v>0</v>
      </c>
      <c r="BH690" s="127">
        <f>IF(N690="zníž. prenesená",J690,0)</f>
        <v>0</v>
      </c>
      <c r="BI690" s="127">
        <f>IF(N690="nulová",J690,0)</f>
        <v>0</v>
      </c>
      <c r="BJ690" s="19" t="s">
        <v>92</v>
      </c>
      <c r="BK690" s="127">
        <f>ROUND(I690*H690,2)</f>
        <v>0</v>
      </c>
      <c r="BL690" s="19" t="s">
        <v>386</v>
      </c>
      <c r="BM690" s="252" t="s">
        <v>966</v>
      </c>
    </row>
    <row r="691" spans="1:65" s="14" customFormat="1" ht="10.199999999999999">
      <c r="B691" s="253"/>
      <c r="C691" s="254"/>
      <c r="D691" s="255" t="s">
        <v>398</v>
      </c>
      <c r="E691" s="256" t="s">
        <v>1</v>
      </c>
      <c r="F691" s="257" t="s">
        <v>961</v>
      </c>
      <c r="G691" s="254"/>
      <c r="H691" s="256" t="s">
        <v>1</v>
      </c>
      <c r="I691" s="258"/>
      <c r="J691" s="254"/>
      <c r="K691" s="254"/>
      <c r="L691" s="259"/>
      <c r="M691" s="260"/>
      <c r="N691" s="261"/>
      <c r="O691" s="261"/>
      <c r="P691" s="261"/>
      <c r="Q691" s="261"/>
      <c r="R691" s="261"/>
      <c r="S691" s="261"/>
      <c r="T691" s="262"/>
      <c r="AT691" s="263" t="s">
        <v>398</v>
      </c>
      <c r="AU691" s="263" t="s">
        <v>386</v>
      </c>
      <c r="AV691" s="14" t="s">
        <v>84</v>
      </c>
      <c r="AW691" s="14" t="s">
        <v>30</v>
      </c>
      <c r="AX691" s="14" t="s">
        <v>76</v>
      </c>
      <c r="AY691" s="263" t="s">
        <v>387</v>
      </c>
    </row>
    <row r="692" spans="1:65" s="15" customFormat="1" ht="20.399999999999999">
      <c r="B692" s="264"/>
      <c r="C692" s="265"/>
      <c r="D692" s="255" t="s">
        <v>398</v>
      </c>
      <c r="E692" s="266" t="s">
        <v>1</v>
      </c>
      <c r="F692" s="267" t="s">
        <v>967</v>
      </c>
      <c r="G692" s="265"/>
      <c r="H692" s="268">
        <v>0.155</v>
      </c>
      <c r="I692" s="269"/>
      <c r="J692" s="265"/>
      <c r="K692" s="265"/>
      <c r="L692" s="270"/>
      <c r="M692" s="271"/>
      <c r="N692" s="272"/>
      <c r="O692" s="272"/>
      <c r="P692" s="272"/>
      <c r="Q692" s="272"/>
      <c r="R692" s="272"/>
      <c r="S692" s="272"/>
      <c r="T692" s="273"/>
      <c r="AT692" s="274" t="s">
        <v>398</v>
      </c>
      <c r="AU692" s="274" t="s">
        <v>386</v>
      </c>
      <c r="AV692" s="15" t="s">
        <v>92</v>
      </c>
      <c r="AW692" s="15" t="s">
        <v>30</v>
      </c>
      <c r="AX692" s="15" t="s">
        <v>76</v>
      </c>
      <c r="AY692" s="274" t="s">
        <v>387</v>
      </c>
    </row>
    <row r="693" spans="1:65" s="16" customFormat="1" ht="10.199999999999999">
      <c r="B693" s="275"/>
      <c r="C693" s="276"/>
      <c r="D693" s="255" t="s">
        <v>398</v>
      </c>
      <c r="E693" s="277" t="s">
        <v>1</v>
      </c>
      <c r="F693" s="278" t="s">
        <v>412</v>
      </c>
      <c r="G693" s="276"/>
      <c r="H693" s="279">
        <v>0.155</v>
      </c>
      <c r="I693" s="280"/>
      <c r="J693" s="276"/>
      <c r="K693" s="276"/>
      <c r="L693" s="281"/>
      <c r="M693" s="282"/>
      <c r="N693" s="283"/>
      <c r="O693" s="283"/>
      <c r="P693" s="283"/>
      <c r="Q693" s="283"/>
      <c r="R693" s="283"/>
      <c r="S693" s="283"/>
      <c r="T693" s="284"/>
      <c r="AT693" s="285" t="s">
        <v>398</v>
      </c>
      <c r="AU693" s="285" t="s">
        <v>386</v>
      </c>
      <c r="AV693" s="16" t="s">
        <v>386</v>
      </c>
      <c r="AW693" s="16" t="s">
        <v>30</v>
      </c>
      <c r="AX693" s="16" t="s">
        <v>84</v>
      </c>
      <c r="AY693" s="285" t="s">
        <v>387</v>
      </c>
    </row>
    <row r="694" spans="1:65" s="13" customFormat="1" ht="20.85" customHeight="1">
      <c r="B694" s="227"/>
      <c r="C694" s="228"/>
      <c r="D694" s="229" t="s">
        <v>75</v>
      </c>
      <c r="E694" s="229" t="s">
        <v>433</v>
      </c>
      <c r="F694" s="229" t="s">
        <v>569</v>
      </c>
      <c r="G694" s="228"/>
      <c r="H694" s="228"/>
      <c r="I694" s="230"/>
      <c r="J694" s="231">
        <f>BK694</f>
        <v>0</v>
      </c>
      <c r="K694" s="228"/>
      <c r="L694" s="232"/>
      <c r="M694" s="233"/>
      <c r="N694" s="234"/>
      <c r="O694" s="234"/>
      <c r="P694" s="235">
        <f>SUM(P695:P798)</f>
        <v>0</v>
      </c>
      <c r="Q694" s="234"/>
      <c r="R694" s="235">
        <f>SUM(R695:R798)</f>
        <v>28.184911839999998</v>
      </c>
      <c r="S694" s="234"/>
      <c r="T694" s="236">
        <f>SUM(T695:T798)</f>
        <v>0</v>
      </c>
      <c r="AR694" s="237" t="s">
        <v>84</v>
      </c>
      <c r="AT694" s="238" t="s">
        <v>75</v>
      </c>
      <c r="AU694" s="238" t="s">
        <v>99</v>
      </c>
      <c r="AY694" s="237" t="s">
        <v>387</v>
      </c>
      <c r="BK694" s="239">
        <f>SUM(BK695:BK798)</f>
        <v>0</v>
      </c>
    </row>
    <row r="695" spans="1:65" s="2" customFormat="1" ht="37.799999999999997" customHeight="1">
      <c r="A695" s="37"/>
      <c r="B695" s="38"/>
      <c r="C695" s="240" t="s">
        <v>968</v>
      </c>
      <c r="D695" s="240" t="s">
        <v>393</v>
      </c>
      <c r="E695" s="241" t="s">
        <v>969</v>
      </c>
      <c r="F695" s="242" t="s">
        <v>970</v>
      </c>
      <c r="G695" s="243" t="s">
        <v>405</v>
      </c>
      <c r="H695" s="244">
        <v>149.15299999999999</v>
      </c>
      <c r="I695" s="245"/>
      <c r="J695" s="246">
        <f>ROUND(I695*H695,2)</f>
        <v>0</v>
      </c>
      <c r="K695" s="247"/>
      <c r="L695" s="40"/>
      <c r="M695" s="248" t="s">
        <v>1</v>
      </c>
      <c r="N695" s="249" t="s">
        <v>42</v>
      </c>
      <c r="O695" s="78"/>
      <c r="P695" s="250">
        <f>O695*H695</f>
        <v>0</v>
      </c>
      <c r="Q695" s="250">
        <v>2E-3</v>
      </c>
      <c r="R695" s="250">
        <f>Q695*H695</f>
        <v>0.29830600000000002</v>
      </c>
      <c r="S695" s="250">
        <v>0</v>
      </c>
      <c r="T695" s="251">
        <f>S695*H695</f>
        <v>0</v>
      </c>
      <c r="U695" s="37"/>
      <c r="V695" s="37"/>
      <c r="W695" s="37"/>
      <c r="X695" s="37"/>
      <c r="Y695" s="37"/>
      <c r="Z695" s="37"/>
      <c r="AA695" s="37"/>
      <c r="AB695" s="37"/>
      <c r="AC695" s="37"/>
      <c r="AD695" s="37"/>
      <c r="AE695" s="37"/>
      <c r="AR695" s="252" t="s">
        <v>386</v>
      </c>
      <c r="AT695" s="252" t="s">
        <v>393</v>
      </c>
      <c r="AU695" s="252" t="s">
        <v>386</v>
      </c>
      <c r="AY695" s="19" t="s">
        <v>387</v>
      </c>
      <c r="BE695" s="127">
        <f>IF(N695="základná",J695,0)</f>
        <v>0</v>
      </c>
      <c r="BF695" s="127">
        <f>IF(N695="znížená",J695,0)</f>
        <v>0</v>
      </c>
      <c r="BG695" s="127">
        <f>IF(N695="zákl. prenesená",J695,0)</f>
        <v>0</v>
      </c>
      <c r="BH695" s="127">
        <f>IF(N695="zníž. prenesená",J695,0)</f>
        <v>0</v>
      </c>
      <c r="BI695" s="127">
        <f>IF(N695="nulová",J695,0)</f>
        <v>0</v>
      </c>
      <c r="BJ695" s="19" t="s">
        <v>92</v>
      </c>
      <c r="BK695" s="127">
        <f>ROUND(I695*H695,2)</f>
        <v>0</v>
      </c>
      <c r="BL695" s="19" t="s">
        <v>386</v>
      </c>
      <c r="BM695" s="252" t="s">
        <v>971</v>
      </c>
    </row>
    <row r="696" spans="1:65" s="15" customFormat="1" ht="10.199999999999999">
      <c r="B696" s="264"/>
      <c r="C696" s="265"/>
      <c r="D696" s="255" t="s">
        <v>398</v>
      </c>
      <c r="E696" s="266" t="s">
        <v>1</v>
      </c>
      <c r="F696" s="267" t="s">
        <v>278</v>
      </c>
      <c r="G696" s="265"/>
      <c r="H696" s="268">
        <v>142.05000000000001</v>
      </c>
      <c r="I696" s="269"/>
      <c r="J696" s="265"/>
      <c r="K696" s="265"/>
      <c r="L696" s="270"/>
      <c r="M696" s="271"/>
      <c r="N696" s="272"/>
      <c r="O696" s="272"/>
      <c r="P696" s="272"/>
      <c r="Q696" s="272"/>
      <c r="R696" s="272"/>
      <c r="S696" s="272"/>
      <c r="T696" s="273"/>
      <c r="AT696" s="274" t="s">
        <v>398</v>
      </c>
      <c r="AU696" s="274" t="s">
        <v>386</v>
      </c>
      <c r="AV696" s="15" t="s">
        <v>92</v>
      </c>
      <c r="AW696" s="15" t="s">
        <v>30</v>
      </c>
      <c r="AX696" s="15" t="s">
        <v>76</v>
      </c>
      <c r="AY696" s="274" t="s">
        <v>387</v>
      </c>
    </row>
    <row r="697" spans="1:65" s="17" customFormat="1" ht="10.199999999999999">
      <c r="B697" s="286"/>
      <c r="C697" s="287"/>
      <c r="D697" s="255" t="s">
        <v>398</v>
      </c>
      <c r="E697" s="288" t="s">
        <v>1</v>
      </c>
      <c r="F697" s="289" t="s">
        <v>411</v>
      </c>
      <c r="G697" s="287"/>
      <c r="H697" s="290">
        <v>142.05000000000001</v>
      </c>
      <c r="I697" s="291"/>
      <c r="J697" s="287"/>
      <c r="K697" s="287"/>
      <c r="L697" s="292"/>
      <c r="M697" s="293"/>
      <c r="N697" s="294"/>
      <c r="O697" s="294"/>
      <c r="P697" s="294"/>
      <c r="Q697" s="294"/>
      <c r="R697" s="294"/>
      <c r="S697" s="294"/>
      <c r="T697" s="295"/>
      <c r="AT697" s="296" t="s">
        <v>398</v>
      </c>
      <c r="AU697" s="296" t="s">
        <v>386</v>
      </c>
      <c r="AV697" s="17" t="s">
        <v>99</v>
      </c>
      <c r="AW697" s="17" t="s">
        <v>30</v>
      </c>
      <c r="AX697" s="17" t="s">
        <v>76</v>
      </c>
      <c r="AY697" s="296" t="s">
        <v>387</v>
      </c>
    </row>
    <row r="698" spans="1:65" s="15" customFormat="1" ht="10.199999999999999">
      <c r="B698" s="264"/>
      <c r="C698" s="265"/>
      <c r="D698" s="255" t="s">
        <v>398</v>
      </c>
      <c r="E698" s="266" t="s">
        <v>1</v>
      </c>
      <c r="F698" s="267" t="s">
        <v>972</v>
      </c>
      <c r="G698" s="265"/>
      <c r="H698" s="268">
        <v>7.1029999999999998</v>
      </c>
      <c r="I698" s="269"/>
      <c r="J698" s="265"/>
      <c r="K698" s="265"/>
      <c r="L698" s="270"/>
      <c r="M698" s="271"/>
      <c r="N698" s="272"/>
      <c r="O698" s="272"/>
      <c r="P698" s="272"/>
      <c r="Q698" s="272"/>
      <c r="R698" s="272"/>
      <c r="S698" s="272"/>
      <c r="T698" s="273"/>
      <c r="AT698" s="274" t="s">
        <v>398</v>
      </c>
      <c r="AU698" s="274" t="s">
        <v>386</v>
      </c>
      <c r="AV698" s="15" t="s">
        <v>92</v>
      </c>
      <c r="AW698" s="15" t="s">
        <v>30</v>
      </c>
      <c r="AX698" s="15" t="s">
        <v>76</v>
      </c>
      <c r="AY698" s="274" t="s">
        <v>387</v>
      </c>
    </row>
    <row r="699" spans="1:65" s="16" customFormat="1" ht="10.199999999999999">
      <c r="B699" s="275"/>
      <c r="C699" s="276"/>
      <c r="D699" s="255" t="s">
        <v>398</v>
      </c>
      <c r="E699" s="277" t="s">
        <v>1</v>
      </c>
      <c r="F699" s="278" t="s">
        <v>412</v>
      </c>
      <c r="G699" s="276"/>
      <c r="H699" s="279">
        <v>149.15299999999999</v>
      </c>
      <c r="I699" s="280"/>
      <c r="J699" s="276"/>
      <c r="K699" s="276"/>
      <c r="L699" s="281"/>
      <c r="M699" s="282"/>
      <c r="N699" s="283"/>
      <c r="O699" s="283"/>
      <c r="P699" s="283"/>
      <c r="Q699" s="283"/>
      <c r="R699" s="283"/>
      <c r="S699" s="283"/>
      <c r="T699" s="284"/>
      <c r="AT699" s="285" t="s">
        <v>398</v>
      </c>
      <c r="AU699" s="285" t="s">
        <v>386</v>
      </c>
      <c r="AV699" s="16" t="s">
        <v>386</v>
      </c>
      <c r="AW699" s="16" t="s">
        <v>30</v>
      </c>
      <c r="AX699" s="16" t="s">
        <v>84</v>
      </c>
      <c r="AY699" s="285" t="s">
        <v>387</v>
      </c>
    </row>
    <row r="700" spans="1:65" s="2" customFormat="1" ht="37.799999999999997" customHeight="1">
      <c r="A700" s="37"/>
      <c r="B700" s="38"/>
      <c r="C700" s="240" t="s">
        <v>973</v>
      </c>
      <c r="D700" s="240" t="s">
        <v>393</v>
      </c>
      <c r="E700" s="241" t="s">
        <v>571</v>
      </c>
      <c r="F700" s="242" t="s">
        <v>572</v>
      </c>
      <c r="G700" s="243" t="s">
        <v>405</v>
      </c>
      <c r="H700" s="244">
        <v>23.478999999999999</v>
      </c>
      <c r="I700" s="245"/>
      <c r="J700" s="246">
        <f>ROUND(I700*H700,2)</f>
        <v>0</v>
      </c>
      <c r="K700" s="247"/>
      <c r="L700" s="40"/>
      <c r="M700" s="248" t="s">
        <v>1</v>
      </c>
      <c r="N700" s="249" t="s">
        <v>42</v>
      </c>
      <c r="O700" s="78"/>
      <c r="P700" s="250">
        <f>O700*H700</f>
        <v>0</v>
      </c>
      <c r="Q700" s="250">
        <v>2E-3</v>
      </c>
      <c r="R700" s="250">
        <f>Q700*H700</f>
        <v>4.6958E-2</v>
      </c>
      <c r="S700" s="250">
        <v>0</v>
      </c>
      <c r="T700" s="251">
        <f>S700*H700</f>
        <v>0</v>
      </c>
      <c r="U700" s="37"/>
      <c r="V700" s="37"/>
      <c r="W700" s="37"/>
      <c r="X700" s="37"/>
      <c r="Y700" s="37"/>
      <c r="Z700" s="37"/>
      <c r="AA700" s="37"/>
      <c r="AB700" s="37"/>
      <c r="AC700" s="37"/>
      <c r="AD700" s="37"/>
      <c r="AE700" s="37"/>
      <c r="AR700" s="252" t="s">
        <v>386</v>
      </c>
      <c r="AT700" s="252" t="s">
        <v>393</v>
      </c>
      <c r="AU700" s="252" t="s">
        <v>386</v>
      </c>
      <c r="AY700" s="19" t="s">
        <v>387</v>
      </c>
      <c r="BE700" s="127">
        <f>IF(N700="základná",J700,0)</f>
        <v>0</v>
      </c>
      <c r="BF700" s="127">
        <f>IF(N700="znížená",J700,0)</f>
        <v>0</v>
      </c>
      <c r="BG700" s="127">
        <f>IF(N700="zákl. prenesená",J700,0)</f>
        <v>0</v>
      </c>
      <c r="BH700" s="127">
        <f>IF(N700="zníž. prenesená",J700,0)</f>
        <v>0</v>
      </c>
      <c r="BI700" s="127">
        <f>IF(N700="nulová",J700,0)</f>
        <v>0</v>
      </c>
      <c r="BJ700" s="19" t="s">
        <v>92</v>
      </c>
      <c r="BK700" s="127">
        <f>ROUND(I700*H700,2)</f>
        <v>0</v>
      </c>
      <c r="BL700" s="19" t="s">
        <v>386</v>
      </c>
      <c r="BM700" s="252" t="s">
        <v>974</v>
      </c>
    </row>
    <row r="701" spans="1:65" s="15" customFormat="1" ht="10.199999999999999">
      <c r="B701" s="264"/>
      <c r="C701" s="265"/>
      <c r="D701" s="255" t="s">
        <v>398</v>
      </c>
      <c r="E701" s="266" t="s">
        <v>1</v>
      </c>
      <c r="F701" s="267" t="s">
        <v>252</v>
      </c>
      <c r="G701" s="265"/>
      <c r="H701" s="268">
        <v>22.361000000000001</v>
      </c>
      <c r="I701" s="269"/>
      <c r="J701" s="265"/>
      <c r="K701" s="265"/>
      <c r="L701" s="270"/>
      <c r="M701" s="271"/>
      <c r="N701" s="272"/>
      <c r="O701" s="272"/>
      <c r="P701" s="272"/>
      <c r="Q701" s="272"/>
      <c r="R701" s="272"/>
      <c r="S701" s="272"/>
      <c r="T701" s="273"/>
      <c r="AT701" s="274" t="s">
        <v>398</v>
      </c>
      <c r="AU701" s="274" t="s">
        <v>386</v>
      </c>
      <c r="AV701" s="15" t="s">
        <v>92</v>
      </c>
      <c r="AW701" s="15" t="s">
        <v>30</v>
      </c>
      <c r="AX701" s="15" t="s">
        <v>76</v>
      </c>
      <c r="AY701" s="274" t="s">
        <v>387</v>
      </c>
    </row>
    <row r="702" spans="1:65" s="17" customFormat="1" ht="10.199999999999999">
      <c r="B702" s="286"/>
      <c r="C702" s="287"/>
      <c r="D702" s="255" t="s">
        <v>398</v>
      </c>
      <c r="E702" s="288" t="s">
        <v>1</v>
      </c>
      <c r="F702" s="289" t="s">
        <v>411</v>
      </c>
      <c r="G702" s="287"/>
      <c r="H702" s="290">
        <v>22.361000000000001</v>
      </c>
      <c r="I702" s="291"/>
      <c r="J702" s="287"/>
      <c r="K702" s="287"/>
      <c r="L702" s="292"/>
      <c r="M702" s="293"/>
      <c r="N702" s="294"/>
      <c r="O702" s="294"/>
      <c r="P702" s="294"/>
      <c r="Q702" s="294"/>
      <c r="R702" s="294"/>
      <c r="S702" s="294"/>
      <c r="T702" s="295"/>
      <c r="AT702" s="296" t="s">
        <v>398</v>
      </c>
      <c r="AU702" s="296" t="s">
        <v>386</v>
      </c>
      <c r="AV702" s="17" t="s">
        <v>99</v>
      </c>
      <c r="AW702" s="17" t="s">
        <v>30</v>
      </c>
      <c r="AX702" s="17" t="s">
        <v>76</v>
      </c>
      <c r="AY702" s="296" t="s">
        <v>387</v>
      </c>
    </row>
    <row r="703" spans="1:65" s="15" customFormat="1" ht="10.199999999999999">
      <c r="B703" s="264"/>
      <c r="C703" s="265"/>
      <c r="D703" s="255" t="s">
        <v>398</v>
      </c>
      <c r="E703" s="266" t="s">
        <v>1</v>
      </c>
      <c r="F703" s="267" t="s">
        <v>975</v>
      </c>
      <c r="G703" s="265"/>
      <c r="H703" s="268">
        <v>1.1180000000000001</v>
      </c>
      <c r="I703" s="269"/>
      <c r="J703" s="265"/>
      <c r="K703" s="265"/>
      <c r="L703" s="270"/>
      <c r="M703" s="271"/>
      <c r="N703" s="272"/>
      <c r="O703" s="272"/>
      <c r="P703" s="272"/>
      <c r="Q703" s="272"/>
      <c r="R703" s="272"/>
      <c r="S703" s="272"/>
      <c r="T703" s="273"/>
      <c r="AT703" s="274" t="s">
        <v>398</v>
      </c>
      <c r="AU703" s="274" t="s">
        <v>386</v>
      </c>
      <c r="AV703" s="15" t="s">
        <v>92</v>
      </c>
      <c r="AW703" s="15" t="s">
        <v>30</v>
      </c>
      <c r="AX703" s="15" t="s">
        <v>76</v>
      </c>
      <c r="AY703" s="274" t="s">
        <v>387</v>
      </c>
    </row>
    <row r="704" spans="1:65" s="16" customFormat="1" ht="10.199999999999999">
      <c r="B704" s="275"/>
      <c r="C704" s="276"/>
      <c r="D704" s="255" t="s">
        <v>398</v>
      </c>
      <c r="E704" s="277" t="s">
        <v>1</v>
      </c>
      <c r="F704" s="278" t="s">
        <v>412</v>
      </c>
      <c r="G704" s="276"/>
      <c r="H704" s="279">
        <v>23.478999999999999</v>
      </c>
      <c r="I704" s="280"/>
      <c r="J704" s="276"/>
      <c r="K704" s="276"/>
      <c r="L704" s="281"/>
      <c r="M704" s="282"/>
      <c r="N704" s="283"/>
      <c r="O704" s="283"/>
      <c r="P704" s="283"/>
      <c r="Q704" s="283"/>
      <c r="R704" s="283"/>
      <c r="S704" s="283"/>
      <c r="T704" s="284"/>
      <c r="AT704" s="285" t="s">
        <v>398</v>
      </c>
      <c r="AU704" s="285" t="s">
        <v>386</v>
      </c>
      <c r="AV704" s="16" t="s">
        <v>386</v>
      </c>
      <c r="AW704" s="16" t="s">
        <v>30</v>
      </c>
      <c r="AX704" s="16" t="s">
        <v>84</v>
      </c>
      <c r="AY704" s="285" t="s">
        <v>387</v>
      </c>
    </row>
    <row r="705" spans="1:65" s="2" customFormat="1" ht="24.15" customHeight="1">
      <c r="A705" s="37"/>
      <c r="B705" s="38"/>
      <c r="C705" s="240" t="s">
        <v>976</v>
      </c>
      <c r="D705" s="240" t="s">
        <v>393</v>
      </c>
      <c r="E705" s="241" t="s">
        <v>977</v>
      </c>
      <c r="F705" s="242" t="s">
        <v>978</v>
      </c>
      <c r="G705" s="243" t="s">
        <v>405</v>
      </c>
      <c r="H705" s="244">
        <v>149.15299999999999</v>
      </c>
      <c r="I705" s="245"/>
      <c r="J705" s="246">
        <f>ROUND(I705*H705,2)</f>
        <v>0</v>
      </c>
      <c r="K705" s="247"/>
      <c r="L705" s="40"/>
      <c r="M705" s="248" t="s">
        <v>1</v>
      </c>
      <c r="N705" s="249" t="s">
        <v>42</v>
      </c>
      <c r="O705" s="78"/>
      <c r="P705" s="250">
        <f>O705*H705</f>
        <v>0</v>
      </c>
      <c r="Q705" s="250">
        <v>5.9999999999999995E-4</v>
      </c>
      <c r="R705" s="250">
        <f>Q705*H705</f>
        <v>8.9491799999999982E-2</v>
      </c>
      <c r="S705" s="250">
        <v>0</v>
      </c>
      <c r="T705" s="251">
        <f>S705*H705</f>
        <v>0</v>
      </c>
      <c r="U705" s="37"/>
      <c r="V705" s="37"/>
      <c r="W705" s="37"/>
      <c r="X705" s="37"/>
      <c r="Y705" s="37"/>
      <c r="Z705" s="37"/>
      <c r="AA705" s="37"/>
      <c r="AB705" s="37"/>
      <c r="AC705" s="37"/>
      <c r="AD705" s="37"/>
      <c r="AE705" s="37"/>
      <c r="AR705" s="252" t="s">
        <v>386</v>
      </c>
      <c r="AT705" s="252" t="s">
        <v>393</v>
      </c>
      <c r="AU705" s="252" t="s">
        <v>386</v>
      </c>
      <c r="AY705" s="19" t="s">
        <v>387</v>
      </c>
      <c r="BE705" s="127">
        <f>IF(N705="základná",J705,0)</f>
        <v>0</v>
      </c>
      <c r="BF705" s="127">
        <f>IF(N705="znížená",J705,0)</f>
        <v>0</v>
      </c>
      <c r="BG705" s="127">
        <f>IF(N705="zákl. prenesená",J705,0)</f>
        <v>0</v>
      </c>
      <c r="BH705" s="127">
        <f>IF(N705="zníž. prenesená",J705,0)</f>
        <v>0</v>
      </c>
      <c r="BI705" s="127">
        <f>IF(N705="nulová",J705,0)</f>
        <v>0</v>
      </c>
      <c r="BJ705" s="19" t="s">
        <v>92</v>
      </c>
      <c r="BK705" s="127">
        <f>ROUND(I705*H705,2)</f>
        <v>0</v>
      </c>
      <c r="BL705" s="19" t="s">
        <v>386</v>
      </c>
      <c r="BM705" s="252" t="s">
        <v>979</v>
      </c>
    </row>
    <row r="706" spans="1:65" s="14" customFormat="1" ht="10.199999999999999">
      <c r="B706" s="253"/>
      <c r="C706" s="254"/>
      <c r="D706" s="255" t="s">
        <v>398</v>
      </c>
      <c r="E706" s="256" t="s">
        <v>1</v>
      </c>
      <c r="F706" s="257" t="s">
        <v>980</v>
      </c>
      <c r="G706" s="254"/>
      <c r="H706" s="256" t="s">
        <v>1</v>
      </c>
      <c r="I706" s="258"/>
      <c r="J706" s="254"/>
      <c r="K706" s="254"/>
      <c r="L706" s="259"/>
      <c r="M706" s="260"/>
      <c r="N706" s="261"/>
      <c r="O706" s="261"/>
      <c r="P706" s="261"/>
      <c r="Q706" s="261"/>
      <c r="R706" s="261"/>
      <c r="S706" s="261"/>
      <c r="T706" s="262"/>
      <c r="AT706" s="263" t="s">
        <v>398</v>
      </c>
      <c r="AU706" s="263" t="s">
        <v>386</v>
      </c>
      <c r="AV706" s="14" t="s">
        <v>84</v>
      </c>
      <c r="AW706" s="14" t="s">
        <v>30</v>
      </c>
      <c r="AX706" s="14" t="s">
        <v>76</v>
      </c>
      <c r="AY706" s="263" t="s">
        <v>387</v>
      </c>
    </row>
    <row r="707" spans="1:65" s="14" customFormat="1" ht="10.199999999999999">
      <c r="B707" s="253"/>
      <c r="C707" s="254"/>
      <c r="D707" s="255" t="s">
        <v>398</v>
      </c>
      <c r="E707" s="256" t="s">
        <v>1</v>
      </c>
      <c r="F707" s="257" t="s">
        <v>981</v>
      </c>
      <c r="G707" s="254"/>
      <c r="H707" s="256" t="s">
        <v>1</v>
      </c>
      <c r="I707" s="258"/>
      <c r="J707" s="254"/>
      <c r="K707" s="254"/>
      <c r="L707" s="259"/>
      <c r="M707" s="260"/>
      <c r="N707" s="261"/>
      <c r="O707" s="261"/>
      <c r="P707" s="261"/>
      <c r="Q707" s="261"/>
      <c r="R707" s="261"/>
      <c r="S707" s="261"/>
      <c r="T707" s="262"/>
      <c r="AT707" s="263" t="s">
        <v>398</v>
      </c>
      <c r="AU707" s="263" t="s">
        <v>386</v>
      </c>
      <c r="AV707" s="14" t="s">
        <v>84</v>
      </c>
      <c r="AW707" s="14" t="s">
        <v>30</v>
      </c>
      <c r="AX707" s="14" t="s">
        <v>76</v>
      </c>
      <c r="AY707" s="263" t="s">
        <v>387</v>
      </c>
    </row>
    <row r="708" spans="1:65" s="15" customFormat="1" ht="10.199999999999999">
      <c r="B708" s="264"/>
      <c r="C708" s="265"/>
      <c r="D708" s="255" t="s">
        <v>398</v>
      </c>
      <c r="E708" s="266" t="s">
        <v>1</v>
      </c>
      <c r="F708" s="267" t="s">
        <v>159</v>
      </c>
      <c r="G708" s="265"/>
      <c r="H708" s="268">
        <v>142.05000000000001</v>
      </c>
      <c r="I708" s="269"/>
      <c r="J708" s="265"/>
      <c r="K708" s="265"/>
      <c r="L708" s="270"/>
      <c r="M708" s="271"/>
      <c r="N708" s="272"/>
      <c r="O708" s="272"/>
      <c r="P708" s="272"/>
      <c r="Q708" s="272"/>
      <c r="R708" s="272"/>
      <c r="S708" s="272"/>
      <c r="T708" s="273"/>
      <c r="AT708" s="274" t="s">
        <v>398</v>
      </c>
      <c r="AU708" s="274" t="s">
        <v>386</v>
      </c>
      <c r="AV708" s="15" t="s">
        <v>92</v>
      </c>
      <c r="AW708" s="15" t="s">
        <v>30</v>
      </c>
      <c r="AX708" s="15" t="s">
        <v>76</v>
      </c>
      <c r="AY708" s="274" t="s">
        <v>387</v>
      </c>
    </row>
    <row r="709" spans="1:65" s="17" customFormat="1" ht="10.199999999999999">
      <c r="B709" s="286"/>
      <c r="C709" s="287"/>
      <c r="D709" s="255" t="s">
        <v>398</v>
      </c>
      <c r="E709" s="288" t="s">
        <v>278</v>
      </c>
      <c r="F709" s="289" t="s">
        <v>411</v>
      </c>
      <c r="G709" s="287"/>
      <c r="H709" s="290">
        <v>142.05000000000001</v>
      </c>
      <c r="I709" s="291"/>
      <c r="J709" s="287"/>
      <c r="K709" s="287"/>
      <c r="L709" s="292"/>
      <c r="M709" s="293"/>
      <c r="N709" s="294"/>
      <c r="O709" s="294"/>
      <c r="P709" s="294"/>
      <c r="Q709" s="294"/>
      <c r="R709" s="294"/>
      <c r="S709" s="294"/>
      <c r="T709" s="295"/>
      <c r="AT709" s="296" t="s">
        <v>398</v>
      </c>
      <c r="AU709" s="296" t="s">
        <v>386</v>
      </c>
      <c r="AV709" s="17" t="s">
        <v>99</v>
      </c>
      <c r="AW709" s="17" t="s">
        <v>30</v>
      </c>
      <c r="AX709" s="17" t="s">
        <v>76</v>
      </c>
      <c r="AY709" s="296" t="s">
        <v>387</v>
      </c>
    </row>
    <row r="710" spans="1:65" s="15" customFormat="1" ht="10.199999999999999">
      <c r="B710" s="264"/>
      <c r="C710" s="265"/>
      <c r="D710" s="255" t="s">
        <v>398</v>
      </c>
      <c r="E710" s="266" t="s">
        <v>1</v>
      </c>
      <c r="F710" s="267" t="s">
        <v>982</v>
      </c>
      <c r="G710" s="265"/>
      <c r="H710" s="268">
        <v>7.1029999999999998</v>
      </c>
      <c r="I710" s="269"/>
      <c r="J710" s="265"/>
      <c r="K710" s="265"/>
      <c r="L710" s="270"/>
      <c r="M710" s="271"/>
      <c r="N710" s="272"/>
      <c r="O710" s="272"/>
      <c r="P710" s="272"/>
      <c r="Q710" s="272"/>
      <c r="R710" s="272"/>
      <c r="S710" s="272"/>
      <c r="T710" s="273"/>
      <c r="AT710" s="274" t="s">
        <v>398</v>
      </c>
      <c r="AU710" s="274" t="s">
        <v>386</v>
      </c>
      <c r="AV710" s="15" t="s">
        <v>92</v>
      </c>
      <c r="AW710" s="15" t="s">
        <v>30</v>
      </c>
      <c r="AX710" s="15" t="s">
        <v>76</v>
      </c>
      <c r="AY710" s="274" t="s">
        <v>387</v>
      </c>
    </row>
    <row r="711" spans="1:65" s="16" customFormat="1" ht="10.199999999999999">
      <c r="B711" s="275"/>
      <c r="C711" s="276"/>
      <c r="D711" s="255" t="s">
        <v>398</v>
      </c>
      <c r="E711" s="277" t="s">
        <v>1</v>
      </c>
      <c r="F711" s="278" t="s">
        <v>412</v>
      </c>
      <c r="G711" s="276"/>
      <c r="H711" s="279">
        <v>149.15299999999999</v>
      </c>
      <c r="I711" s="280"/>
      <c r="J711" s="276"/>
      <c r="K711" s="276"/>
      <c r="L711" s="281"/>
      <c r="M711" s="282"/>
      <c r="N711" s="283"/>
      <c r="O711" s="283"/>
      <c r="P711" s="283"/>
      <c r="Q711" s="283"/>
      <c r="R711" s="283"/>
      <c r="S711" s="283"/>
      <c r="T711" s="284"/>
      <c r="AT711" s="285" t="s">
        <v>398</v>
      </c>
      <c r="AU711" s="285" t="s">
        <v>386</v>
      </c>
      <c r="AV711" s="16" t="s">
        <v>386</v>
      </c>
      <c r="AW711" s="16" t="s">
        <v>30</v>
      </c>
      <c r="AX711" s="16" t="s">
        <v>84</v>
      </c>
      <c r="AY711" s="285" t="s">
        <v>387</v>
      </c>
    </row>
    <row r="712" spans="1:65" s="2" customFormat="1" ht="24.15" customHeight="1">
      <c r="A712" s="37"/>
      <c r="B712" s="38"/>
      <c r="C712" s="240" t="s">
        <v>983</v>
      </c>
      <c r="D712" s="240" t="s">
        <v>393</v>
      </c>
      <c r="E712" s="241" t="s">
        <v>984</v>
      </c>
      <c r="F712" s="242" t="s">
        <v>985</v>
      </c>
      <c r="G712" s="243" t="s">
        <v>405</v>
      </c>
      <c r="H712" s="244">
        <v>149.15299999999999</v>
      </c>
      <c r="I712" s="245"/>
      <c r="J712" s="246">
        <f>ROUND(I712*H712,2)</f>
        <v>0</v>
      </c>
      <c r="K712" s="247"/>
      <c r="L712" s="40"/>
      <c r="M712" s="248" t="s">
        <v>1</v>
      </c>
      <c r="N712" s="249" t="s">
        <v>42</v>
      </c>
      <c r="O712" s="78"/>
      <c r="P712" s="250">
        <f>O712*H712</f>
        <v>0</v>
      </c>
      <c r="Q712" s="250">
        <v>0</v>
      </c>
      <c r="R712" s="250">
        <f>Q712*H712</f>
        <v>0</v>
      </c>
      <c r="S712" s="250">
        <v>0</v>
      </c>
      <c r="T712" s="251">
        <f>S712*H712</f>
        <v>0</v>
      </c>
      <c r="U712" s="37"/>
      <c r="V712" s="37"/>
      <c r="W712" s="37"/>
      <c r="X712" s="37"/>
      <c r="Y712" s="37"/>
      <c r="Z712" s="37"/>
      <c r="AA712" s="37"/>
      <c r="AB712" s="37"/>
      <c r="AC712" s="37"/>
      <c r="AD712" s="37"/>
      <c r="AE712" s="37"/>
      <c r="AR712" s="252" t="s">
        <v>386</v>
      </c>
      <c r="AT712" s="252" t="s">
        <v>393</v>
      </c>
      <c r="AU712" s="252" t="s">
        <v>386</v>
      </c>
      <c r="AY712" s="19" t="s">
        <v>387</v>
      </c>
      <c r="BE712" s="127">
        <f>IF(N712="základná",J712,0)</f>
        <v>0</v>
      </c>
      <c r="BF712" s="127">
        <f>IF(N712="znížená",J712,0)</f>
        <v>0</v>
      </c>
      <c r="BG712" s="127">
        <f>IF(N712="zákl. prenesená",J712,0)</f>
        <v>0</v>
      </c>
      <c r="BH712" s="127">
        <f>IF(N712="zníž. prenesená",J712,0)</f>
        <v>0</v>
      </c>
      <c r="BI712" s="127">
        <f>IF(N712="nulová",J712,0)</f>
        <v>0</v>
      </c>
      <c r="BJ712" s="19" t="s">
        <v>92</v>
      </c>
      <c r="BK712" s="127">
        <f>ROUND(I712*H712,2)</f>
        <v>0</v>
      </c>
      <c r="BL712" s="19" t="s">
        <v>386</v>
      </c>
      <c r="BM712" s="252" t="s">
        <v>986</v>
      </c>
    </row>
    <row r="713" spans="1:65" s="15" customFormat="1" ht="10.199999999999999">
      <c r="B713" s="264"/>
      <c r="C713" s="265"/>
      <c r="D713" s="255" t="s">
        <v>398</v>
      </c>
      <c r="E713" s="266" t="s">
        <v>1</v>
      </c>
      <c r="F713" s="267" t="s">
        <v>278</v>
      </c>
      <c r="G713" s="265"/>
      <c r="H713" s="268">
        <v>142.05000000000001</v>
      </c>
      <c r="I713" s="269"/>
      <c r="J713" s="265"/>
      <c r="K713" s="265"/>
      <c r="L713" s="270"/>
      <c r="M713" s="271"/>
      <c r="N713" s="272"/>
      <c r="O713" s="272"/>
      <c r="P713" s="272"/>
      <c r="Q713" s="272"/>
      <c r="R713" s="272"/>
      <c r="S713" s="272"/>
      <c r="T713" s="273"/>
      <c r="AT713" s="274" t="s">
        <v>398</v>
      </c>
      <c r="AU713" s="274" t="s">
        <v>386</v>
      </c>
      <c r="AV713" s="15" t="s">
        <v>92</v>
      </c>
      <c r="AW713" s="15" t="s">
        <v>30</v>
      </c>
      <c r="AX713" s="15" t="s">
        <v>76</v>
      </c>
      <c r="AY713" s="274" t="s">
        <v>387</v>
      </c>
    </row>
    <row r="714" spans="1:65" s="17" customFormat="1" ht="10.199999999999999">
      <c r="B714" s="286"/>
      <c r="C714" s="287"/>
      <c r="D714" s="255" t="s">
        <v>398</v>
      </c>
      <c r="E714" s="288" t="s">
        <v>1</v>
      </c>
      <c r="F714" s="289" t="s">
        <v>411</v>
      </c>
      <c r="G714" s="287"/>
      <c r="H714" s="290">
        <v>142.05000000000001</v>
      </c>
      <c r="I714" s="291"/>
      <c r="J714" s="287"/>
      <c r="K714" s="287"/>
      <c r="L714" s="292"/>
      <c r="M714" s="293"/>
      <c r="N714" s="294"/>
      <c r="O714" s="294"/>
      <c r="P714" s="294"/>
      <c r="Q714" s="294"/>
      <c r="R714" s="294"/>
      <c r="S714" s="294"/>
      <c r="T714" s="295"/>
      <c r="AT714" s="296" t="s">
        <v>398</v>
      </c>
      <c r="AU714" s="296" t="s">
        <v>386</v>
      </c>
      <c r="AV714" s="17" t="s">
        <v>99</v>
      </c>
      <c r="AW714" s="17" t="s">
        <v>30</v>
      </c>
      <c r="AX714" s="17" t="s">
        <v>76</v>
      </c>
      <c r="AY714" s="296" t="s">
        <v>387</v>
      </c>
    </row>
    <row r="715" spans="1:65" s="15" customFormat="1" ht="10.199999999999999">
      <c r="B715" s="264"/>
      <c r="C715" s="265"/>
      <c r="D715" s="255" t="s">
        <v>398</v>
      </c>
      <c r="E715" s="266" t="s">
        <v>1</v>
      </c>
      <c r="F715" s="267" t="s">
        <v>972</v>
      </c>
      <c r="G715" s="265"/>
      <c r="H715" s="268">
        <v>7.1029999999999998</v>
      </c>
      <c r="I715" s="269"/>
      <c r="J715" s="265"/>
      <c r="K715" s="265"/>
      <c r="L715" s="270"/>
      <c r="M715" s="271"/>
      <c r="N715" s="272"/>
      <c r="O715" s="272"/>
      <c r="P715" s="272"/>
      <c r="Q715" s="272"/>
      <c r="R715" s="272"/>
      <c r="S715" s="272"/>
      <c r="T715" s="273"/>
      <c r="AT715" s="274" t="s">
        <v>398</v>
      </c>
      <c r="AU715" s="274" t="s">
        <v>386</v>
      </c>
      <c r="AV715" s="15" t="s">
        <v>92</v>
      </c>
      <c r="AW715" s="15" t="s">
        <v>30</v>
      </c>
      <c r="AX715" s="15" t="s">
        <v>76</v>
      </c>
      <c r="AY715" s="274" t="s">
        <v>387</v>
      </c>
    </row>
    <row r="716" spans="1:65" s="16" customFormat="1" ht="10.199999999999999">
      <c r="B716" s="275"/>
      <c r="C716" s="276"/>
      <c r="D716" s="255" t="s">
        <v>398</v>
      </c>
      <c r="E716" s="277" t="s">
        <v>1</v>
      </c>
      <c r="F716" s="278" t="s">
        <v>412</v>
      </c>
      <c r="G716" s="276"/>
      <c r="H716" s="279">
        <v>149.15299999999999</v>
      </c>
      <c r="I716" s="280"/>
      <c r="J716" s="276"/>
      <c r="K716" s="276"/>
      <c r="L716" s="281"/>
      <c r="M716" s="282"/>
      <c r="N716" s="283"/>
      <c r="O716" s="283"/>
      <c r="P716" s="283"/>
      <c r="Q716" s="283"/>
      <c r="R716" s="283"/>
      <c r="S716" s="283"/>
      <c r="T716" s="284"/>
      <c r="AT716" s="285" t="s">
        <v>398</v>
      </c>
      <c r="AU716" s="285" t="s">
        <v>386</v>
      </c>
      <c r="AV716" s="16" t="s">
        <v>386</v>
      </c>
      <c r="AW716" s="16" t="s">
        <v>30</v>
      </c>
      <c r="AX716" s="16" t="s">
        <v>84</v>
      </c>
      <c r="AY716" s="285" t="s">
        <v>387</v>
      </c>
    </row>
    <row r="717" spans="1:65" s="2" customFormat="1" ht="24.15" customHeight="1">
      <c r="A717" s="37"/>
      <c r="B717" s="38"/>
      <c r="C717" s="240" t="s">
        <v>987</v>
      </c>
      <c r="D717" s="240" t="s">
        <v>393</v>
      </c>
      <c r="E717" s="241" t="s">
        <v>988</v>
      </c>
      <c r="F717" s="242" t="s">
        <v>989</v>
      </c>
      <c r="G717" s="243" t="s">
        <v>405</v>
      </c>
      <c r="H717" s="244">
        <v>149.15299999999999</v>
      </c>
      <c r="I717" s="245"/>
      <c r="J717" s="246">
        <f>ROUND(I717*H717,2)</f>
        <v>0</v>
      </c>
      <c r="K717" s="247"/>
      <c r="L717" s="40"/>
      <c r="M717" s="248" t="s">
        <v>1</v>
      </c>
      <c r="N717" s="249" t="s">
        <v>42</v>
      </c>
      <c r="O717" s="78"/>
      <c r="P717" s="250">
        <f>O717*H717</f>
        <v>0</v>
      </c>
      <c r="Q717" s="250">
        <v>4.9500000000000004E-3</v>
      </c>
      <c r="R717" s="250">
        <f>Q717*H717</f>
        <v>0.73830735000000003</v>
      </c>
      <c r="S717" s="250">
        <v>0</v>
      </c>
      <c r="T717" s="251">
        <f>S717*H717</f>
        <v>0</v>
      </c>
      <c r="U717" s="37"/>
      <c r="V717" s="37"/>
      <c r="W717" s="37"/>
      <c r="X717" s="37"/>
      <c r="Y717" s="37"/>
      <c r="Z717" s="37"/>
      <c r="AA717" s="37"/>
      <c r="AB717" s="37"/>
      <c r="AC717" s="37"/>
      <c r="AD717" s="37"/>
      <c r="AE717" s="37"/>
      <c r="AR717" s="252" t="s">
        <v>386</v>
      </c>
      <c r="AT717" s="252" t="s">
        <v>393</v>
      </c>
      <c r="AU717" s="252" t="s">
        <v>386</v>
      </c>
      <c r="AY717" s="19" t="s">
        <v>387</v>
      </c>
      <c r="BE717" s="127">
        <f>IF(N717="základná",J717,0)</f>
        <v>0</v>
      </c>
      <c r="BF717" s="127">
        <f>IF(N717="znížená",J717,0)</f>
        <v>0</v>
      </c>
      <c r="BG717" s="127">
        <f>IF(N717="zákl. prenesená",J717,0)</f>
        <v>0</v>
      </c>
      <c r="BH717" s="127">
        <f>IF(N717="zníž. prenesená",J717,0)</f>
        <v>0</v>
      </c>
      <c r="BI717" s="127">
        <f>IF(N717="nulová",J717,0)</f>
        <v>0</v>
      </c>
      <c r="BJ717" s="19" t="s">
        <v>92</v>
      </c>
      <c r="BK717" s="127">
        <f>ROUND(I717*H717,2)</f>
        <v>0</v>
      </c>
      <c r="BL717" s="19" t="s">
        <v>386</v>
      </c>
      <c r="BM717" s="252" t="s">
        <v>990</v>
      </c>
    </row>
    <row r="718" spans="1:65" s="15" customFormat="1" ht="10.199999999999999">
      <c r="B718" s="264"/>
      <c r="C718" s="265"/>
      <c r="D718" s="255" t="s">
        <v>398</v>
      </c>
      <c r="E718" s="266" t="s">
        <v>1</v>
      </c>
      <c r="F718" s="267" t="s">
        <v>278</v>
      </c>
      <c r="G718" s="265"/>
      <c r="H718" s="268">
        <v>142.05000000000001</v>
      </c>
      <c r="I718" s="269"/>
      <c r="J718" s="265"/>
      <c r="K718" s="265"/>
      <c r="L718" s="270"/>
      <c r="M718" s="271"/>
      <c r="N718" s="272"/>
      <c r="O718" s="272"/>
      <c r="P718" s="272"/>
      <c r="Q718" s="272"/>
      <c r="R718" s="272"/>
      <c r="S718" s="272"/>
      <c r="T718" s="273"/>
      <c r="AT718" s="274" t="s">
        <v>398</v>
      </c>
      <c r="AU718" s="274" t="s">
        <v>386</v>
      </c>
      <c r="AV718" s="15" t="s">
        <v>92</v>
      </c>
      <c r="AW718" s="15" t="s">
        <v>30</v>
      </c>
      <c r="AX718" s="15" t="s">
        <v>76</v>
      </c>
      <c r="AY718" s="274" t="s">
        <v>387</v>
      </c>
    </row>
    <row r="719" spans="1:65" s="17" customFormat="1" ht="10.199999999999999">
      <c r="B719" s="286"/>
      <c r="C719" s="287"/>
      <c r="D719" s="255" t="s">
        <v>398</v>
      </c>
      <c r="E719" s="288" t="s">
        <v>1</v>
      </c>
      <c r="F719" s="289" t="s">
        <v>411</v>
      </c>
      <c r="G719" s="287"/>
      <c r="H719" s="290">
        <v>142.05000000000001</v>
      </c>
      <c r="I719" s="291"/>
      <c r="J719" s="287"/>
      <c r="K719" s="287"/>
      <c r="L719" s="292"/>
      <c r="M719" s="293"/>
      <c r="N719" s="294"/>
      <c r="O719" s="294"/>
      <c r="P719" s="294"/>
      <c r="Q719" s="294"/>
      <c r="R719" s="294"/>
      <c r="S719" s="294"/>
      <c r="T719" s="295"/>
      <c r="AT719" s="296" t="s">
        <v>398</v>
      </c>
      <c r="AU719" s="296" t="s">
        <v>386</v>
      </c>
      <c r="AV719" s="17" t="s">
        <v>99</v>
      </c>
      <c r="AW719" s="17" t="s">
        <v>30</v>
      </c>
      <c r="AX719" s="17" t="s">
        <v>76</v>
      </c>
      <c r="AY719" s="296" t="s">
        <v>387</v>
      </c>
    </row>
    <row r="720" spans="1:65" s="15" customFormat="1" ht="10.199999999999999">
      <c r="B720" s="264"/>
      <c r="C720" s="265"/>
      <c r="D720" s="255" t="s">
        <v>398</v>
      </c>
      <c r="E720" s="266" t="s">
        <v>1</v>
      </c>
      <c r="F720" s="267" t="s">
        <v>972</v>
      </c>
      <c r="G720" s="265"/>
      <c r="H720" s="268">
        <v>7.1029999999999998</v>
      </c>
      <c r="I720" s="269"/>
      <c r="J720" s="265"/>
      <c r="K720" s="265"/>
      <c r="L720" s="270"/>
      <c r="M720" s="271"/>
      <c r="N720" s="272"/>
      <c r="O720" s="272"/>
      <c r="P720" s="272"/>
      <c r="Q720" s="272"/>
      <c r="R720" s="272"/>
      <c r="S720" s="272"/>
      <c r="T720" s="273"/>
      <c r="AT720" s="274" t="s">
        <v>398</v>
      </c>
      <c r="AU720" s="274" t="s">
        <v>386</v>
      </c>
      <c r="AV720" s="15" t="s">
        <v>92</v>
      </c>
      <c r="AW720" s="15" t="s">
        <v>30</v>
      </c>
      <c r="AX720" s="15" t="s">
        <v>76</v>
      </c>
      <c r="AY720" s="274" t="s">
        <v>387</v>
      </c>
    </row>
    <row r="721" spans="1:65" s="16" customFormat="1" ht="10.199999999999999">
      <c r="B721" s="275"/>
      <c r="C721" s="276"/>
      <c r="D721" s="255" t="s">
        <v>398</v>
      </c>
      <c r="E721" s="277" t="s">
        <v>1</v>
      </c>
      <c r="F721" s="278" t="s">
        <v>412</v>
      </c>
      <c r="G721" s="276"/>
      <c r="H721" s="279">
        <v>149.15299999999999</v>
      </c>
      <c r="I721" s="280"/>
      <c r="J721" s="276"/>
      <c r="K721" s="276"/>
      <c r="L721" s="281"/>
      <c r="M721" s="282"/>
      <c r="N721" s="283"/>
      <c r="O721" s="283"/>
      <c r="P721" s="283"/>
      <c r="Q721" s="283"/>
      <c r="R721" s="283"/>
      <c r="S721" s="283"/>
      <c r="T721" s="284"/>
      <c r="AT721" s="285" t="s">
        <v>398</v>
      </c>
      <c r="AU721" s="285" t="s">
        <v>386</v>
      </c>
      <c r="AV721" s="16" t="s">
        <v>386</v>
      </c>
      <c r="AW721" s="16" t="s">
        <v>30</v>
      </c>
      <c r="AX721" s="16" t="s">
        <v>84</v>
      </c>
      <c r="AY721" s="285" t="s">
        <v>387</v>
      </c>
    </row>
    <row r="722" spans="1:65" s="2" customFormat="1" ht="24.15" customHeight="1">
      <c r="A722" s="37"/>
      <c r="B722" s="38"/>
      <c r="C722" s="240" t="s">
        <v>991</v>
      </c>
      <c r="D722" s="240" t="s">
        <v>393</v>
      </c>
      <c r="E722" s="241" t="s">
        <v>992</v>
      </c>
      <c r="F722" s="242" t="s">
        <v>993</v>
      </c>
      <c r="G722" s="243" t="s">
        <v>405</v>
      </c>
      <c r="H722" s="244">
        <v>149.15299999999999</v>
      </c>
      <c r="I722" s="245"/>
      <c r="J722" s="246">
        <f>ROUND(I722*H722,2)</f>
        <v>0</v>
      </c>
      <c r="K722" s="247"/>
      <c r="L722" s="40"/>
      <c r="M722" s="248" t="s">
        <v>1</v>
      </c>
      <c r="N722" s="249" t="s">
        <v>42</v>
      </c>
      <c r="O722" s="78"/>
      <c r="P722" s="250">
        <f>O722*H722</f>
        <v>0</v>
      </c>
      <c r="Q722" s="250">
        <v>2.7499999999999998E-3</v>
      </c>
      <c r="R722" s="250">
        <f>Q722*H722</f>
        <v>0.41017074999999997</v>
      </c>
      <c r="S722" s="250">
        <v>0</v>
      </c>
      <c r="T722" s="251">
        <f>S722*H722</f>
        <v>0</v>
      </c>
      <c r="U722" s="37"/>
      <c r="V722" s="37"/>
      <c r="W722" s="37"/>
      <c r="X722" s="37"/>
      <c r="Y722" s="37"/>
      <c r="Z722" s="37"/>
      <c r="AA722" s="37"/>
      <c r="AB722" s="37"/>
      <c r="AC722" s="37"/>
      <c r="AD722" s="37"/>
      <c r="AE722" s="37"/>
      <c r="AR722" s="252" t="s">
        <v>386</v>
      </c>
      <c r="AT722" s="252" t="s">
        <v>393</v>
      </c>
      <c r="AU722" s="252" t="s">
        <v>386</v>
      </c>
      <c r="AY722" s="19" t="s">
        <v>387</v>
      </c>
      <c r="BE722" s="127">
        <f>IF(N722="základná",J722,0)</f>
        <v>0</v>
      </c>
      <c r="BF722" s="127">
        <f>IF(N722="znížená",J722,0)</f>
        <v>0</v>
      </c>
      <c r="BG722" s="127">
        <f>IF(N722="zákl. prenesená",J722,0)</f>
        <v>0</v>
      </c>
      <c r="BH722" s="127">
        <f>IF(N722="zníž. prenesená",J722,0)</f>
        <v>0</v>
      </c>
      <c r="BI722" s="127">
        <f>IF(N722="nulová",J722,0)</f>
        <v>0</v>
      </c>
      <c r="BJ722" s="19" t="s">
        <v>92</v>
      </c>
      <c r="BK722" s="127">
        <f>ROUND(I722*H722,2)</f>
        <v>0</v>
      </c>
      <c r="BL722" s="19" t="s">
        <v>386</v>
      </c>
      <c r="BM722" s="252" t="s">
        <v>994</v>
      </c>
    </row>
    <row r="723" spans="1:65" s="14" customFormat="1" ht="10.199999999999999">
      <c r="B723" s="253"/>
      <c r="C723" s="254"/>
      <c r="D723" s="255" t="s">
        <v>398</v>
      </c>
      <c r="E723" s="256" t="s">
        <v>1</v>
      </c>
      <c r="F723" s="257" t="s">
        <v>995</v>
      </c>
      <c r="G723" s="254"/>
      <c r="H723" s="256" t="s">
        <v>1</v>
      </c>
      <c r="I723" s="258"/>
      <c r="J723" s="254"/>
      <c r="K723" s="254"/>
      <c r="L723" s="259"/>
      <c r="M723" s="260"/>
      <c r="N723" s="261"/>
      <c r="O723" s="261"/>
      <c r="P723" s="261"/>
      <c r="Q723" s="261"/>
      <c r="R723" s="261"/>
      <c r="S723" s="261"/>
      <c r="T723" s="262"/>
      <c r="AT723" s="263" t="s">
        <v>398</v>
      </c>
      <c r="AU723" s="263" t="s">
        <v>386</v>
      </c>
      <c r="AV723" s="14" t="s">
        <v>84</v>
      </c>
      <c r="AW723" s="14" t="s">
        <v>30</v>
      </c>
      <c r="AX723" s="14" t="s">
        <v>76</v>
      </c>
      <c r="AY723" s="263" t="s">
        <v>387</v>
      </c>
    </row>
    <row r="724" spans="1:65" s="15" customFormat="1" ht="10.199999999999999">
      <c r="B724" s="264"/>
      <c r="C724" s="265"/>
      <c r="D724" s="255" t="s">
        <v>398</v>
      </c>
      <c r="E724" s="266" t="s">
        <v>1</v>
      </c>
      <c r="F724" s="267" t="s">
        <v>278</v>
      </c>
      <c r="G724" s="265"/>
      <c r="H724" s="268">
        <v>142.05000000000001</v>
      </c>
      <c r="I724" s="269"/>
      <c r="J724" s="265"/>
      <c r="K724" s="265"/>
      <c r="L724" s="270"/>
      <c r="M724" s="271"/>
      <c r="N724" s="272"/>
      <c r="O724" s="272"/>
      <c r="P724" s="272"/>
      <c r="Q724" s="272"/>
      <c r="R724" s="272"/>
      <c r="S724" s="272"/>
      <c r="T724" s="273"/>
      <c r="AT724" s="274" t="s">
        <v>398</v>
      </c>
      <c r="AU724" s="274" t="s">
        <v>386</v>
      </c>
      <c r="AV724" s="15" t="s">
        <v>92</v>
      </c>
      <c r="AW724" s="15" t="s">
        <v>30</v>
      </c>
      <c r="AX724" s="15" t="s">
        <v>76</v>
      </c>
      <c r="AY724" s="274" t="s">
        <v>387</v>
      </c>
    </row>
    <row r="725" spans="1:65" s="17" customFormat="1" ht="10.199999999999999">
      <c r="B725" s="286"/>
      <c r="C725" s="287"/>
      <c r="D725" s="255" t="s">
        <v>398</v>
      </c>
      <c r="E725" s="288" t="s">
        <v>1</v>
      </c>
      <c r="F725" s="289" t="s">
        <v>411</v>
      </c>
      <c r="G725" s="287"/>
      <c r="H725" s="290">
        <v>142.05000000000001</v>
      </c>
      <c r="I725" s="291"/>
      <c r="J725" s="287"/>
      <c r="K725" s="287"/>
      <c r="L725" s="292"/>
      <c r="M725" s="293"/>
      <c r="N725" s="294"/>
      <c r="O725" s="294"/>
      <c r="P725" s="294"/>
      <c r="Q725" s="294"/>
      <c r="R725" s="294"/>
      <c r="S725" s="294"/>
      <c r="T725" s="295"/>
      <c r="AT725" s="296" t="s">
        <v>398</v>
      </c>
      <c r="AU725" s="296" t="s">
        <v>386</v>
      </c>
      <c r="AV725" s="17" t="s">
        <v>99</v>
      </c>
      <c r="AW725" s="17" t="s">
        <v>30</v>
      </c>
      <c r="AX725" s="17" t="s">
        <v>76</v>
      </c>
      <c r="AY725" s="296" t="s">
        <v>387</v>
      </c>
    </row>
    <row r="726" spans="1:65" s="15" customFormat="1" ht="10.199999999999999">
      <c r="B726" s="264"/>
      <c r="C726" s="265"/>
      <c r="D726" s="255" t="s">
        <v>398</v>
      </c>
      <c r="E726" s="266" t="s">
        <v>1</v>
      </c>
      <c r="F726" s="267" t="s">
        <v>972</v>
      </c>
      <c r="G726" s="265"/>
      <c r="H726" s="268">
        <v>7.1029999999999998</v>
      </c>
      <c r="I726" s="269"/>
      <c r="J726" s="265"/>
      <c r="K726" s="265"/>
      <c r="L726" s="270"/>
      <c r="M726" s="271"/>
      <c r="N726" s="272"/>
      <c r="O726" s="272"/>
      <c r="P726" s="272"/>
      <c r="Q726" s="272"/>
      <c r="R726" s="272"/>
      <c r="S726" s="272"/>
      <c r="T726" s="273"/>
      <c r="AT726" s="274" t="s">
        <v>398</v>
      </c>
      <c r="AU726" s="274" t="s">
        <v>386</v>
      </c>
      <c r="AV726" s="15" t="s">
        <v>92</v>
      </c>
      <c r="AW726" s="15" t="s">
        <v>30</v>
      </c>
      <c r="AX726" s="15" t="s">
        <v>76</v>
      </c>
      <c r="AY726" s="274" t="s">
        <v>387</v>
      </c>
    </row>
    <row r="727" spans="1:65" s="16" customFormat="1" ht="10.199999999999999">
      <c r="B727" s="275"/>
      <c r="C727" s="276"/>
      <c r="D727" s="255" t="s">
        <v>398</v>
      </c>
      <c r="E727" s="277" t="s">
        <v>1</v>
      </c>
      <c r="F727" s="278" t="s">
        <v>412</v>
      </c>
      <c r="G727" s="276"/>
      <c r="H727" s="279">
        <v>149.15299999999999</v>
      </c>
      <c r="I727" s="280"/>
      <c r="J727" s="276"/>
      <c r="K727" s="276"/>
      <c r="L727" s="281"/>
      <c r="M727" s="282"/>
      <c r="N727" s="283"/>
      <c r="O727" s="283"/>
      <c r="P727" s="283"/>
      <c r="Q727" s="283"/>
      <c r="R727" s="283"/>
      <c r="S727" s="283"/>
      <c r="T727" s="284"/>
      <c r="AT727" s="285" t="s">
        <v>398</v>
      </c>
      <c r="AU727" s="285" t="s">
        <v>386</v>
      </c>
      <c r="AV727" s="16" t="s">
        <v>386</v>
      </c>
      <c r="AW727" s="16" t="s">
        <v>30</v>
      </c>
      <c r="AX727" s="16" t="s">
        <v>84</v>
      </c>
      <c r="AY727" s="285" t="s">
        <v>387</v>
      </c>
    </row>
    <row r="728" spans="1:65" s="2" customFormat="1" ht="24.15" customHeight="1">
      <c r="A728" s="37"/>
      <c r="B728" s="38"/>
      <c r="C728" s="240" t="s">
        <v>996</v>
      </c>
      <c r="D728" s="240" t="s">
        <v>393</v>
      </c>
      <c r="E728" s="241" t="s">
        <v>997</v>
      </c>
      <c r="F728" s="242" t="s">
        <v>998</v>
      </c>
      <c r="G728" s="243" t="s">
        <v>405</v>
      </c>
      <c r="H728" s="244">
        <v>51.744</v>
      </c>
      <c r="I728" s="245"/>
      <c r="J728" s="246">
        <f>ROUND(I728*H728,2)</f>
        <v>0</v>
      </c>
      <c r="K728" s="247"/>
      <c r="L728" s="40"/>
      <c r="M728" s="248" t="s">
        <v>1</v>
      </c>
      <c r="N728" s="249" t="s">
        <v>42</v>
      </c>
      <c r="O728" s="78"/>
      <c r="P728" s="250">
        <f>O728*H728</f>
        <v>0</v>
      </c>
      <c r="Q728" s="250">
        <v>1.0500000000000001E-2</v>
      </c>
      <c r="R728" s="250">
        <f>Q728*H728</f>
        <v>0.54331200000000002</v>
      </c>
      <c r="S728" s="250">
        <v>0</v>
      </c>
      <c r="T728" s="251">
        <f>S728*H728</f>
        <v>0</v>
      </c>
      <c r="U728" s="37"/>
      <c r="V728" s="37"/>
      <c r="W728" s="37"/>
      <c r="X728" s="37"/>
      <c r="Y728" s="37"/>
      <c r="Z728" s="37"/>
      <c r="AA728" s="37"/>
      <c r="AB728" s="37"/>
      <c r="AC728" s="37"/>
      <c r="AD728" s="37"/>
      <c r="AE728" s="37"/>
      <c r="AR728" s="252" t="s">
        <v>386</v>
      </c>
      <c r="AT728" s="252" t="s">
        <v>393</v>
      </c>
      <c r="AU728" s="252" t="s">
        <v>386</v>
      </c>
      <c r="AY728" s="19" t="s">
        <v>387</v>
      </c>
      <c r="BE728" s="127">
        <f>IF(N728="základná",J728,0)</f>
        <v>0</v>
      </c>
      <c r="BF728" s="127">
        <f>IF(N728="znížená",J728,0)</f>
        <v>0</v>
      </c>
      <c r="BG728" s="127">
        <f>IF(N728="zákl. prenesená",J728,0)</f>
        <v>0</v>
      </c>
      <c r="BH728" s="127">
        <f>IF(N728="zníž. prenesená",J728,0)</f>
        <v>0</v>
      </c>
      <c r="BI728" s="127">
        <f>IF(N728="nulová",J728,0)</f>
        <v>0</v>
      </c>
      <c r="BJ728" s="19" t="s">
        <v>92</v>
      </c>
      <c r="BK728" s="127">
        <f>ROUND(I728*H728,2)</f>
        <v>0</v>
      </c>
      <c r="BL728" s="19" t="s">
        <v>386</v>
      </c>
      <c r="BM728" s="252" t="s">
        <v>999</v>
      </c>
    </row>
    <row r="729" spans="1:65" s="14" customFormat="1" ht="10.199999999999999">
      <c r="B729" s="253"/>
      <c r="C729" s="254"/>
      <c r="D729" s="255" t="s">
        <v>398</v>
      </c>
      <c r="E729" s="256" t="s">
        <v>1</v>
      </c>
      <c r="F729" s="257" t="s">
        <v>802</v>
      </c>
      <c r="G729" s="254"/>
      <c r="H729" s="256" t="s">
        <v>1</v>
      </c>
      <c r="I729" s="258"/>
      <c r="J729" s="254"/>
      <c r="K729" s="254"/>
      <c r="L729" s="259"/>
      <c r="M729" s="260"/>
      <c r="N729" s="261"/>
      <c r="O729" s="261"/>
      <c r="P729" s="261"/>
      <c r="Q729" s="261"/>
      <c r="R729" s="261"/>
      <c r="S729" s="261"/>
      <c r="T729" s="262"/>
      <c r="AT729" s="263" t="s">
        <v>398</v>
      </c>
      <c r="AU729" s="263" t="s">
        <v>386</v>
      </c>
      <c r="AV729" s="14" t="s">
        <v>84</v>
      </c>
      <c r="AW729" s="14" t="s">
        <v>30</v>
      </c>
      <c r="AX729" s="14" t="s">
        <v>76</v>
      </c>
      <c r="AY729" s="263" t="s">
        <v>387</v>
      </c>
    </row>
    <row r="730" spans="1:65" s="15" customFormat="1" ht="10.199999999999999">
      <c r="B730" s="264"/>
      <c r="C730" s="265"/>
      <c r="D730" s="255" t="s">
        <v>398</v>
      </c>
      <c r="E730" s="266" t="s">
        <v>1</v>
      </c>
      <c r="F730" s="267" t="s">
        <v>273</v>
      </c>
      <c r="G730" s="265"/>
      <c r="H730" s="268">
        <v>49.28</v>
      </c>
      <c r="I730" s="269"/>
      <c r="J730" s="265"/>
      <c r="K730" s="265"/>
      <c r="L730" s="270"/>
      <c r="M730" s="271"/>
      <c r="N730" s="272"/>
      <c r="O730" s="272"/>
      <c r="P730" s="272"/>
      <c r="Q730" s="272"/>
      <c r="R730" s="272"/>
      <c r="S730" s="272"/>
      <c r="T730" s="273"/>
      <c r="AT730" s="274" t="s">
        <v>398</v>
      </c>
      <c r="AU730" s="274" t="s">
        <v>386</v>
      </c>
      <c r="AV730" s="15" t="s">
        <v>92</v>
      </c>
      <c r="AW730" s="15" t="s">
        <v>30</v>
      </c>
      <c r="AX730" s="15" t="s">
        <v>76</v>
      </c>
      <c r="AY730" s="274" t="s">
        <v>387</v>
      </c>
    </row>
    <row r="731" spans="1:65" s="17" customFormat="1" ht="10.199999999999999">
      <c r="B731" s="286"/>
      <c r="C731" s="287"/>
      <c r="D731" s="255" t="s">
        <v>398</v>
      </c>
      <c r="E731" s="288" t="s">
        <v>271</v>
      </c>
      <c r="F731" s="289" t="s">
        <v>411</v>
      </c>
      <c r="G731" s="287"/>
      <c r="H731" s="290">
        <v>49.28</v>
      </c>
      <c r="I731" s="291"/>
      <c r="J731" s="287"/>
      <c r="K731" s="287"/>
      <c r="L731" s="292"/>
      <c r="M731" s="293"/>
      <c r="N731" s="294"/>
      <c r="O731" s="294"/>
      <c r="P731" s="294"/>
      <c r="Q731" s="294"/>
      <c r="R731" s="294"/>
      <c r="S731" s="294"/>
      <c r="T731" s="295"/>
      <c r="AT731" s="296" t="s">
        <v>398</v>
      </c>
      <c r="AU731" s="296" t="s">
        <v>386</v>
      </c>
      <c r="AV731" s="17" t="s">
        <v>99</v>
      </c>
      <c r="AW731" s="17" t="s">
        <v>30</v>
      </c>
      <c r="AX731" s="17" t="s">
        <v>76</v>
      </c>
      <c r="AY731" s="296" t="s">
        <v>387</v>
      </c>
    </row>
    <row r="732" spans="1:65" s="15" customFormat="1" ht="10.199999999999999">
      <c r="B732" s="264"/>
      <c r="C732" s="265"/>
      <c r="D732" s="255" t="s">
        <v>398</v>
      </c>
      <c r="E732" s="266" t="s">
        <v>1</v>
      </c>
      <c r="F732" s="267" t="s">
        <v>1000</v>
      </c>
      <c r="G732" s="265"/>
      <c r="H732" s="268">
        <v>2.464</v>
      </c>
      <c r="I732" s="269"/>
      <c r="J732" s="265"/>
      <c r="K732" s="265"/>
      <c r="L732" s="270"/>
      <c r="M732" s="271"/>
      <c r="N732" s="272"/>
      <c r="O732" s="272"/>
      <c r="P732" s="272"/>
      <c r="Q732" s="272"/>
      <c r="R732" s="272"/>
      <c r="S732" s="272"/>
      <c r="T732" s="273"/>
      <c r="AT732" s="274" t="s">
        <v>398</v>
      </c>
      <c r="AU732" s="274" t="s">
        <v>386</v>
      </c>
      <c r="AV732" s="15" t="s">
        <v>92</v>
      </c>
      <c r="AW732" s="15" t="s">
        <v>30</v>
      </c>
      <c r="AX732" s="15" t="s">
        <v>76</v>
      </c>
      <c r="AY732" s="274" t="s">
        <v>387</v>
      </c>
    </row>
    <row r="733" spans="1:65" s="16" customFormat="1" ht="10.199999999999999">
      <c r="B733" s="275"/>
      <c r="C733" s="276"/>
      <c r="D733" s="255" t="s">
        <v>398</v>
      </c>
      <c r="E733" s="277" t="s">
        <v>1</v>
      </c>
      <c r="F733" s="278" t="s">
        <v>412</v>
      </c>
      <c r="G733" s="276"/>
      <c r="H733" s="279">
        <v>51.744</v>
      </c>
      <c r="I733" s="280"/>
      <c r="J733" s="276"/>
      <c r="K733" s="276"/>
      <c r="L733" s="281"/>
      <c r="M733" s="282"/>
      <c r="N733" s="283"/>
      <c r="O733" s="283"/>
      <c r="P733" s="283"/>
      <c r="Q733" s="283"/>
      <c r="R733" s="283"/>
      <c r="S733" s="283"/>
      <c r="T733" s="284"/>
      <c r="AT733" s="285" t="s">
        <v>398</v>
      </c>
      <c r="AU733" s="285" t="s">
        <v>386</v>
      </c>
      <c r="AV733" s="16" t="s">
        <v>386</v>
      </c>
      <c r="AW733" s="16" t="s">
        <v>30</v>
      </c>
      <c r="AX733" s="16" t="s">
        <v>84</v>
      </c>
      <c r="AY733" s="285" t="s">
        <v>387</v>
      </c>
    </row>
    <row r="734" spans="1:65" s="2" customFormat="1" ht="24.15" customHeight="1">
      <c r="A734" s="37"/>
      <c r="B734" s="38"/>
      <c r="C734" s="240" t="s">
        <v>1001</v>
      </c>
      <c r="D734" s="240" t="s">
        <v>393</v>
      </c>
      <c r="E734" s="241" t="s">
        <v>1002</v>
      </c>
      <c r="F734" s="242" t="s">
        <v>1003</v>
      </c>
      <c r="G734" s="243" t="s">
        <v>405</v>
      </c>
      <c r="H734" s="244">
        <v>51.744</v>
      </c>
      <c r="I734" s="245"/>
      <c r="J734" s="246">
        <f>ROUND(I734*H734,2)</f>
        <v>0</v>
      </c>
      <c r="K734" s="247"/>
      <c r="L734" s="40"/>
      <c r="M734" s="248" t="s">
        <v>1</v>
      </c>
      <c r="N734" s="249" t="s">
        <v>42</v>
      </c>
      <c r="O734" s="78"/>
      <c r="P734" s="250">
        <f>O734*H734</f>
        <v>0</v>
      </c>
      <c r="Q734" s="250">
        <v>2.1000000000000001E-2</v>
      </c>
      <c r="R734" s="250">
        <f>Q734*H734</f>
        <v>1.086624</v>
      </c>
      <c r="S734" s="250">
        <v>0</v>
      </c>
      <c r="T734" s="251">
        <f>S734*H734</f>
        <v>0</v>
      </c>
      <c r="U734" s="37"/>
      <c r="V734" s="37"/>
      <c r="W734" s="37"/>
      <c r="X734" s="37"/>
      <c r="Y734" s="37"/>
      <c r="Z734" s="37"/>
      <c r="AA734" s="37"/>
      <c r="AB734" s="37"/>
      <c r="AC734" s="37"/>
      <c r="AD734" s="37"/>
      <c r="AE734" s="37"/>
      <c r="AR734" s="252" t="s">
        <v>386</v>
      </c>
      <c r="AT734" s="252" t="s">
        <v>393</v>
      </c>
      <c r="AU734" s="252" t="s">
        <v>386</v>
      </c>
      <c r="AY734" s="19" t="s">
        <v>387</v>
      </c>
      <c r="BE734" s="127">
        <f>IF(N734="základná",J734,0)</f>
        <v>0</v>
      </c>
      <c r="BF734" s="127">
        <f>IF(N734="znížená",J734,0)</f>
        <v>0</v>
      </c>
      <c r="BG734" s="127">
        <f>IF(N734="zákl. prenesená",J734,0)</f>
        <v>0</v>
      </c>
      <c r="BH734" s="127">
        <f>IF(N734="zníž. prenesená",J734,0)</f>
        <v>0</v>
      </c>
      <c r="BI734" s="127">
        <f>IF(N734="nulová",J734,0)</f>
        <v>0</v>
      </c>
      <c r="BJ734" s="19" t="s">
        <v>92</v>
      </c>
      <c r="BK734" s="127">
        <f>ROUND(I734*H734,2)</f>
        <v>0</v>
      </c>
      <c r="BL734" s="19" t="s">
        <v>386</v>
      </c>
      <c r="BM734" s="252" t="s">
        <v>1004</v>
      </c>
    </row>
    <row r="735" spans="1:65" s="14" customFormat="1" ht="10.199999999999999">
      <c r="B735" s="253"/>
      <c r="C735" s="254"/>
      <c r="D735" s="255" t="s">
        <v>398</v>
      </c>
      <c r="E735" s="256" t="s">
        <v>1</v>
      </c>
      <c r="F735" s="257" t="s">
        <v>802</v>
      </c>
      <c r="G735" s="254"/>
      <c r="H735" s="256" t="s">
        <v>1</v>
      </c>
      <c r="I735" s="258"/>
      <c r="J735" s="254"/>
      <c r="K735" s="254"/>
      <c r="L735" s="259"/>
      <c r="M735" s="260"/>
      <c r="N735" s="261"/>
      <c r="O735" s="261"/>
      <c r="P735" s="261"/>
      <c r="Q735" s="261"/>
      <c r="R735" s="261"/>
      <c r="S735" s="261"/>
      <c r="T735" s="262"/>
      <c r="AT735" s="263" t="s">
        <v>398</v>
      </c>
      <c r="AU735" s="263" t="s">
        <v>386</v>
      </c>
      <c r="AV735" s="14" t="s">
        <v>84</v>
      </c>
      <c r="AW735" s="14" t="s">
        <v>30</v>
      </c>
      <c r="AX735" s="14" t="s">
        <v>76</v>
      </c>
      <c r="AY735" s="263" t="s">
        <v>387</v>
      </c>
    </row>
    <row r="736" spans="1:65" s="15" customFormat="1" ht="10.199999999999999">
      <c r="B736" s="264"/>
      <c r="C736" s="265"/>
      <c r="D736" s="255" t="s">
        <v>398</v>
      </c>
      <c r="E736" s="266" t="s">
        <v>1</v>
      </c>
      <c r="F736" s="267" t="s">
        <v>271</v>
      </c>
      <c r="G736" s="265"/>
      <c r="H736" s="268">
        <v>49.28</v>
      </c>
      <c r="I736" s="269"/>
      <c r="J736" s="265"/>
      <c r="K736" s="265"/>
      <c r="L736" s="270"/>
      <c r="M736" s="271"/>
      <c r="N736" s="272"/>
      <c r="O736" s="272"/>
      <c r="P736" s="272"/>
      <c r="Q736" s="272"/>
      <c r="R736" s="272"/>
      <c r="S736" s="272"/>
      <c r="T736" s="273"/>
      <c r="AT736" s="274" t="s">
        <v>398</v>
      </c>
      <c r="AU736" s="274" t="s">
        <v>386</v>
      </c>
      <c r="AV736" s="15" t="s">
        <v>92</v>
      </c>
      <c r="AW736" s="15" t="s">
        <v>30</v>
      </c>
      <c r="AX736" s="15" t="s">
        <v>76</v>
      </c>
      <c r="AY736" s="274" t="s">
        <v>387</v>
      </c>
    </row>
    <row r="737" spans="1:65" s="17" customFormat="1" ht="10.199999999999999">
      <c r="B737" s="286"/>
      <c r="C737" s="287"/>
      <c r="D737" s="255" t="s">
        <v>398</v>
      </c>
      <c r="E737" s="288" t="s">
        <v>1</v>
      </c>
      <c r="F737" s="289" t="s">
        <v>411</v>
      </c>
      <c r="G737" s="287"/>
      <c r="H737" s="290">
        <v>49.28</v>
      </c>
      <c r="I737" s="291"/>
      <c r="J737" s="287"/>
      <c r="K737" s="287"/>
      <c r="L737" s="292"/>
      <c r="M737" s="293"/>
      <c r="N737" s="294"/>
      <c r="O737" s="294"/>
      <c r="P737" s="294"/>
      <c r="Q737" s="294"/>
      <c r="R737" s="294"/>
      <c r="S737" s="294"/>
      <c r="T737" s="295"/>
      <c r="AT737" s="296" t="s">
        <v>398</v>
      </c>
      <c r="AU737" s="296" t="s">
        <v>386</v>
      </c>
      <c r="AV737" s="17" t="s">
        <v>99</v>
      </c>
      <c r="AW737" s="17" t="s">
        <v>30</v>
      </c>
      <c r="AX737" s="17" t="s">
        <v>76</v>
      </c>
      <c r="AY737" s="296" t="s">
        <v>387</v>
      </c>
    </row>
    <row r="738" spans="1:65" s="15" customFormat="1" ht="10.199999999999999">
      <c r="B738" s="264"/>
      <c r="C738" s="265"/>
      <c r="D738" s="255" t="s">
        <v>398</v>
      </c>
      <c r="E738" s="266" t="s">
        <v>1</v>
      </c>
      <c r="F738" s="267" t="s">
        <v>1000</v>
      </c>
      <c r="G738" s="265"/>
      <c r="H738" s="268">
        <v>2.464</v>
      </c>
      <c r="I738" s="269"/>
      <c r="J738" s="265"/>
      <c r="K738" s="265"/>
      <c r="L738" s="270"/>
      <c r="M738" s="271"/>
      <c r="N738" s="272"/>
      <c r="O738" s="272"/>
      <c r="P738" s="272"/>
      <c r="Q738" s="272"/>
      <c r="R738" s="272"/>
      <c r="S738" s="272"/>
      <c r="T738" s="273"/>
      <c r="AT738" s="274" t="s">
        <v>398</v>
      </c>
      <c r="AU738" s="274" t="s">
        <v>386</v>
      </c>
      <c r="AV738" s="15" t="s">
        <v>92</v>
      </c>
      <c r="AW738" s="15" t="s">
        <v>30</v>
      </c>
      <c r="AX738" s="15" t="s">
        <v>76</v>
      </c>
      <c r="AY738" s="274" t="s">
        <v>387</v>
      </c>
    </row>
    <row r="739" spans="1:65" s="16" customFormat="1" ht="10.199999999999999">
      <c r="B739" s="275"/>
      <c r="C739" s="276"/>
      <c r="D739" s="255" t="s">
        <v>398</v>
      </c>
      <c r="E739" s="277" t="s">
        <v>1</v>
      </c>
      <c r="F739" s="278" t="s">
        <v>412</v>
      </c>
      <c r="G739" s="276"/>
      <c r="H739" s="279">
        <v>51.744</v>
      </c>
      <c r="I739" s="280"/>
      <c r="J739" s="276"/>
      <c r="K739" s="276"/>
      <c r="L739" s="281"/>
      <c r="M739" s="282"/>
      <c r="N739" s="283"/>
      <c r="O739" s="283"/>
      <c r="P739" s="283"/>
      <c r="Q739" s="283"/>
      <c r="R739" s="283"/>
      <c r="S739" s="283"/>
      <c r="T739" s="284"/>
      <c r="AT739" s="285" t="s">
        <v>398</v>
      </c>
      <c r="AU739" s="285" t="s">
        <v>386</v>
      </c>
      <c r="AV739" s="16" t="s">
        <v>386</v>
      </c>
      <c r="AW739" s="16" t="s">
        <v>30</v>
      </c>
      <c r="AX739" s="16" t="s">
        <v>84</v>
      </c>
      <c r="AY739" s="285" t="s">
        <v>387</v>
      </c>
    </row>
    <row r="740" spans="1:65" s="2" customFormat="1" ht="24.15" customHeight="1">
      <c r="A740" s="37"/>
      <c r="B740" s="38"/>
      <c r="C740" s="240" t="s">
        <v>1005</v>
      </c>
      <c r="D740" s="240" t="s">
        <v>393</v>
      </c>
      <c r="E740" s="241" t="s">
        <v>576</v>
      </c>
      <c r="F740" s="242" t="s">
        <v>577</v>
      </c>
      <c r="G740" s="243" t="s">
        <v>405</v>
      </c>
      <c r="H740" s="244">
        <v>75.222999999999999</v>
      </c>
      <c r="I740" s="245"/>
      <c r="J740" s="246">
        <f>ROUND(I740*H740,2)</f>
        <v>0</v>
      </c>
      <c r="K740" s="247"/>
      <c r="L740" s="40"/>
      <c r="M740" s="248" t="s">
        <v>1</v>
      </c>
      <c r="N740" s="249" t="s">
        <v>42</v>
      </c>
      <c r="O740" s="78"/>
      <c r="P740" s="250">
        <f>O740*H740</f>
        <v>0</v>
      </c>
      <c r="Q740" s="250">
        <v>4.7200000000000002E-3</v>
      </c>
      <c r="R740" s="250">
        <f>Q740*H740</f>
        <v>0.35505256000000002</v>
      </c>
      <c r="S740" s="250">
        <v>0</v>
      </c>
      <c r="T740" s="251">
        <f>S740*H740</f>
        <v>0</v>
      </c>
      <c r="U740" s="37"/>
      <c r="V740" s="37"/>
      <c r="W740" s="37"/>
      <c r="X740" s="37"/>
      <c r="Y740" s="37"/>
      <c r="Z740" s="37"/>
      <c r="AA740" s="37"/>
      <c r="AB740" s="37"/>
      <c r="AC740" s="37"/>
      <c r="AD740" s="37"/>
      <c r="AE740" s="37"/>
      <c r="AR740" s="252" t="s">
        <v>386</v>
      </c>
      <c r="AT740" s="252" t="s">
        <v>393</v>
      </c>
      <c r="AU740" s="252" t="s">
        <v>386</v>
      </c>
      <c r="AY740" s="19" t="s">
        <v>387</v>
      </c>
      <c r="BE740" s="127">
        <f>IF(N740="základná",J740,0)</f>
        <v>0</v>
      </c>
      <c r="BF740" s="127">
        <f>IF(N740="znížená",J740,0)</f>
        <v>0</v>
      </c>
      <c r="BG740" s="127">
        <f>IF(N740="zákl. prenesená",J740,0)</f>
        <v>0</v>
      </c>
      <c r="BH740" s="127">
        <f>IF(N740="zníž. prenesená",J740,0)</f>
        <v>0</v>
      </c>
      <c r="BI740" s="127">
        <f>IF(N740="nulová",J740,0)</f>
        <v>0</v>
      </c>
      <c r="BJ740" s="19" t="s">
        <v>92</v>
      </c>
      <c r="BK740" s="127">
        <f>ROUND(I740*H740,2)</f>
        <v>0</v>
      </c>
      <c r="BL740" s="19" t="s">
        <v>386</v>
      </c>
      <c r="BM740" s="252" t="s">
        <v>1006</v>
      </c>
    </row>
    <row r="741" spans="1:65" s="14" customFormat="1" ht="20.399999999999999">
      <c r="B741" s="253"/>
      <c r="C741" s="254"/>
      <c r="D741" s="255" t="s">
        <v>398</v>
      </c>
      <c r="E741" s="256" t="s">
        <v>1</v>
      </c>
      <c r="F741" s="257" t="s">
        <v>1007</v>
      </c>
      <c r="G741" s="254"/>
      <c r="H741" s="256" t="s">
        <v>1</v>
      </c>
      <c r="I741" s="258"/>
      <c r="J741" s="254"/>
      <c r="K741" s="254"/>
      <c r="L741" s="259"/>
      <c r="M741" s="260"/>
      <c r="N741" s="261"/>
      <c r="O741" s="261"/>
      <c r="P741" s="261"/>
      <c r="Q741" s="261"/>
      <c r="R741" s="261"/>
      <c r="S741" s="261"/>
      <c r="T741" s="262"/>
      <c r="AT741" s="263" t="s">
        <v>398</v>
      </c>
      <c r="AU741" s="263" t="s">
        <v>386</v>
      </c>
      <c r="AV741" s="14" t="s">
        <v>84</v>
      </c>
      <c r="AW741" s="14" t="s">
        <v>30</v>
      </c>
      <c r="AX741" s="14" t="s">
        <v>76</v>
      </c>
      <c r="AY741" s="263" t="s">
        <v>387</v>
      </c>
    </row>
    <row r="742" spans="1:65" s="15" customFormat="1" ht="10.199999999999999">
      <c r="B742" s="264"/>
      <c r="C742" s="265"/>
      <c r="D742" s="255" t="s">
        <v>398</v>
      </c>
      <c r="E742" s="266" t="s">
        <v>1</v>
      </c>
      <c r="F742" s="267" t="s">
        <v>1008</v>
      </c>
      <c r="G742" s="265"/>
      <c r="H742" s="268">
        <v>71.641000000000005</v>
      </c>
      <c r="I742" s="269"/>
      <c r="J742" s="265"/>
      <c r="K742" s="265"/>
      <c r="L742" s="270"/>
      <c r="M742" s="271"/>
      <c r="N742" s="272"/>
      <c r="O742" s="272"/>
      <c r="P742" s="272"/>
      <c r="Q742" s="272"/>
      <c r="R742" s="272"/>
      <c r="S742" s="272"/>
      <c r="T742" s="273"/>
      <c r="AT742" s="274" t="s">
        <v>398</v>
      </c>
      <c r="AU742" s="274" t="s">
        <v>386</v>
      </c>
      <c r="AV742" s="15" t="s">
        <v>92</v>
      </c>
      <c r="AW742" s="15" t="s">
        <v>30</v>
      </c>
      <c r="AX742" s="15" t="s">
        <v>76</v>
      </c>
      <c r="AY742" s="274" t="s">
        <v>387</v>
      </c>
    </row>
    <row r="743" spans="1:65" s="17" customFormat="1" ht="10.199999999999999">
      <c r="B743" s="286"/>
      <c r="C743" s="287"/>
      <c r="D743" s="255" t="s">
        <v>398</v>
      </c>
      <c r="E743" s="288" t="s">
        <v>1</v>
      </c>
      <c r="F743" s="289" t="s">
        <v>411</v>
      </c>
      <c r="G743" s="287"/>
      <c r="H743" s="290">
        <v>71.641000000000005</v>
      </c>
      <c r="I743" s="291"/>
      <c r="J743" s="287"/>
      <c r="K743" s="287"/>
      <c r="L743" s="292"/>
      <c r="M743" s="293"/>
      <c r="N743" s="294"/>
      <c r="O743" s="294"/>
      <c r="P743" s="294"/>
      <c r="Q743" s="294"/>
      <c r="R743" s="294"/>
      <c r="S743" s="294"/>
      <c r="T743" s="295"/>
      <c r="AT743" s="296" t="s">
        <v>398</v>
      </c>
      <c r="AU743" s="296" t="s">
        <v>386</v>
      </c>
      <c r="AV743" s="17" t="s">
        <v>99</v>
      </c>
      <c r="AW743" s="17" t="s">
        <v>30</v>
      </c>
      <c r="AX743" s="17" t="s">
        <v>76</v>
      </c>
      <c r="AY743" s="296" t="s">
        <v>387</v>
      </c>
    </row>
    <row r="744" spans="1:65" s="15" customFormat="1" ht="10.199999999999999">
      <c r="B744" s="264"/>
      <c r="C744" s="265"/>
      <c r="D744" s="255" t="s">
        <v>398</v>
      </c>
      <c r="E744" s="266" t="s">
        <v>1</v>
      </c>
      <c r="F744" s="267" t="s">
        <v>1009</v>
      </c>
      <c r="G744" s="265"/>
      <c r="H744" s="268">
        <v>3.5819999999999999</v>
      </c>
      <c r="I744" s="269"/>
      <c r="J744" s="265"/>
      <c r="K744" s="265"/>
      <c r="L744" s="270"/>
      <c r="M744" s="271"/>
      <c r="N744" s="272"/>
      <c r="O744" s="272"/>
      <c r="P744" s="272"/>
      <c r="Q744" s="272"/>
      <c r="R744" s="272"/>
      <c r="S744" s="272"/>
      <c r="T744" s="273"/>
      <c r="AT744" s="274" t="s">
        <v>398</v>
      </c>
      <c r="AU744" s="274" t="s">
        <v>386</v>
      </c>
      <c r="AV744" s="15" t="s">
        <v>92</v>
      </c>
      <c r="AW744" s="15" t="s">
        <v>30</v>
      </c>
      <c r="AX744" s="15" t="s">
        <v>76</v>
      </c>
      <c r="AY744" s="274" t="s">
        <v>387</v>
      </c>
    </row>
    <row r="745" spans="1:65" s="16" customFormat="1" ht="10.199999999999999">
      <c r="B745" s="275"/>
      <c r="C745" s="276"/>
      <c r="D745" s="255" t="s">
        <v>398</v>
      </c>
      <c r="E745" s="277" t="s">
        <v>1</v>
      </c>
      <c r="F745" s="278" t="s">
        <v>412</v>
      </c>
      <c r="G745" s="276"/>
      <c r="H745" s="279">
        <v>75.222999999999999</v>
      </c>
      <c r="I745" s="280"/>
      <c r="J745" s="276"/>
      <c r="K745" s="276"/>
      <c r="L745" s="281"/>
      <c r="M745" s="282"/>
      <c r="N745" s="283"/>
      <c r="O745" s="283"/>
      <c r="P745" s="283"/>
      <c r="Q745" s="283"/>
      <c r="R745" s="283"/>
      <c r="S745" s="283"/>
      <c r="T745" s="284"/>
      <c r="AT745" s="285" t="s">
        <v>398</v>
      </c>
      <c r="AU745" s="285" t="s">
        <v>386</v>
      </c>
      <c r="AV745" s="16" t="s">
        <v>386</v>
      </c>
      <c r="AW745" s="16" t="s">
        <v>30</v>
      </c>
      <c r="AX745" s="16" t="s">
        <v>84</v>
      </c>
      <c r="AY745" s="285" t="s">
        <v>387</v>
      </c>
    </row>
    <row r="746" spans="1:65" s="2" customFormat="1" ht="24.15" customHeight="1">
      <c r="A746" s="37"/>
      <c r="B746" s="38"/>
      <c r="C746" s="240" t="s">
        <v>1010</v>
      </c>
      <c r="D746" s="240" t="s">
        <v>393</v>
      </c>
      <c r="E746" s="241" t="s">
        <v>581</v>
      </c>
      <c r="F746" s="242" t="s">
        <v>582</v>
      </c>
      <c r="G746" s="243" t="s">
        <v>396</v>
      </c>
      <c r="H746" s="244">
        <v>363</v>
      </c>
      <c r="I746" s="245"/>
      <c r="J746" s="246">
        <f>ROUND(I746*H746,2)</f>
        <v>0</v>
      </c>
      <c r="K746" s="247"/>
      <c r="L746" s="40"/>
      <c r="M746" s="248" t="s">
        <v>1</v>
      </c>
      <c r="N746" s="249" t="s">
        <v>42</v>
      </c>
      <c r="O746" s="78"/>
      <c r="P746" s="250">
        <f>O746*H746</f>
        <v>0</v>
      </c>
      <c r="Q746" s="250">
        <v>1.07E-3</v>
      </c>
      <c r="R746" s="250">
        <f>Q746*H746</f>
        <v>0.38840999999999998</v>
      </c>
      <c r="S746" s="250">
        <v>0</v>
      </c>
      <c r="T746" s="251">
        <f>S746*H746</f>
        <v>0</v>
      </c>
      <c r="U746" s="37"/>
      <c r="V746" s="37"/>
      <c r="W746" s="37"/>
      <c r="X746" s="37"/>
      <c r="Y746" s="37"/>
      <c r="Z746" s="37"/>
      <c r="AA746" s="37"/>
      <c r="AB746" s="37"/>
      <c r="AC746" s="37"/>
      <c r="AD746" s="37"/>
      <c r="AE746" s="37"/>
      <c r="AR746" s="252" t="s">
        <v>386</v>
      </c>
      <c r="AT746" s="252" t="s">
        <v>393</v>
      </c>
      <c r="AU746" s="252" t="s">
        <v>386</v>
      </c>
      <c r="AY746" s="19" t="s">
        <v>387</v>
      </c>
      <c r="BE746" s="127">
        <f>IF(N746="základná",J746,0)</f>
        <v>0</v>
      </c>
      <c r="BF746" s="127">
        <f>IF(N746="znížená",J746,0)</f>
        <v>0</v>
      </c>
      <c r="BG746" s="127">
        <f>IF(N746="zákl. prenesená",J746,0)</f>
        <v>0</v>
      </c>
      <c r="BH746" s="127">
        <f>IF(N746="zníž. prenesená",J746,0)</f>
        <v>0</v>
      </c>
      <c r="BI746" s="127">
        <f>IF(N746="nulová",J746,0)</f>
        <v>0</v>
      </c>
      <c r="BJ746" s="19" t="s">
        <v>92</v>
      </c>
      <c r="BK746" s="127">
        <f>ROUND(I746*H746,2)</f>
        <v>0</v>
      </c>
      <c r="BL746" s="19" t="s">
        <v>386</v>
      </c>
      <c r="BM746" s="252" t="s">
        <v>1011</v>
      </c>
    </row>
    <row r="747" spans="1:65" s="15" customFormat="1" ht="10.199999999999999">
      <c r="B747" s="264"/>
      <c r="C747" s="265"/>
      <c r="D747" s="255" t="s">
        <v>398</v>
      </c>
      <c r="E747" s="266" t="s">
        <v>1</v>
      </c>
      <c r="F747" s="267" t="s">
        <v>240</v>
      </c>
      <c r="G747" s="265"/>
      <c r="H747" s="268">
        <v>363</v>
      </c>
      <c r="I747" s="269"/>
      <c r="J747" s="265"/>
      <c r="K747" s="265"/>
      <c r="L747" s="270"/>
      <c r="M747" s="271"/>
      <c r="N747" s="272"/>
      <c r="O747" s="272"/>
      <c r="P747" s="272"/>
      <c r="Q747" s="272"/>
      <c r="R747" s="272"/>
      <c r="S747" s="272"/>
      <c r="T747" s="273"/>
      <c r="AT747" s="274" t="s">
        <v>398</v>
      </c>
      <c r="AU747" s="274" t="s">
        <v>386</v>
      </c>
      <c r="AV747" s="15" t="s">
        <v>92</v>
      </c>
      <c r="AW747" s="15" t="s">
        <v>30</v>
      </c>
      <c r="AX747" s="15" t="s">
        <v>76</v>
      </c>
      <c r="AY747" s="274" t="s">
        <v>387</v>
      </c>
    </row>
    <row r="748" spans="1:65" s="16" customFormat="1" ht="10.199999999999999">
      <c r="B748" s="275"/>
      <c r="C748" s="276"/>
      <c r="D748" s="255" t="s">
        <v>398</v>
      </c>
      <c r="E748" s="277" t="s">
        <v>1</v>
      </c>
      <c r="F748" s="278" t="s">
        <v>412</v>
      </c>
      <c r="G748" s="276"/>
      <c r="H748" s="279">
        <v>363</v>
      </c>
      <c r="I748" s="280"/>
      <c r="J748" s="276"/>
      <c r="K748" s="276"/>
      <c r="L748" s="281"/>
      <c r="M748" s="282"/>
      <c r="N748" s="283"/>
      <c r="O748" s="283"/>
      <c r="P748" s="283"/>
      <c r="Q748" s="283"/>
      <c r="R748" s="283"/>
      <c r="S748" s="283"/>
      <c r="T748" s="284"/>
      <c r="AT748" s="285" t="s">
        <v>398</v>
      </c>
      <c r="AU748" s="285" t="s">
        <v>386</v>
      </c>
      <c r="AV748" s="16" t="s">
        <v>386</v>
      </c>
      <c r="AW748" s="16" t="s">
        <v>30</v>
      </c>
      <c r="AX748" s="16" t="s">
        <v>84</v>
      </c>
      <c r="AY748" s="285" t="s">
        <v>387</v>
      </c>
    </row>
    <row r="749" spans="1:65" s="2" customFormat="1" ht="24.15" customHeight="1">
      <c r="A749" s="37"/>
      <c r="B749" s="38"/>
      <c r="C749" s="240" t="s">
        <v>1012</v>
      </c>
      <c r="D749" s="240" t="s">
        <v>393</v>
      </c>
      <c r="E749" s="241" t="s">
        <v>1013</v>
      </c>
      <c r="F749" s="242" t="s">
        <v>1014</v>
      </c>
      <c r="G749" s="243" t="s">
        <v>396</v>
      </c>
      <c r="H749" s="244">
        <v>57.75</v>
      </c>
      <c r="I749" s="245"/>
      <c r="J749" s="246">
        <f>ROUND(I749*H749,2)</f>
        <v>0</v>
      </c>
      <c r="K749" s="247"/>
      <c r="L749" s="40"/>
      <c r="M749" s="248" t="s">
        <v>1</v>
      </c>
      <c r="N749" s="249" t="s">
        <v>42</v>
      </c>
      <c r="O749" s="78"/>
      <c r="P749" s="250">
        <f>O749*H749</f>
        <v>0</v>
      </c>
      <c r="Q749" s="250">
        <v>0</v>
      </c>
      <c r="R749" s="250">
        <f>Q749*H749</f>
        <v>0</v>
      </c>
      <c r="S749" s="250">
        <v>0</v>
      </c>
      <c r="T749" s="251">
        <f>S749*H749</f>
        <v>0</v>
      </c>
      <c r="U749" s="37"/>
      <c r="V749" s="37"/>
      <c r="W749" s="37"/>
      <c r="X749" s="37"/>
      <c r="Y749" s="37"/>
      <c r="Z749" s="37"/>
      <c r="AA749" s="37"/>
      <c r="AB749" s="37"/>
      <c r="AC749" s="37"/>
      <c r="AD749" s="37"/>
      <c r="AE749" s="37"/>
      <c r="AR749" s="252" t="s">
        <v>386</v>
      </c>
      <c r="AT749" s="252" t="s">
        <v>393</v>
      </c>
      <c r="AU749" s="252" t="s">
        <v>386</v>
      </c>
      <c r="AY749" s="19" t="s">
        <v>387</v>
      </c>
      <c r="BE749" s="127">
        <f>IF(N749="základná",J749,0)</f>
        <v>0</v>
      </c>
      <c r="BF749" s="127">
        <f>IF(N749="znížená",J749,0)</f>
        <v>0</v>
      </c>
      <c r="BG749" s="127">
        <f>IF(N749="zákl. prenesená",J749,0)</f>
        <v>0</v>
      </c>
      <c r="BH749" s="127">
        <f>IF(N749="zníž. prenesená",J749,0)</f>
        <v>0</v>
      </c>
      <c r="BI749" s="127">
        <f>IF(N749="nulová",J749,0)</f>
        <v>0</v>
      </c>
      <c r="BJ749" s="19" t="s">
        <v>92</v>
      </c>
      <c r="BK749" s="127">
        <f>ROUND(I749*H749,2)</f>
        <v>0</v>
      </c>
      <c r="BL749" s="19" t="s">
        <v>386</v>
      </c>
      <c r="BM749" s="252" t="s">
        <v>1015</v>
      </c>
    </row>
    <row r="750" spans="1:65" s="14" customFormat="1" ht="10.199999999999999">
      <c r="B750" s="253"/>
      <c r="C750" s="254"/>
      <c r="D750" s="255" t="s">
        <v>398</v>
      </c>
      <c r="E750" s="256" t="s">
        <v>1</v>
      </c>
      <c r="F750" s="257" t="s">
        <v>802</v>
      </c>
      <c r="G750" s="254"/>
      <c r="H750" s="256" t="s">
        <v>1</v>
      </c>
      <c r="I750" s="258"/>
      <c r="J750" s="254"/>
      <c r="K750" s="254"/>
      <c r="L750" s="259"/>
      <c r="M750" s="260"/>
      <c r="N750" s="261"/>
      <c r="O750" s="261"/>
      <c r="P750" s="261"/>
      <c r="Q750" s="261"/>
      <c r="R750" s="261"/>
      <c r="S750" s="261"/>
      <c r="T750" s="262"/>
      <c r="AT750" s="263" t="s">
        <v>398</v>
      </c>
      <c r="AU750" s="263" t="s">
        <v>386</v>
      </c>
      <c r="AV750" s="14" t="s">
        <v>84</v>
      </c>
      <c r="AW750" s="14" t="s">
        <v>30</v>
      </c>
      <c r="AX750" s="14" t="s">
        <v>76</v>
      </c>
      <c r="AY750" s="263" t="s">
        <v>387</v>
      </c>
    </row>
    <row r="751" spans="1:65" s="15" customFormat="1" ht="10.199999999999999">
      <c r="B751" s="264"/>
      <c r="C751" s="265"/>
      <c r="D751" s="255" t="s">
        <v>398</v>
      </c>
      <c r="E751" s="266" t="s">
        <v>1</v>
      </c>
      <c r="F751" s="267" t="s">
        <v>319</v>
      </c>
      <c r="G751" s="265"/>
      <c r="H751" s="268">
        <v>55</v>
      </c>
      <c r="I751" s="269"/>
      <c r="J751" s="265"/>
      <c r="K751" s="265"/>
      <c r="L751" s="270"/>
      <c r="M751" s="271"/>
      <c r="N751" s="272"/>
      <c r="O751" s="272"/>
      <c r="P751" s="272"/>
      <c r="Q751" s="272"/>
      <c r="R751" s="272"/>
      <c r="S751" s="272"/>
      <c r="T751" s="273"/>
      <c r="AT751" s="274" t="s">
        <v>398</v>
      </c>
      <c r="AU751" s="274" t="s">
        <v>386</v>
      </c>
      <c r="AV751" s="15" t="s">
        <v>92</v>
      </c>
      <c r="AW751" s="15" t="s">
        <v>30</v>
      </c>
      <c r="AX751" s="15" t="s">
        <v>76</v>
      </c>
      <c r="AY751" s="274" t="s">
        <v>387</v>
      </c>
    </row>
    <row r="752" spans="1:65" s="17" customFormat="1" ht="10.199999999999999">
      <c r="B752" s="286"/>
      <c r="C752" s="287"/>
      <c r="D752" s="255" t="s">
        <v>398</v>
      </c>
      <c r="E752" s="288" t="s">
        <v>329</v>
      </c>
      <c r="F752" s="289" t="s">
        <v>411</v>
      </c>
      <c r="G752" s="287"/>
      <c r="H752" s="290">
        <v>55</v>
      </c>
      <c r="I752" s="291"/>
      <c r="J752" s="287"/>
      <c r="K752" s="287"/>
      <c r="L752" s="292"/>
      <c r="M752" s="293"/>
      <c r="N752" s="294"/>
      <c r="O752" s="294"/>
      <c r="P752" s="294"/>
      <c r="Q752" s="294"/>
      <c r="R752" s="294"/>
      <c r="S752" s="294"/>
      <c r="T752" s="295"/>
      <c r="AT752" s="296" t="s">
        <v>398</v>
      </c>
      <c r="AU752" s="296" t="s">
        <v>386</v>
      </c>
      <c r="AV752" s="17" t="s">
        <v>99</v>
      </c>
      <c r="AW752" s="17" t="s">
        <v>30</v>
      </c>
      <c r="AX752" s="17" t="s">
        <v>76</v>
      </c>
      <c r="AY752" s="296" t="s">
        <v>387</v>
      </c>
    </row>
    <row r="753" spans="1:65" s="15" customFormat="1" ht="10.199999999999999">
      <c r="B753" s="264"/>
      <c r="C753" s="265"/>
      <c r="D753" s="255" t="s">
        <v>398</v>
      </c>
      <c r="E753" s="266" t="s">
        <v>1</v>
      </c>
      <c r="F753" s="267" t="s">
        <v>1016</v>
      </c>
      <c r="G753" s="265"/>
      <c r="H753" s="268">
        <v>2.75</v>
      </c>
      <c r="I753" s="269"/>
      <c r="J753" s="265"/>
      <c r="K753" s="265"/>
      <c r="L753" s="270"/>
      <c r="M753" s="271"/>
      <c r="N753" s="272"/>
      <c r="O753" s="272"/>
      <c r="P753" s="272"/>
      <c r="Q753" s="272"/>
      <c r="R753" s="272"/>
      <c r="S753" s="272"/>
      <c r="T753" s="273"/>
      <c r="AT753" s="274" t="s">
        <v>398</v>
      </c>
      <c r="AU753" s="274" t="s">
        <v>386</v>
      </c>
      <c r="AV753" s="15" t="s">
        <v>92</v>
      </c>
      <c r="AW753" s="15" t="s">
        <v>30</v>
      </c>
      <c r="AX753" s="15" t="s">
        <v>76</v>
      </c>
      <c r="AY753" s="274" t="s">
        <v>387</v>
      </c>
    </row>
    <row r="754" spans="1:65" s="16" customFormat="1" ht="10.199999999999999">
      <c r="B754" s="275"/>
      <c r="C754" s="276"/>
      <c r="D754" s="255" t="s">
        <v>398</v>
      </c>
      <c r="E754" s="277" t="s">
        <v>1</v>
      </c>
      <c r="F754" s="278" t="s">
        <v>412</v>
      </c>
      <c r="G754" s="276"/>
      <c r="H754" s="279">
        <v>57.75</v>
      </c>
      <c r="I754" s="280"/>
      <c r="J754" s="276"/>
      <c r="K754" s="276"/>
      <c r="L754" s="281"/>
      <c r="M754" s="282"/>
      <c r="N754" s="283"/>
      <c r="O754" s="283"/>
      <c r="P754" s="283"/>
      <c r="Q754" s="283"/>
      <c r="R754" s="283"/>
      <c r="S754" s="283"/>
      <c r="T754" s="284"/>
      <c r="AT754" s="285" t="s">
        <v>398</v>
      </c>
      <c r="AU754" s="285" t="s">
        <v>386</v>
      </c>
      <c r="AV754" s="16" t="s">
        <v>386</v>
      </c>
      <c r="AW754" s="16" t="s">
        <v>30</v>
      </c>
      <c r="AX754" s="16" t="s">
        <v>84</v>
      </c>
      <c r="AY754" s="285" t="s">
        <v>387</v>
      </c>
    </row>
    <row r="755" spans="1:65" s="2" customFormat="1" ht="24.15" customHeight="1">
      <c r="A755" s="37"/>
      <c r="B755" s="38"/>
      <c r="C755" s="240" t="s">
        <v>1017</v>
      </c>
      <c r="D755" s="240" t="s">
        <v>393</v>
      </c>
      <c r="E755" s="241" t="s">
        <v>1018</v>
      </c>
      <c r="F755" s="242" t="s">
        <v>1019</v>
      </c>
      <c r="G755" s="243" t="s">
        <v>396</v>
      </c>
      <c r="H755" s="244">
        <v>35.28</v>
      </c>
      <c r="I755" s="245"/>
      <c r="J755" s="246">
        <f>ROUND(I755*H755,2)</f>
        <v>0</v>
      </c>
      <c r="K755" s="247"/>
      <c r="L755" s="40"/>
      <c r="M755" s="248" t="s">
        <v>1</v>
      </c>
      <c r="N755" s="249" t="s">
        <v>42</v>
      </c>
      <c r="O755" s="78"/>
      <c r="P755" s="250">
        <f>O755*H755</f>
        <v>0</v>
      </c>
      <c r="Q755" s="250">
        <v>0</v>
      </c>
      <c r="R755" s="250">
        <f>Q755*H755</f>
        <v>0</v>
      </c>
      <c r="S755" s="250">
        <v>0</v>
      </c>
      <c r="T755" s="251">
        <f>S755*H755</f>
        <v>0</v>
      </c>
      <c r="U755" s="37"/>
      <c r="V755" s="37"/>
      <c r="W755" s="37"/>
      <c r="X755" s="37"/>
      <c r="Y755" s="37"/>
      <c r="Z755" s="37"/>
      <c r="AA755" s="37"/>
      <c r="AB755" s="37"/>
      <c r="AC755" s="37"/>
      <c r="AD755" s="37"/>
      <c r="AE755" s="37"/>
      <c r="AR755" s="252" t="s">
        <v>386</v>
      </c>
      <c r="AT755" s="252" t="s">
        <v>393</v>
      </c>
      <c r="AU755" s="252" t="s">
        <v>386</v>
      </c>
      <c r="AY755" s="19" t="s">
        <v>387</v>
      </c>
      <c r="BE755" s="127">
        <f>IF(N755="základná",J755,0)</f>
        <v>0</v>
      </c>
      <c r="BF755" s="127">
        <f>IF(N755="znížená",J755,0)</f>
        <v>0</v>
      </c>
      <c r="BG755" s="127">
        <f>IF(N755="zákl. prenesená",J755,0)</f>
        <v>0</v>
      </c>
      <c r="BH755" s="127">
        <f>IF(N755="zníž. prenesená",J755,0)</f>
        <v>0</v>
      </c>
      <c r="BI755" s="127">
        <f>IF(N755="nulová",J755,0)</f>
        <v>0</v>
      </c>
      <c r="BJ755" s="19" t="s">
        <v>92</v>
      </c>
      <c r="BK755" s="127">
        <f>ROUND(I755*H755,2)</f>
        <v>0</v>
      </c>
      <c r="BL755" s="19" t="s">
        <v>386</v>
      </c>
      <c r="BM755" s="252" t="s">
        <v>1020</v>
      </c>
    </row>
    <row r="756" spans="1:65" s="14" customFormat="1" ht="10.199999999999999">
      <c r="B756" s="253"/>
      <c r="C756" s="254"/>
      <c r="D756" s="255" t="s">
        <v>398</v>
      </c>
      <c r="E756" s="256" t="s">
        <v>1</v>
      </c>
      <c r="F756" s="257" t="s">
        <v>802</v>
      </c>
      <c r="G756" s="254"/>
      <c r="H756" s="256" t="s">
        <v>1</v>
      </c>
      <c r="I756" s="258"/>
      <c r="J756" s="254"/>
      <c r="K756" s="254"/>
      <c r="L756" s="259"/>
      <c r="M756" s="260"/>
      <c r="N756" s="261"/>
      <c r="O756" s="261"/>
      <c r="P756" s="261"/>
      <c r="Q756" s="261"/>
      <c r="R756" s="261"/>
      <c r="S756" s="261"/>
      <c r="T756" s="262"/>
      <c r="AT756" s="263" t="s">
        <v>398</v>
      </c>
      <c r="AU756" s="263" t="s">
        <v>386</v>
      </c>
      <c r="AV756" s="14" t="s">
        <v>84</v>
      </c>
      <c r="AW756" s="14" t="s">
        <v>30</v>
      </c>
      <c r="AX756" s="14" t="s">
        <v>76</v>
      </c>
      <c r="AY756" s="263" t="s">
        <v>387</v>
      </c>
    </row>
    <row r="757" spans="1:65" s="15" customFormat="1" ht="10.199999999999999">
      <c r="B757" s="264"/>
      <c r="C757" s="265"/>
      <c r="D757" s="255" t="s">
        <v>398</v>
      </c>
      <c r="E757" s="266" t="s">
        <v>1</v>
      </c>
      <c r="F757" s="267" t="s">
        <v>285</v>
      </c>
      <c r="G757" s="265"/>
      <c r="H757" s="268">
        <v>33.6</v>
      </c>
      <c r="I757" s="269"/>
      <c r="J757" s="265"/>
      <c r="K757" s="265"/>
      <c r="L757" s="270"/>
      <c r="M757" s="271"/>
      <c r="N757" s="272"/>
      <c r="O757" s="272"/>
      <c r="P757" s="272"/>
      <c r="Q757" s="272"/>
      <c r="R757" s="272"/>
      <c r="S757" s="272"/>
      <c r="T757" s="273"/>
      <c r="AT757" s="274" t="s">
        <v>398</v>
      </c>
      <c r="AU757" s="274" t="s">
        <v>386</v>
      </c>
      <c r="AV757" s="15" t="s">
        <v>92</v>
      </c>
      <c r="AW757" s="15" t="s">
        <v>30</v>
      </c>
      <c r="AX757" s="15" t="s">
        <v>76</v>
      </c>
      <c r="AY757" s="274" t="s">
        <v>387</v>
      </c>
    </row>
    <row r="758" spans="1:65" s="17" customFormat="1" ht="10.199999999999999">
      <c r="B758" s="286"/>
      <c r="C758" s="287"/>
      <c r="D758" s="255" t="s">
        <v>398</v>
      </c>
      <c r="E758" s="288" t="s">
        <v>283</v>
      </c>
      <c r="F758" s="289" t="s">
        <v>411</v>
      </c>
      <c r="G758" s="287"/>
      <c r="H758" s="290">
        <v>33.6</v>
      </c>
      <c r="I758" s="291"/>
      <c r="J758" s="287"/>
      <c r="K758" s="287"/>
      <c r="L758" s="292"/>
      <c r="M758" s="293"/>
      <c r="N758" s="294"/>
      <c r="O758" s="294"/>
      <c r="P758" s="294"/>
      <c r="Q758" s="294"/>
      <c r="R758" s="294"/>
      <c r="S758" s="294"/>
      <c r="T758" s="295"/>
      <c r="AT758" s="296" t="s">
        <v>398</v>
      </c>
      <c r="AU758" s="296" t="s">
        <v>386</v>
      </c>
      <c r="AV758" s="17" t="s">
        <v>99</v>
      </c>
      <c r="AW758" s="17" t="s">
        <v>30</v>
      </c>
      <c r="AX758" s="17" t="s">
        <v>76</v>
      </c>
      <c r="AY758" s="296" t="s">
        <v>387</v>
      </c>
    </row>
    <row r="759" spans="1:65" s="15" customFormat="1" ht="10.199999999999999">
      <c r="B759" s="264"/>
      <c r="C759" s="265"/>
      <c r="D759" s="255" t="s">
        <v>398</v>
      </c>
      <c r="E759" s="266" t="s">
        <v>1</v>
      </c>
      <c r="F759" s="267" t="s">
        <v>1021</v>
      </c>
      <c r="G759" s="265"/>
      <c r="H759" s="268">
        <v>1.68</v>
      </c>
      <c r="I759" s="269"/>
      <c r="J759" s="265"/>
      <c r="K759" s="265"/>
      <c r="L759" s="270"/>
      <c r="M759" s="271"/>
      <c r="N759" s="272"/>
      <c r="O759" s="272"/>
      <c r="P759" s="272"/>
      <c r="Q759" s="272"/>
      <c r="R759" s="272"/>
      <c r="S759" s="272"/>
      <c r="T759" s="273"/>
      <c r="AT759" s="274" t="s">
        <v>398</v>
      </c>
      <c r="AU759" s="274" t="s">
        <v>386</v>
      </c>
      <c r="AV759" s="15" t="s">
        <v>92</v>
      </c>
      <c r="AW759" s="15" t="s">
        <v>30</v>
      </c>
      <c r="AX759" s="15" t="s">
        <v>76</v>
      </c>
      <c r="AY759" s="274" t="s">
        <v>387</v>
      </c>
    </row>
    <row r="760" spans="1:65" s="16" customFormat="1" ht="10.199999999999999">
      <c r="B760" s="275"/>
      <c r="C760" s="276"/>
      <c r="D760" s="255" t="s">
        <v>398</v>
      </c>
      <c r="E760" s="277" t="s">
        <v>1</v>
      </c>
      <c r="F760" s="278" t="s">
        <v>412</v>
      </c>
      <c r="G760" s="276"/>
      <c r="H760" s="279">
        <v>35.28</v>
      </c>
      <c r="I760" s="280"/>
      <c r="J760" s="276"/>
      <c r="K760" s="276"/>
      <c r="L760" s="281"/>
      <c r="M760" s="282"/>
      <c r="N760" s="283"/>
      <c r="O760" s="283"/>
      <c r="P760" s="283"/>
      <c r="Q760" s="283"/>
      <c r="R760" s="283"/>
      <c r="S760" s="283"/>
      <c r="T760" s="284"/>
      <c r="AT760" s="285" t="s">
        <v>398</v>
      </c>
      <c r="AU760" s="285" t="s">
        <v>386</v>
      </c>
      <c r="AV760" s="16" t="s">
        <v>386</v>
      </c>
      <c r="AW760" s="16" t="s">
        <v>30</v>
      </c>
      <c r="AX760" s="16" t="s">
        <v>84</v>
      </c>
      <c r="AY760" s="285" t="s">
        <v>387</v>
      </c>
    </row>
    <row r="761" spans="1:65" s="2" customFormat="1" ht="49.05" customHeight="1">
      <c r="A761" s="37"/>
      <c r="B761" s="38"/>
      <c r="C761" s="240" t="s">
        <v>1022</v>
      </c>
      <c r="D761" s="240" t="s">
        <v>393</v>
      </c>
      <c r="E761" s="241" t="s">
        <v>1023</v>
      </c>
      <c r="F761" s="242" t="s">
        <v>1024</v>
      </c>
      <c r="G761" s="243" t="s">
        <v>396</v>
      </c>
      <c r="H761" s="244">
        <v>37.799999999999997</v>
      </c>
      <c r="I761" s="245"/>
      <c r="J761" s="246">
        <f>ROUND(I761*H761,2)</f>
        <v>0</v>
      </c>
      <c r="K761" s="247"/>
      <c r="L761" s="40"/>
      <c r="M761" s="248" t="s">
        <v>1</v>
      </c>
      <c r="N761" s="249" t="s">
        <v>42</v>
      </c>
      <c r="O761" s="78"/>
      <c r="P761" s="250">
        <f>O761*H761</f>
        <v>0</v>
      </c>
      <c r="Q761" s="250">
        <v>0</v>
      </c>
      <c r="R761" s="250">
        <f>Q761*H761</f>
        <v>0</v>
      </c>
      <c r="S761" s="250">
        <v>0</v>
      </c>
      <c r="T761" s="251">
        <f>S761*H761</f>
        <v>0</v>
      </c>
      <c r="U761" s="37"/>
      <c r="V761" s="37"/>
      <c r="W761" s="37"/>
      <c r="X761" s="37"/>
      <c r="Y761" s="37"/>
      <c r="Z761" s="37"/>
      <c r="AA761" s="37"/>
      <c r="AB761" s="37"/>
      <c r="AC761" s="37"/>
      <c r="AD761" s="37"/>
      <c r="AE761" s="37"/>
      <c r="AR761" s="252" t="s">
        <v>386</v>
      </c>
      <c r="AT761" s="252" t="s">
        <v>393</v>
      </c>
      <c r="AU761" s="252" t="s">
        <v>386</v>
      </c>
      <c r="AY761" s="19" t="s">
        <v>387</v>
      </c>
      <c r="BE761" s="127">
        <f>IF(N761="základná",J761,0)</f>
        <v>0</v>
      </c>
      <c r="BF761" s="127">
        <f>IF(N761="znížená",J761,0)</f>
        <v>0</v>
      </c>
      <c r="BG761" s="127">
        <f>IF(N761="zákl. prenesená",J761,0)</f>
        <v>0</v>
      </c>
      <c r="BH761" s="127">
        <f>IF(N761="zníž. prenesená",J761,0)</f>
        <v>0</v>
      </c>
      <c r="BI761" s="127">
        <f>IF(N761="nulová",J761,0)</f>
        <v>0</v>
      </c>
      <c r="BJ761" s="19" t="s">
        <v>92</v>
      </c>
      <c r="BK761" s="127">
        <f>ROUND(I761*H761,2)</f>
        <v>0</v>
      </c>
      <c r="BL761" s="19" t="s">
        <v>386</v>
      </c>
      <c r="BM761" s="252" t="s">
        <v>1025</v>
      </c>
    </row>
    <row r="762" spans="1:65" s="14" customFormat="1" ht="10.199999999999999">
      <c r="B762" s="253"/>
      <c r="C762" s="254"/>
      <c r="D762" s="255" t="s">
        <v>398</v>
      </c>
      <c r="E762" s="256" t="s">
        <v>1</v>
      </c>
      <c r="F762" s="257" t="s">
        <v>802</v>
      </c>
      <c r="G762" s="254"/>
      <c r="H762" s="256" t="s">
        <v>1</v>
      </c>
      <c r="I762" s="258"/>
      <c r="J762" s="254"/>
      <c r="K762" s="254"/>
      <c r="L762" s="259"/>
      <c r="M762" s="260"/>
      <c r="N762" s="261"/>
      <c r="O762" s="261"/>
      <c r="P762" s="261"/>
      <c r="Q762" s="261"/>
      <c r="R762" s="261"/>
      <c r="S762" s="261"/>
      <c r="T762" s="262"/>
      <c r="AT762" s="263" t="s">
        <v>398</v>
      </c>
      <c r="AU762" s="263" t="s">
        <v>386</v>
      </c>
      <c r="AV762" s="14" t="s">
        <v>84</v>
      </c>
      <c r="AW762" s="14" t="s">
        <v>30</v>
      </c>
      <c r="AX762" s="14" t="s">
        <v>76</v>
      </c>
      <c r="AY762" s="263" t="s">
        <v>387</v>
      </c>
    </row>
    <row r="763" spans="1:65" s="15" customFormat="1" ht="10.199999999999999">
      <c r="B763" s="264"/>
      <c r="C763" s="265"/>
      <c r="D763" s="255" t="s">
        <v>398</v>
      </c>
      <c r="E763" s="266" t="s">
        <v>1</v>
      </c>
      <c r="F763" s="267" t="s">
        <v>292</v>
      </c>
      <c r="G763" s="265"/>
      <c r="H763" s="268">
        <v>36</v>
      </c>
      <c r="I763" s="269"/>
      <c r="J763" s="265"/>
      <c r="K763" s="265"/>
      <c r="L763" s="270"/>
      <c r="M763" s="271"/>
      <c r="N763" s="272"/>
      <c r="O763" s="272"/>
      <c r="P763" s="272"/>
      <c r="Q763" s="272"/>
      <c r="R763" s="272"/>
      <c r="S763" s="272"/>
      <c r="T763" s="273"/>
      <c r="AT763" s="274" t="s">
        <v>398</v>
      </c>
      <c r="AU763" s="274" t="s">
        <v>386</v>
      </c>
      <c r="AV763" s="15" t="s">
        <v>92</v>
      </c>
      <c r="AW763" s="15" t="s">
        <v>30</v>
      </c>
      <c r="AX763" s="15" t="s">
        <v>76</v>
      </c>
      <c r="AY763" s="274" t="s">
        <v>387</v>
      </c>
    </row>
    <row r="764" spans="1:65" s="17" customFormat="1" ht="10.199999999999999">
      <c r="B764" s="286"/>
      <c r="C764" s="287"/>
      <c r="D764" s="255" t="s">
        <v>398</v>
      </c>
      <c r="E764" s="288" t="s">
        <v>290</v>
      </c>
      <c r="F764" s="289" t="s">
        <v>411</v>
      </c>
      <c r="G764" s="287"/>
      <c r="H764" s="290">
        <v>36</v>
      </c>
      <c r="I764" s="291"/>
      <c r="J764" s="287"/>
      <c r="K764" s="287"/>
      <c r="L764" s="292"/>
      <c r="M764" s="293"/>
      <c r="N764" s="294"/>
      <c r="O764" s="294"/>
      <c r="P764" s="294"/>
      <c r="Q764" s="294"/>
      <c r="R764" s="294"/>
      <c r="S764" s="294"/>
      <c r="T764" s="295"/>
      <c r="AT764" s="296" t="s">
        <v>398</v>
      </c>
      <c r="AU764" s="296" t="s">
        <v>386</v>
      </c>
      <c r="AV764" s="17" t="s">
        <v>99</v>
      </c>
      <c r="AW764" s="17" t="s">
        <v>30</v>
      </c>
      <c r="AX764" s="17" t="s">
        <v>76</v>
      </c>
      <c r="AY764" s="296" t="s">
        <v>387</v>
      </c>
    </row>
    <row r="765" spans="1:65" s="15" customFormat="1" ht="10.199999999999999">
      <c r="B765" s="264"/>
      <c r="C765" s="265"/>
      <c r="D765" s="255" t="s">
        <v>398</v>
      </c>
      <c r="E765" s="266" t="s">
        <v>1</v>
      </c>
      <c r="F765" s="267" t="s">
        <v>1026</v>
      </c>
      <c r="G765" s="265"/>
      <c r="H765" s="268">
        <v>1.8</v>
      </c>
      <c r="I765" s="269"/>
      <c r="J765" s="265"/>
      <c r="K765" s="265"/>
      <c r="L765" s="270"/>
      <c r="M765" s="271"/>
      <c r="N765" s="272"/>
      <c r="O765" s="272"/>
      <c r="P765" s="272"/>
      <c r="Q765" s="272"/>
      <c r="R765" s="272"/>
      <c r="S765" s="272"/>
      <c r="T765" s="273"/>
      <c r="AT765" s="274" t="s">
        <v>398</v>
      </c>
      <c r="AU765" s="274" t="s">
        <v>386</v>
      </c>
      <c r="AV765" s="15" t="s">
        <v>92</v>
      </c>
      <c r="AW765" s="15" t="s">
        <v>30</v>
      </c>
      <c r="AX765" s="15" t="s">
        <v>76</v>
      </c>
      <c r="AY765" s="274" t="s">
        <v>387</v>
      </c>
    </row>
    <row r="766" spans="1:65" s="16" customFormat="1" ht="10.199999999999999">
      <c r="B766" s="275"/>
      <c r="C766" s="276"/>
      <c r="D766" s="255" t="s">
        <v>398</v>
      </c>
      <c r="E766" s="277" t="s">
        <v>1</v>
      </c>
      <c r="F766" s="278" t="s">
        <v>412</v>
      </c>
      <c r="G766" s="276"/>
      <c r="H766" s="279">
        <v>37.799999999999997</v>
      </c>
      <c r="I766" s="280"/>
      <c r="J766" s="276"/>
      <c r="K766" s="276"/>
      <c r="L766" s="281"/>
      <c r="M766" s="282"/>
      <c r="N766" s="283"/>
      <c r="O766" s="283"/>
      <c r="P766" s="283"/>
      <c r="Q766" s="283"/>
      <c r="R766" s="283"/>
      <c r="S766" s="283"/>
      <c r="T766" s="284"/>
      <c r="AT766" s="285" t="s">
        <v>398</v>
      </c>
      <c r="AU766" s="285" t="s">
        <v>386</v>
      </c>
      <c r="AV766" s="16" t="s">
        <v>386</v>
      </c>
      <c r="AW766" s="16" t="s">
        <v>30</v>
      </c>
      <c r="AX766" s="16" t="s">
        <v>84</v>
      </c>
      <c r="AY766" s="285" t="s">
        <v>387</v>
      </c>
    </row>
    <row r="767" spans="1:65" s="2" customFormat="1" ht="62.7" customHeight="1">
      <c r="A767" s="37"/>
      <c r="B767" s="38"/>
      <c r="C767" s="240" t="s">
        <v>1027</v>
      </c>
      <c r="D767" s="240" t="s">
        <v>393</v>
      </c>
      <c r="E767" s="241" t="s">
        <v>585</v>
      </c>
      <c r="F767" s="242" t="s">
        <v>586</v>
      </c>
      <c r="G767" s="243" t="s">
        <v>396</v>
      </c>
      <c r="H767" s="244">
        <v>1496.25</v>
      </c>
      <c r="I767" s="245"/>
      <c r="J767" s="246">
        <f>ROUND(I767*H767,2)</f>
        <v>0</v>
      </c>
      <c r="K767" s="247"/>
      <c r="L767" s="40"/>
      <c r="M767" s="248" t="s">
        <v>1</v>
      </c>
      <c r="N767" s="249" t="s">
        <v>42</v>
      </c>
      <c r="O767" s="78"/>
      <c r="P767" s="250">
        <f>O767*H767</f>
        <v>0</v>
      </c>
      <c r="Q767" s="250">
        <v>0</v>
      </c>
      <c r="R767" s="250">
        <f>Q767*H767</f>
        <v>0</v>
      </c>
      <c r="S767" s="250">
        <v>0</v>
      </c>
      <c r="T767" s="251">
        <f>S767*H767</f>
        <v>0</v>
      </c>
      <c r="U767" s="37"/>
      <c r="V767" s="37"/>
      <c r="W767" s="37"/>
      <c r="X767" s="37"/>
      <c r="Y767" s="37"/>
      <c r="Z767" s="37"/>
      <c r="AA767" s="37"/>
      <c r="AB767" s="37"/>
      <c r="AC767" s="37"/>
      <c r="AD767" s="37"/>
      <c r="AE767" s="37"/>
      <c r="AR767" s="252" t="s">
        <v>386</v>
      </c>
      <c r="AT767" s="252" t="s">
        <v>393</v>
      </c>
      <c r="AU767" s="252" t="s">
        <v>386</v>
      </c>
      <c r="AY767" s="19" t="s">
        <v>387</v>
      </c>
      <c r="BE767" s="127">
        <f>IF(N767="základná",J767,0)</f>
        <v>0</v>
      </c>
      <c r="BF767" s="127">
        <f>IF(N767="znížená",J767,0)</f>
        <v>0</v>
      </c>
      <c r="BG767" s="127">
        <f>IF(N767="zákl. prenesená",J767,0)</f>
        <v>0</v>
      </c>
      <c r="BH767" s="127">
        <f>IF(N767="zníž. prenesená",J767,0)</f>
        <v>0</v>
      </c>
      <c r="BI767" s="127">
        <f>IF(N767="nulová",J767,0)</f>
        <v>0</v>
      </c>
      <c r="BJ767" s="19" t="s">
        <v>92</v>
      </c>
      <c r="BK767" s="127">
        <f>ROUND(I767*H767,2)</f>
        <v>0</v>
      </c>
      <c r="BL767" s="19" t="s">
        <v>386</v>
      </c>
      <c r="BM767" s="252" t="s">
        <v>1028</v>
      </c>
    </row>
    <row r="768" spans="1:65" s="15" customFormat="1" ht="10.199999999999999">
      <c r="B768" s="264"/>
      <c r="C768" s="265"/>
      <c r="D768" s="255" t="s">
        <v>398</v>
      </c>
      <c r="E768" s="266" t="s">
        <v>1</v>
      </c>
      <c r="F768" s="267" t="s">
        <v>1029</v>
      </c>
      <c r="G768" s="265"/>
      <c r="H768" s="268">
        <v>855</v>
      </c>
      <c r="I768" s="269"/>
      <c r="J768" s="265"/>
      <c r="K768" s="265"/>
      <c r="L768" s="270"/>
      <c r="M768" s="271"/>
      <c r="N768" s="272"/>
      <c r="O768" s="272"/>
      <c r="P768" s="272"/>
      <c r="Q768" s="272"/>
      <c r="R768" s="272"/>
      <c r="S768" s="272"/>
      <c r="T768" s="273"/>
      <c r="AT768" s="274" t="s">
        <v>398</v>
      </c>
      <c r="AU768" s="274" t="s">
        <v>386</v>
      </c>
      <c r="AV768" s="15" t="s">
        <v>92</v>
      </c>
      <c r="AW768" s="15" t="s">
        <v>30</v>
      </c>
      <c r="AX768" s="15" t="s">
        <v>76</v>
      </c>
      <c r="AY768" s="274" t="s">
        <v>387</v>
      </c>
    </row>
    <row r="769" spans="1:65" s="15" customFormat="1" ht="10.199999999999999">
      <c r="B769" s="264"/>
      <c r="C769" s="265"/>
      <c r="D769" s="255" t="s">
        <v>398</v>
      </c>
      <c r="E769" s="266" t="s">
        <v>265</v>
      </c>
      <c r="F769" s="267" t="s">
        <v>1030</v>
      </c>
      <c r="G769" s="265"/>
      <c r="H769" s="268">
        <v>570</v>
      </c>
      <c r="I769" s="269"/>
      <c r="J769" s="265"/>
      <c r="K769" s="265"/>
      <c r="L769" s="270"/>
      <c r="M769" s="271"/>
      <c r="N769" s="272"/>
      <c r="O769" s="272"/>
      <c r="P769" s="272"/>
      <c r="Q769" s="272"/>
      <c r="R769" s="272"/>
      <c r="S769" s="272"/>
      <c r="T769" s="273"/>
      <c r="AT769" s="274" t="s">
        <v>398</v>
      </c>
      <c r="AU769" s="274" t="s">
        <v>386</v>
      </c>
      <c r="AV769" s="15" t="s">
        <v>92</v>
      </c>
      <c r="AW769" s="15" t="s">
        <v>30</v>
      </c>
      <c r="AX769" s="15" t="s">
        <v>76</v>
      </c>
      <c r="AY769" s="274" t="s">
        <v>387</v>
      </c>
    </row>
    <row r="770" spans="1:65" s="17" customFormat="1" ht="10.199999999999999">
      <c r="B770" s="286"/>
      <c r="C770" s="287"/>
      <c r="D770" s="255" t="s">
        <v>398</v>
      </c>
      <c r="E770" s="288" t="s">
        <v>257</v>
      </c>
      <c r="F770" s="289" t="s">
        <v>411</v>
      </c>
      <c r="G770" s="287"/>
      <c r="H770" s="290">
        <v>1425</v>
      </c>
      <c r="I770" s="291"/>
      <c r="J770" s="287"/>
      <c r="K770" s="287"/>
      <c r="L770" s="292"/>
      <c r="M770" s="293"/>
      <c r="N770" s="294"/>
      <c r="O770" s="294"/>
      <c r="P770" s="294"/>
      <c r="Q770" s="294"/>
      <c r="R770" s="294"/>
      <c r="S770" s="294"/>
      <c r="T770" s="295"/>
      <c r="AT770" s="296" t="s">
        <v>398</v>
      </c>
      <c r="AU770" s="296" t="s">
        <v>386</v>
      </c>
      <c r="AV770" s="17" t="s">
        <v>99</v>
      </c>
      <c r="AW770" s="17" t="s">
        <v>30</v>
      </c>
      <c r="AX770" s="17" t="s">
        <v>76</v>
      </c>
      <c r="AY770" s="296" t="s">
        <v>387</v>
      </c>
    </row>
    <row r="771" spans="1:65" s="15" customFormat="1" ht="10.199999999999999">
      <c r="B771" s="264"/>
      <c r="C771" s="265"/>
      <c r="D771" s="255" t="s">
        <v>398</v>
      </c>
      <c r="E771" s="266" t="s">
        <v>1</v>
      </c>
      <c r="F771" s="267" t="s">
        <v>1031</v>
      </c>
      <c r="G771" s="265"/>
      <c r="H771" s="268">
        <v>71.25</v>
      </c>
      <c r="I771" s="269"/>
      <c r="J771" s="265"/>
      <c r="K771" s="265"/>
      <c r="L771" s="270"/>
      <c r="M771" s="271"/>
      <c r="N771" s="272"/>
      <c r="O771" s="272"/>
      <c r="P771" s="272"/>
      <c r="Q771" s="272"/>
      <c r="R771" s="272"/>
      <c r="S771" s="272"/>
      <c r="T771" s="273"/>
      <c r="AT771" s="274" t="s">
        <v>398</v>
      </c>
      <c r="AU771" s="274" t="s">
        <v>386</v>
      </c>
      <c r="AV771" s="15" t="s">
        <v>92</v>
      </c>
      <c r="AW771" s="15" t="s">
        <v>30</v>
      </c>
      <c r="AX771" s="15" t="s">
        <v>76</v>
      </c>
      <c r="AY771" s="274" t="s">
        <v>387</v>
      </c>
    </row>
    <row r="772" spans="1:65" s="16" customFormat="1" ht="10.199999999999999">
      <c r="B772" s="275"/>
      <c r="C772" s="276"/>
      <c r="D772" s="255" t="s">
        <v>398</v>
      </c>
      <c r="E772" s="277" t="s">
        <v>1</v>
      </c>
      <c r="F772" s="278" t="s">
        <v>412</v>
      </c>
      <c r="G772" s="276"/>
      <c r="H772" s="279">
        <v>1496.25</v>
      </c>
      <c r="I772" s="280"/>
      <c r="J772" s="276"/>
      <c r="K772" s="276"/>
      <c r="L772" s="281"/>
      <c r="M772" s="282"/>
      <c r="N772" s="283"/>
      <c r="O772" s="283"/>
      <c r="P772" s="283"/>
      <c r="Q772" s="283"/>
      <c r="R772" s="283"/>
      <c r="S772" s="283"/>
      <c r="T772" s="284"/>
      <c r="AT772" s="285" t="s">
        <v>398</v>
      </c>
      <c r="AU772" s="285" t="s">
        <v>386</v>
      </c>
      <c r="AV772" s="16" t="s">
        <v>386</v>
      </c>
      <c r="AW772" s="16" t="s">
        <v>30</v>
      </c>
      <c r="AX772" s="16" t="s">
        <v>84</v>
      </c>
      <c r="AY772" s="285" t="s">
        <v>387</v>
      </c>
    </row>
    <row r="773" spans="1:65" s="2" customFormat="1" ht="24.15" customHeight="1">
      <c r="A773" s="37"/>
      <c r="B773" s="38"/>
      <c r="C773" s="297" t="s">
        <v>1032</v>
      </c>
      <c r="D773" s="297" t="s">
        <v>592</v>
      </c>
      <c r="E773" s="298" t="s">
        <v>593</v>
      </c>
      <c r="F773" s="299" t="s">
        <v>594</v>
      </c>
      <c r="G773" s="300" t="s">
        <v>180</v>
      </c>
      <c r="H773" s="301">
        <v>2.6389999999999998</v>
      </c>
      <c r="I773" s="302"/>
      <c r="J773" s="303">
        <f>ROUND(I773*H773,2)</f>
        <v>0</v>
      </c>
      <c r="K773" s="304"/>
      <c r="L773" s="305"/>
      <c r="M773" s="306" t="s">
        <v>1</v>
      </c>
      <c r="N773" s="307" t="s">
        <v>42</v>
      </c>
      <c r="O773" s="78"/>
      <c r="P773" s="250">
        <f>O773*H773</f>
        <v>0</v>
      </c>
      <c r="Q773" s="250">
        <v>1E-3</v>
      </c>
      <c r="R773" s="250">
        <f>Q773*H773</f>
        <v>2.6389999999999999E-3</v>
      </c>
      <c r="S773" s="250">
        <v>0</v>
      </c>
      <c r="T773" s="251">
        <f>S773*H773</f>
        <v>0</v>
      </c>
      <c r="U773" s="37"/>
      <c r="V773" s="37"/>
      <c r="W773" s="37"/>
      <c r="X773" s="37"/>
      <c r="Y773" s="37"/>
      <c r="Z773" s="37"/>
      <c r="AA773" s="37"/>
      <c r="AB773" s="37"/>
      <c r="AC773" s="37"/>
      <c r="AD773" s="37"/>
      <c r="AE773" s="37"/>
      <c r="AR773" s="252" t="s">
        <v>443</v>
      </c>
      <c r="AT773" s="252" t="s">
        <v>592</v>
      </c>
      <c r="AU773" s="252" t="s">
        <v>386</v>
      </c>
      <c r="AY773" s="19" t="s">
        <v>387</v>
      </c>
      <c r="BE773" s="127">
        <f>IF(N773="základná",J773,0)</f>
        <v>0</v>
      </c>
      <c r="BF773" s="127">
        <f>IF(N773="znížená",J773,0)</f>
        <v>0</v>
      </c>
      <c r="BG773" s="127">
        <f>IF(N773="zákl. prenesená",J773,0)</f>
        <v>0</v>
      </c>
      <c r="BH773" s="127">
        <f>IF(N773="zníž. prenesená",J773,0)</f>
        <v>0</v>
      </c>
      <c r="BI773" s="127">
        <f>IF(N773="nulová",J773,0)</f>
        <v>0</v>
      </c>
      <c r="BJ773" s="19" t="s">
        <v>92</v>
      </c>
      <c r="BK773" s="127">
        <f>ROUND(I773*H773,2)</f>
        <v>0</v>
      </c>
      <c r="BL773" s="19" t="s">
        <v>386</v>
      </c>
      <c r="BM773" s="252" t="s">
        <v>1033</v>
      </c>
    </row>
    <row r="774" spans="1:65" s="15" customFormat="1" ht="10.199999999999999">
      <c r="B774" s="264"/>
      <c r="C774" s="265"/>
      <c r="D774" s="255" t="s">
        <v>398</v>
      </c>
      <c r="E774" s="266" t="s">
        <v>1</v>
      </c>
      <c r="F774" s="267" t="s">
        <v>1034</v>
      </c>
      <c r="G774" s="265"/>
      <c r="H774" s="268">
        <v>598.5</v>
      </c>
      <c r="I774" s="269"/>
      <c r="J774" s="265"/>
      <c r="K774" s="265"/>
      <c r="L774" s="270"/>
      <c r="M774" s="271"/>
      <c r="N774" s="272"/>
      <c r="O774" s="272"/>
      <c r="P774" s="272"/>
      <c r="Q774" s="272"/>
      <c r="R774" s="272"/>
      <c r="S774" s="272"/>
      <c r="T774" s="273"/>
      <c r="AT774" s="274" t="s">
        <v>398</v>
      </c>
      <c r="AU774" s="274" t="s">
        <v>386</v>
      </c>
      <c r="AV774" s="15" t="s">
        <v>92</v>
      </c>
      <c r="AW774" s="15" t="s">
        <v>30</v>
      </c>
      <c r="AX774" s="15" t="s">
        <v>76</v>
      </c>
      <c r="AY774" s="274" t="s">
        <v>387</v>
      </c>
    </row>
    <row r="775" spans="1:65" s="16" customFormat="1" ht="10.199999999999999">
      <c r="B775" s="275"/>
      <c r="C775" s="276"/>
      <c r="D775" s="255" t="s">
        <v>398</v>
      </c>
      <c r="E775" s="277" t="s">
        <v>1</v>
      </c>
      <c r="F775" s="278" t="s">
        <v>412</v>
      </c>
      <c r="G775" s="276"/>
      <c r="H775" s="279">
        <v>598.5</v>
      </c>
      <c r="I775" s="280"/>
      <c r="J775" s="276"/>
      <c r="K775" s="276"/>
      <c r="L775" s="281"/>
      <c r="M775" s="282"/>
      <c r="N775" s="283"/>
      <c r="O775" s="283"/>
      <c r="P775" s="283"/>
      <c r="Q775" s="283"/>
      <c r="R775" s="283"/>
      <c r="S775" s="283"/>
      <c r="T775" s="284"/>
      <c r="AT775" s="285" t="s">
        <v>398</v>
      </c>
      <c r="AU775" s="285" t="s">
        <v>386</v>
      </c>
      <c r="AV775" s="16" t="s">
        <v>386</v>
      </c>
      <c r="AW775" s="16" t="s">
        <v>30</v>
      </c>
      <c r="AX775" s="16" t="s">
        <v>84</v>
      </c>
      <c r="AY775" s="285" t="s">
        <v>387</v>
      </c>
    </row>
    <row r="776" spans="1:65" s="15" customFormat="1" ht="10.199999999999999">
      <c r="B776" s="264"/>
      <c r="C776" s="265"/>
      <c r="D776" s="255" t="s">
        <v>398</v>
      </c>
      <c r="E776" s="265"/>
      <c r="F776" s="267" t="s">
        <v>1035</v>
      </c>
      <c r="G776" s="265"/>
      <c r="H776" s="268">
        <v>2.6389999999999998</v>
      </c>
      <c r="I776" s="269"/>
      <c r="J776" s="265"/>
      <c r="K776" s="265"/>
      <c r="L776" s="270"/>
      <c r="M776" s="271"/>
      <c r="N776" s="272"/>
      <c r="O776" s="272"/>
      <c r="P776" s="272"/>
      <c r="Q776" s="272"/>
      <c r="R776" s="272"/>
      <c r="S776" s="272"/>
      <c r="T776" s="273"/>
      <c r="AT776" s="274" t="s">
        <v>398</v>
      </c>
      <c r="AU776" s="274" t="s">
        <v>386</v>
      </c>
      <c r="AV776" s="15" t="s">
        <v>92</v>
      </c>
      <c r="AW776" s="15" t="s">
        <v>4</v>
      </c>
      <c r="AX776" s="15" t="s">
        <v>84</v>
      </c>
      <c r="AY776" s="274" t="s">
        <v>387</v>
      </c>
    </row>
    <row r="777" spans="1:65" s="2" customFormat="1" ht="24.15" customHeight="1">
      <c r="A777" s="37"/>
      <c r="B777" s="38"/>
      <c r="C777" s="240" t="s">
        <v>1036</v>
      </c>
      <c r="D777" s="240" t="s">
        <v>393</v>
      </c>
      <c r="E777" s="241" t="s">
        <v>1037</v>
      </c>
      <c r="F777" s="242" t="s">
        <v>1038</v>
      </c>
      <c r="G777" s="243" t="s">
        <v>396</v>
      </c>
      <c r="H777" s="244">
        <v>10.247999999999999</v>
      </c>
      <c r="I777" s="245"/>
      <c r="J777" s="246">
        <f>ROUND(I777*H777,2)</f>
        <v>0</v>
      </c>
      <c r="K777" s="247"/>
      <c r="L777" s="40"/>
      <c r="M777" s="248" t="s">
        <v>1</v>
      </c>
      <c r="N777" s="249" t="s">
        <v>42</v>
      </c>
      <c r="O777" s="78"/>
      <c r="P777" s="250">
        <f>O777*H777</f>
        <v>0</v>
      </c>
      <c r="Q777" s="250">
        <v>1.6000000000000001E-4</v>
      </c>
      <c r="R777" s="250">
        <f>Q777*H777</f>
        <v>1.6396800000000001E-3</v>
      </c>
      <c r="S777" s="250">
        <v>0</v>
      </c>
      <c r="T777" s="251">
        <f>S777*H777</f>
        <v>0</v>
      </c>
      <c r="U777" s="37"/>
      <c r="V777" s="37"/>
      <c r="W777" s="37"/>
      <c r="X777" s="37"/>
      <c r="Y777" s="37"/>
      <c r="Z777" s="37"/>
      <c r="AA777" s="37"/>
      <c r="AB777" s="37"/>
      <c r="AC777" s="37"/>
      <c r="AD777" s="37"/>
      <c r="AE777" s="37"/>
      <c r="AR777" s="252" t="s">
        <v>386</v>
      </c>
      <c r="AT777" s="252" t="s">
        <v>393</v>
      </c>
      <c r="AU777" s="252" t="s">
        <v>386</v>
      </c>
      <c r="AY777" s="19" t="s">
        <v>387</v>
      </c>
      <c r="BE777" s="127">
        <f>IF(N777="základná",J777,0)</f>
        <v>0</v>
      </c>
      <c r="BF777" s="127">
        <f>IF(N777="znížená",J777,0)</f>
        <v>0</v>
      </c>
      <c r="BG777" s="127">
        <f>IF(N777="zákl. prenesená",J777,0)</f>
        <v>0</v>
      </c>
      <c r="BH777" s="127">
        <f>IF(N777="zníž. prenesená",J777,0)</f>
        <v>0</v>
      </c>
      <c r="BI777" s="127">
        <f>IF(N777="nulová",J777,0)</f>
        <v>0</v>
      </c>
      <c r="BJ777" s="19" t="s">
        <v>92</v>
      </c>
      <c r="BK777" s="127">
        <f>ROUND(I777*H777,2)</f>
        <v>0</v>
      </c>
      <c r="BL777" s="19" t="s">
        <v>386</v>
      </c>
      <c r="BM777" s="252" t="s">
        <v>1039</v>
      </c>
    </row>
    <row r="778" spans="1:65" s="14" customFormat="1" ht="10.199999999999999">
      <c r="B778" s="253"/>
      <c r="C778" s="254"/>
      <c r="D778" s="255" t="s">
        <v>398</v>
      </c>
      <c r="E778" s="256" t="s">
        <v>1</v>
      </c>
      <c r="F778" s="257" t="s">
        <v>961</v>
      </c>
      <c r="G778" s="254"/>
      <c r="H778" s="256" t="s">
        <v>1</v>
      </c>
      <c r="I778" s="258"/>
      <c r="J778" s="254"/>
      <c r="K778" s="254"/>
      <c r="L778" s="259"/>
      <c r="M778" s="260"/>
      <c r="N778" s="261"/>
      <c r="O778" s="261"/>
      <c r="P778" s="261"/>
      <c r="Q778" s="261"/>
      <c r="R778" s="261"/>
      <c r="S778" s="261"/>
      <c r="T778" s="262"/>
      <c r="AT778" s="263" t="s">
        <v>398</v>
      </c>
      <c r="AU778" s="263" t="s">
        <v>386</v>
      </c>
      <c r="AV778" s="14" t="s">
        <v>84</v>
      </c>
      <c r="AW778" s="14" t="s">
        <v>30</v>
      </c>
      <c r="AX778" s="14" t="s">
        <v>76</v>
      </c>
      <c r="AY778" s="263" t="s">
        <v>387</v>
      </c>
    </row>
    <row r="779" spans="1:65" s="15" customFormat="1" ht="10.199999999999999">
      <c r="B779" s="264"/>
      <c r="C779" s="265"/>
      <c r="D779" s="255" t="s">
        <v>398</v>
      </c>
      <c r="E779" s="266" t="s">
        <v>1</v>
      </c>
      <c r="F779" s="267" t="s">
        <v>1040</v>
      </c>
      <c r="G779" s="265"/>
      <c r="H779" s="268">
        <v>10.247999999999999</v>
      </c>
      <c r="I779" s="269"/>
      <c r="J779" s="265"/>
      <c r="K779" s="265"/>
      <c r="L779" s="270"/>
      <c r="M779" s="271"/>
      <c r="N779" s="272"/>
      <c r="O779" s="272"/>
      <c r="P779" s="272"/>
      <c r="Q779" s="272"/>
      <c r="R779" s="272"/>
      <c r="S779" s="272"/>
      <c r="T779" s="273"/>
      <c r="AT779" s="274" t="s">
        <v>398</v>
      </c>
      <c r="AU779" s="274" t="s">
        <v>386</v>
      </c>
      <c r="AV779" s="15" t="s">
        <v>92</v>
      </c>
      <c r="AW779" s="15" t="s">
        <v>30</v>
      </c>
      <c r="AX779" s="15" t="s">
        <v>76</v>
      </c>
      <c r="AY779" s="274" t="s">
        <v>387</v>
      </c>
    </row>
    <row r="780" spans="1:65" s="16" customFormat="1" ht="10.199999999999999">
      <c r="B780" s="275"/>
      <c r="C780" s="276"/>
      <c r="D780" s="255" t="s">
        <v>398</v>
      </c>
      <c r="E780" s="277" t="s">
        <v>1</v>
      </c>
      <c r="F780" s="278" t="s">
        <v>412</v>
      </c>
      <c r="G780" s="276"/>
      <c r="H780" s="279">
        <v>10.247999999999999</v>
      </c>
      <c r="I780" s="280"/>
      <c r="J780" s="276"/>
      <c r="K780" s="276"/>
      <c r="L780" s="281"/>
      <c r="M780" s="282"/>
      <c r="N780" s="283"/>
      <c r="O780" s="283"/>
      <c r="P780" s="283"/>
      <c r="Q780" s="283"/>
      <c r="R780" s="283"/>
      <c r="S780" s="283"/>
      <c r="T780" s="284"/>
      <c r="AT780" s="285" t="s">
        <v>398</v>
      </c>
      <c r="AU780" s="285" t="s">
        <v>386</v>
      </c>
      <c r="AV780" s="16" t="s">
        <v>386</v>
      </c>
      <c r="AW780" s="16" t="s">
        <v>30</v>
      </c>
      <c r="AX780" s="16" t="s">
        <v>84</v>
      </c>
      <c r="AY780" s="285" t="s">
        <v>387</v>
      </c>
    </row>
    <row r="781" spans="1:65" s="2" customFormat="1" ht="24.15" customHeight="1">
      <c r="A781" s="37"/>
      <c r="B781" s="38"/>
      <c r="C781" s="240" t="s">
        <v>1041</v>
      </c>
      <c r="D781" s="240" t="s">
        <v>393</v>
      </c>
      <c r="E781" s="241" t="s">
        <v>1042</v>
      </c>
      <c r="F781" s="242" t="s">
        <v>1043</v>
      </c>
      <c r="G781" s="243" t="s">
        <v>405</v>
      </c>
      <c r="H781" s="244">
        <v>149.15299999999999</v>
      </c>
      <c r="I781" s="245"/>
      <c r="J781" s="246">
        <f>ROUND(I781*H781,2)</f>
        <v>0</v>
      </c>
      <c r="K781" s="247"/>
      <c r="L781" s="40"/>
      <c r="M781" s="248" t="s">
        <v>1</v>
      </c>
      <c r="N781" s="249" t="s">
        <v>42</v>
      </c>
      <c r="O781" s="78"/>
      <c r="P781" s="250">
        <f>O781*H781</f>
        <v>0</v>
      </c>
      <c r="Q781" s="250">
        <v>4.0000000000000001E-3</v>
      </c>
      <c r="R781" s="250">
        <f>Q781*H781</f>
        <v>0.59661200000000003</v>
      </c>
      <c r="S781" s="250">
        <v>0</v>
      </c>
      <c r="T781" s="251">
        <f>S781*H781</f>
        <v>0</v>
      </c>
      <c r="U781" s="37"/>
      <c r="V781" s="37"/>
      <c r="W781" s="37"/>
      <c r="X781" s="37"/>
      <c r="Y781" s="37"/>
      <c r="Z781" s="37"/>
      <c r="AA781" s="37"/>
      <c r="AB781" s="37"/>
      <c r="AC781" s="37"/>
      <c r="AD781" s="37"/>
      <c r="AE781" s="37"/>
      <c r="AR781" s="252" t="s">
        <v>386</v>
      </c>
      <c r="AT781" s="252" t="s">
        <v>393</v>
      </c>
      <c r="AU781" s="252" t="s">
        <v>386</v>
      </c>
      <c r="AY781" s="19" t="s">
        <v>387</v>
      </c>
      <c r="BE781" s="127">
        <f>IF(N781="základná",J781,0)</f>
        <v>0</v>
      </c>
      <c r="BF781" s="127">
        <f>IF(N781="znížená",J781,0)</f>
        <v>0</v>
      </c>
      <c r="BG781" s="127">
        <f>IF(N781="zákl. prenesená",J781,0)</f>
        <v>0</v>
      </c>
      <c r="BH781" s="127">
        <f>IF(N781="zníž. prenesená",J781,0)</f>
        <v>0</v>
      </c>
      <c r="BI781" s="127">
        <f>IF(N781="nulová",J781,0)</f>
        <v>0</v>
      </c>
      <c r="BJ781" s="19" t="s">
        <v>92</v>
      </c>
      <c r="BK781" s="127">
        <f>ROUND(I781*H781,2)</f>
        <v>0</v>
      </c>
      <c r="BL781" s="19" t="s">
        <v>386</v>
      </c>
      <c r="BM781" s="252" t="s">
        <v>1044</v>
      </c>
    </row>
    <row r="782" spans="1:65" s="15" customFormat="1" ht="10.199999999999999">
      <c r="B782" s="264"/>
      <c r="C782" s="265"/>
      <c r="D782" s="255" t="s">
        <v>398</v>
      </c>
      <c r="E782" s="266" t="s">
        <v>1</v>
      </c>
      <c r="F782" s="267" t="s">
        <v>278</v>
      </c>
      <c r="G782" s="265"/>
      <c r="H782" s="268">
        <v>142.05000000000001</v>
      </c>
      <c r="I782" s="269"/>
      <c r="J782" s="265"/>
      <c r="K782" s="265"/>
      <c r="L782" s="270"/>
      <c r="M782" s="271"/>
      <c r="N782" s="272"/>
      <c r="O782" s="272"/>
      <c r="P782" s="272"/>
      <c r="Q782" s="272"/>
      <c r="R782" s="272"/>
      <c r="S782" s="272"/>
      <c r="T782" s="273"/>
      <c r="AT782" s="274" t="s">
        <v>398</v>
      </c>
      <c r="AU782" s="274" t="s">
        <v>386</v>
      </c>
      <c r="AV782" s="15" t="s">
        <v>92</v>
      </c>
      <c r="AW782" s="15" t="s">
        <v>30</v>
      </c>
      <c r="AX782" s="15" t="s">
        <v>76</v>
      </c>
      <c r="AY782" s="274" t="s">
        <v>387</v>
      </c>
    </row>
    <row r="783" spans="1:65" s="17" customFormat="1" ht="10.199999999999999">
      <c r="B783" s="286"/>
      <c r="C783" s="287"/>
      <c r="D783" s="255" t="s">
        <v>398</v>
      </c>
      <c r="E783" s="288" t="s">
        <v>1</v>
      </c>
      <c r="F783" s="289" t="s">
        <v>411</v>
      </c>
      <c r="G783" s="287"/>
      <c r="H783" s="290">
        <v>142.05000000000001</v>
      </c>
      <c r="I783" s="291"/>
      <c r="J783" s="287"/>
      <c r="K783" s="287"/>
      <c r="L783" s="292"/>
      <c r="M783" s="293"/>
      <c r="N783" s="294"/>
      <c r="O783" s="294"/>
      <c r="P783" s="294"/>
      <c r="Q783" s="294"/>
      <c r="R783" s="294"/>
      <c r="S783" s="294"/>
      <c r="T783" s="295"/>
      <c r="AT783" s="296" t="s">
        <v>398</v>
      </c>
      <c r="AU783" s="296" t="s">
        <v>386</v>
      </c>
      <c r="AV783" s="17" t="s">
        <v>99</v>
      </c>
      <c r="AW783" s="17" t="s">
        <v>30</v>
      </c>
      <c r="AX783" s="17" t="s">
        <v>76</v>
      </c>
      <c r="AY783" s="296" t="s">
        <v>387</v>
      </c>
    </row>
    <row r="784" spans="1:65" s="15" customFormat="1" ht="10.199999999999999">
      <c r="B784" s="264"/>
      <c r="C784" s="265"/>
      <c r="D784" s="255" t="s">
        <v>398</v>
      </c>
      <c r="E784" s="266" t="s">
        <v>1</v>
      </c>
      <c r="F784" s="267" t="s">
        <v>972</v>
      </c>
      <c r="G784" s="265"/>
      <c r="H784" s="268">
        <v>7.1029999999999998</v>
      </c>
      <c r="I784" s="269"/>
      <c r="J784" s="265"/>
      <c r="K784" s="265"/>
      <c r="L784" s="270"/>
      <c r="M784" s="271"/>
      <c r="N784" s="272"/>
      <c r="O784" s="272"/>
      <c r="P784" s="272"/>
      <c r="Q784" s="272"/>
      <c r="R784" s="272"/>
      <c r="S784" s="272"/>
      <c r="T784" s="273"/>
      <c r="AT784" s="274" t="s">
        <v>398</v>
      </c>
      <c r="AU784" s="274" t="s">
        <v>386</v>
      </c>
      <c r="AV784" s="15" t="s">
        <v>92</v>
      </c>
      <c r="AW784" s="15" t="s">
        <v>30</v>
      </c>
      <c r="AX784" s="15" t="s">
        <v>76</v>
      </c>
      <c r="AY784" s="274" t="s">
        <v>387</v>
      </c>
    </row>
    <row r="785" spans="1:65" s="16" customFormat="1" ht="10.199999999999999">
      <c r="B785" s="275"/>
      <c r="C785" s="276"/>
      <c r="D785" s="255" t="s">
        <v>398</v>
      </c>
      <c r="E785" s="277" t="s">
        <v>1</v>
      </c>
      <c r="F785" s="278" t="s">
        <v>412</v>
      </c>
      <c r="G785" s="276"/>
      <c r="H785" s="279">
        <v>149.15299999999999</v>
      </c>
      <c r="I785" s="280"/>
      <c r="J785" s="276"/>
      <c r="K785" s="276"/>
      <c r="L785" s="281"/>
      <c r="M785" s="282"/>
      <c r="N785" s="283"/>
      <c r="O785" s="283"/>
      <c r="P785" s="283"/>
      <c r="Q785" s="283"/>
      <c r="R785" s="283"/>
      <c r="S785" s="283"/>
      <c r="T785" s="284"/>
      <c r="AT785" s="285" t="s">
        <v>398</v>
      </c>
      <c r="AU785" s="285" t="s">
        <v>386</v>
      </c>
      <c r="AV785" s="16" t="s">
        <v>386</v>
      </c>
      <c r="AW785" s="16" t="s">
        <v>30</v>
      </c>
      <c r="AX785" s="16" t="s">
        <v>84</v>
      </c>
      <c r="AY785" s="285" t="s">
        <v>387</v>
      </c>
    </row>
    <row r="786" spans="1:65" s="2" customFormat="1" ht="24.15" customHeight="1">
      <c r="A786" s="37"/>
      <c r="B786" s="38"/>
      <c r="C786" s="240" t="s">
        <v>1045</v>
      </c>
      <c r="D786" s="240" t="s">
        <v>393</v>
      </c>
      <c r="E786" s="241" t="s">
        <v>598</v>
      </c>
      <c r="F786" s="242" t="s">
        <v>599</v>
      </c>
      <c r="G786" s="243" t="s">
        <v>405</v>
      </c>
      <c r="H786" s="244">
        <v>23.478999999999999</v>
      </c>
      <c r="I786" s="245"/>
      <c r="J786" s="246">
        <f>ROUND(I786*H786,2)</f>
        <v>0</v>
      </c>
      <c r="K786" s="247"/>
      <c r="L786" s="40"/>
      <c r="M786" s="248" t="s">
        <v>1</v>
      </c>
      <c r="N786" s="249" t="s">
        <v>42</v>
      </c>
      <c r="O786" s="78"/>
      <c r="P786" s="250">
        <f>O786*H786</f>
        <v>0</v>
      </c>
      <c r="Q786" s="250">
        <v>4.0000000000000001E-3</v>
      </c>
      <c r="R786" s="250">
        <f>Q786*H786</f>
        <v>9.3915999999999999E-2</v>
      </c>
      <c r="S786" s="250">
        <v>0</v>
      </c>
      <c r="T786" s="251">
        <f>S786*H786</f>
        <v>0</v>
      </c>
      <c r="U786" s="37"/>
      <c r="V786" s="37"/>
      <c r="W786" s="37"/>
      <c r="X786" s="37"/>
      <c r="Y786" s="37"/>
      <c r="Z786" s="37"/>
      <c r="AA786" s="37"/>
      <c r="AB786" s="37"/>
      <c r="AC786" s="37"/>
      <c r="AD786" s="37"/>
      <c r="AE786" s="37"/>
      <c r="AR786" s="252" t="s">
        <v>386</v>
      </c>
      <c r="AT786" s="252" t="s">
        <v>393</v>
      </c>
      <c r="AU786" s="252" t="s">
        <v>386</v>
      </c>
      <c r="AY786" s="19" t="s">
        <v>387</v>
      </c>
      <c r="BE786" s="127">
        <f>IF(N786="základná",J786,0)</f>
        <v>0</v>
      </c>
      <c r="BF786" s="127">
        <f>IF(N786="znížená",J786,0)</f>
        <v>0</v>
      </c>
      <c r="BG786" s="127">
        <f>IF(N786="zákl. prenesená",J786,0)</f>
        <v>0</v>
      </c>
      <c r="BH786" s="127">
        <f>IF(N786="zníž. prenesená",J786,0)</f>
        <v>0</v>
      </c>
      <c r="BI786" s="127">
        <f>IF(N786="nulová",J786,0)</f>
        <v>0</v>
      </c>
      <c r="BJ786" s="19" t="s">
        <v>92</v>
      </c>
      <c r="BK786" s="127">
        <f>ROUND(I786*H786,2)</f>
        <v>0</v>
      </c>
      <c r="BL786" s="19" t="s">
        <v>386</v>
      </c>
      <c r="BM786" s="252" t="s">
        <v>1046</v>
      </c>
    </row>
    <row r="787" spans="1:65" s="15" customFormat="1" ht="10.199999999999999">
      <c r="B787" s="264"/>
      <c r="C787" s="265"/>
      <c r="D787" s="255" t="s">
        <v>398</v>
      </c>
      <c r="E787" s="266" t="s">
        <v>1</v>
      </c>
      <c r="F787" s="267" t="s">
        <v>1047</v>
      </c>
      <c r="G787" s="265"/>
      <c r="H787" s="268">
        <v>22.361000000000001</v>
      </c>
      <c r="I787" s="269"/>
      <c r="J787" s="265"/>
      <c r="K787" s="265"/>
      <c r="L787" s="270"/>
      <c r="M787" s="271"/>
      <c r="N787" s="272"/>
      <c r="O787" s="272"/>
      <c r="P787" s="272"/>
      <c r="Q787" s="272"/>
      <c r="R787" s="272"/>
      <c r="S787" s="272"/>
      <c r="T787" s="273"/>
      <c r="AT787" s="274" t="s">
        <v>398</v>
      </c>
      <c r="AU787" s="274" t="s">
        <v>386</v>
      </c>
      <c r="AV787" s="15" t="s">
        <v>92</v>
      </c>
      <c r="AW787" s="15" t="s">
        <v>30</v>
      </c>
      <c r="AX787" s="15" t="s">
        <v>76</v>
      </c>
      <c r="AY787" s="274" t="s">
        <v>387</v>
      </c>
    </row>
    <row r="788" spans="1:65" s="17" customFormat="1" ht="10.199999999999999">
      <c r="B788" s="286"/>
      <c r="C788" s="287"/>
      <c r="D788" s="255" t="s">
        <v>398</v>
      </c>
      <c r="E788" s="288" t="s">
        <v>252</v>
      </c>
      <c r="F788" s="289" t="s">
        <v>411</v>
      </c>
      <c r="G788" s="287"/>
      <c r="H788" s="290">
        <v>22.361000000000001</v>
      </c>
      <c r="I788" s="291"/>
      <c r="J788" s="287"/>
      <c r="K788" s="287"/>
      <c r="L788" s="292"/>
      <c r="M788" s="293"/>
      <c r="N788" s="294"/>
      <c r="O788" s="294"/>
      <c r="P788" s="294"/>
      <c r="Q788" s="294"/>
      <c r="R788" s="294"/>
      <c r="S788" s="294"/>
      <c r="T788" s="295"/>
      <c r="AT788" s="296" t="s">
        <v>398</v>
      </c>
      <c r="AU788" s="296" t="s">
        <v>386</v>
      </c>
      <c r="AV788" s="17" t="s">
        <v>99</v>
      </c>
      <c r="AW788" s="17" t="s">
        <v>30</v>
      </c>
      <c r="AX788" s="17" t="s">
        <v>76</v>
      </c>
      <c r="AY788" s="296" t="s">
        <v>387</v>
      </c>
    </row>
    <row r="789" spans="1:65" s="15" customFormat="1" ht="10.199999999999999">
      <c r="B789" s="264"/>
      <c r="C789" s="265"/>
      <c r="D789" s="255" t="s">
        <v>398</v>
      </c>
      <c r="E789" s="266" t="s">
        <v>1</v>
      </c>
      <c r="F789" s="267" t="s">
        <v>1048</v>
      </c>
      <c r="G789" s="265"/>
      <c r="H789" s="268">
        <v>1.1180000000000001</v>
      </c>
      <c r="I789" s="269"/>
      <c r="J789" s="265"/>
      <c r="K789" s="265"/>
      <c r="L789" s="270"/>
      <c r="M789" s="271"/>
      <c r="N789" s="272"/>
      <c r="O789" s="272"/>
      <c r="P789" s="272"/>
      <c r="Q789" s="272"/>
      <c r="R789" s="272"/>
      <c r="S789" s="272"/>
      <c r="T789" s="273"/>
      <c r="AT789" s="274" t="s">
        <v>398</v>
      </c>
      <c r="AU789" s="274" t="s">
        <v>386</v>
      </c>
      <c r="AV789" s="15" t="s">
        <v>92</v>
      </c>
      <c r="AW789" s="15" t="s">
        <v>30</v>
      </c>
      <c r="AX789" s="15" t="s">
        <v>76</v>
      </c>
      <c r="AY789" s="274" t="s">
        <v>387</v>
      </c>
    </row>
    <row r="790" spans="1:65" s="16" customFormat="1" ht="10.199999999999999">
      <c r="B790" s="275"/>
      <c r="C790" s="276"/>
      <c r="D790" s="255" t="s">
        <v>398</v>
      </c>
      <c r="E790" s="277" t="s">
        <v>1</v>
      </c>
      <c r="F790" s="278" t="s">
        <v>412</v>
      </c>
      <c r="G790" s="276"/>
      <c r="H790" s="279">
        <v>23.478999999999999</v>
      </c>
      <c r="I790" s="280"/>
      <c r="J790" s="276"/>
      <c r="K790" s="276"/>
      <c r="L790" s="281"/>
      <c r="M790" s="282"/>
      <c r="N790" s="283"/>
      <c r="O790" s="283"/>
      <c r="P790" s="283"/>
      <c r="Q790" s="283"/>
      <c r="R790" s="283"/>
      <c r="S790" s="283"/>
      <c r="T790" s="284"/>
      <c r="AT790" s="285" t="s">
        <v>398</v>
      </c>
      <c r="AU790" s="285" t="s">
        <v>386</v>
      </c>
      <c r="AV790" s="16" t="s">
        <v>386</v>
      </c>
      <c r="AW790" s="16" t="s">
        <v>30</v>
      </c>
      <c r="AX790" s="16" t="s">
        <v>84</v>
      </c>
      <c r="AY790" s="285" t="s">
        <v>387</v>
      </c>
    </row>
    <row r="791" spans="1:65" s="2" customFormat="1" ht="24.15" customHeight="1">
      <c r="A791" s="37"/>
      <c r="B791" s="38"/>
      <c r="C791" s="240" t="s">
        <v>1049</v>
      </c>
      <c r="D791" s="240" t="s">
        <v>393</v>
      </c>
      <c r="E791" s="241" t="s">
        <v>603</v>
      </c>
      <c r="F791" s="242" t="s">
        <v>604</v>
      </c>
      <c r="G791" s="243" t="s">
        <v>405</v>
      </c>
      <c r="H791" s="244">
        <v>2853</v>
      </c>
      <c r="I791" s="245"/>
      <c r="J791" s="246">
        <f>ROUND(I791*H791,2)</f>
        <v>0</v>
      </c>
      <c r="K791" s="247"/>
      <c r="L791" s="40"/>
      <c r="M791" s="248" t="s">
        <v>1</v>
      </c>
      <c r="N791" s="249" t="s">
        <v>42</v>
      </c>
      <c r="O791" s="78"/>
      <c r="P791" s="250">
        <f>O791*H791</f>
        <v>0</v>
      </c>
      <c r="Q791" s="250">
        <v>8.2293999999999996E-3</v>
      </c>
      <c r="R791" s="250">
        <f>Q791*H791</f>
        <v>23.478478199999998</v>
      </c>
      <c r="S791" s="250">
        <v>0</v>
      </c>
      <c r="T791" s="251">
        <f>S791*H791</f>
        <v>0</v>
      </c>
      <c r="U791" s="37"/>
      <c r="V791" s="37"/>
      <c r="W791" s="37"/>
      <c r="X791" s="37"/>
      <c r="Y791" s="37"/>
      <c r="Z791" s="37"/>
      <c r="AA791" s="37"/>
      <c r="AB791" s="37"/>
      <c r="AC791" s="37"/>
      <c r="AD791" s="37"/>
      <c r="AE791" s="37"/>
      <c r="AR791" s="252" t="s">
        <v>386</v>
      </c>
      <c r="AT791" s="252" t="s">
        <v>393</v>
      </c>
      <c r="AU791" s="252" t="s">
        <v>386</v>
      </c>
      <c r="AY791" s="19" t="s">
        <v>387</v>
      </c>
      <c r="BE791" s="127">
        <f>IF(N791="základná",J791,0)</f>
        <v>0</v>
      </c>
      <c r="BF791" s="127">
        <f>IF(N791="znížená",J791,0)</f>
        <v>0</v>
      </c>
      <c r="BG791" s="127">
        <f>IF(N791="zákl. prenesená",J791,0)</f>
        <v>0</v>
      </c>
      <c r="BH791" s="127">
        <f>IF(N791="zníž. prenesená",J791,0)</f>
        <v>0</v>
      </c>
      <c r="BI791" s="127">
        <f>IF(N791="nulová",J791,0)</f>
        <v>0</v>
      </c>
      <c r="BJ791" s="19" t="s">
        <v>92</v>
      </c>
      <c r="BK791" s="127">
        <f>ROUND(I791*H791,2)</f>
        <v>0</v>
      </c>
      <c r="BL791" s="19" t="s">
        <v>386</v>
      </c>
      <c r="BM791" s="252" t="s">
        <v>1050</v>
      </c>
    </row>
    <row r="792" spans="1:65" s="15" customFormat="1" ht="10.199999999999999">
      <c r="B792" s="264"/>
      <c r="C792" s="265"/>
      <c r="D792" s="255" t="s">
        <v>398</v>
      </c>
      <c r="E792" s="266" t="s">
        <v>1</v>
      </c>
      <c r="F792" s="267" t="s">
        <v>225</v>
      </c>
      <c r="G792" s="265"/>
      <c r="H792" s="268">
        <v>2853</v>
      </c>
      <c r="I792" s="269"/>
      <c r="J792" s="265"/>
      <c r="K792" s="265"/>
      <c r="L792" s="270"/>
      <c r="M792" s="271"/>
      <c r="N792" s="272"/>
      <c r="O792" s="272"/>
      <c r="P792" s="272"/>
      <c r="Q792" s="272"/>
      <c r="R792" s="272"/>
      <c r="S792" s="272"/>
      <c r="T792" s="273"/>
      <c r="AT792" s="274" t="s">
        <v>398</v>
      </c>
      <c r="AU792" s="274" t="s">
        <v>386</v>
      </c>
      <c r="AV792" s="15" t="s">
        <v>92</v>
      </c>
      <c r="AW792" s="15" t="s">
        <v>30</v>
      </c>
      <c r="AX792" s="15" t="s">
        <v>84</v>
      </c>
      <c r="AY792" s="274" t="s">
        <v>387</v>
      </c>
    </row>
    <row r="793" spans="1:65" s="2" customFormat="1" ht="24.15" customHeight="1">
      <c r="A793" s="37"/>
      <c r="B793" s="38"/>
      <c r="C793" s="240" t="s">
        <v>1051</v>
      </c>
      <c r="D793" s="240" t="s">
        <v>393</v>
      </c>
      <c r="E793" s="241" t="s">
        <v>607</v>
      </c>
      <c r="F793" s="242" t="s">
        <v>608</v>
      </c>
      <c r="G793" s="243" t="s">
        <v>396</v>
      </c>
      <c r="H793" s="244">
        <v>363</v>
      </c>
      <c r="I793" s="245"/>
      <c r="J793" s="246">
        <f>ROUND(I793*H793,2)</f>
        <v>0</v>
      </c>
      <c r="K793" s="247"/>
      <c r="L793" s="40"/>
      <c r="M793" s="248" t="s">
        <v>1</v>
      </c>
      <c r="N793" s="249" t="s">
        <v>42</v>
      </c>
      <c r="O793" s="78"/>
      <c r="P793" s="250">
        <f>O793*H793</f>
        <v>0</v>
      </c>
      <c r="Q793" s="250">
        <v>0</v>
      </c>
      <c r="R793" s="250">
        <f>Q793*H793</f>
        <v>0</v>
      </c>
      <c r="S793" s="250">
        <v>0</v>
      </c>
      <c r="T793" s="251">
        <f>S793*H793</f>
        <v>0</v>
      </c>
      <c r="U793" s="37"/>
      <c r="V793" s="37"/>
      <c r="W793" s="37"/>
      <c r="X793" s="37"/>
      <c r="Y793" s="37"/>
      <c r="Z793" s="37"/>
      <c r="AA793" s="37"/>
      <c r="AB793" s="37"/>
      <c r="AC793" s="37"/>
      <c r="AD793" s="37"/>
      <c r="AE793" s="37"/>
      <c r="AR793" s="252" t="s">
        <v>386</v>
      </c>
      <c r="AT793" s="252" t="s">
        <v>393</v>
      </c>
      <c r="AU793" s="252" t="s">
        <v>386</v>
      </c>
      <c r="AY793" s="19" t="s">
        <v>387</v>
      </c>
      <c r="BE793" s="127">
        <f>IF(N793="základná",J793,0)</f>
        <v>0</v>
      </c>
      <c r="BF793" s="127">
        <f>IF(N793="znížená",J793,0)</f>
        <v>0</v>
      </c>
      <c r="BG793" s="127">
        <f>IF(N793="zákl. prenesená",J793,0)</f>
        <v>0</v>
      </c>
      <c r="BH793" s="127">
        <f>IF(N793="zníž. prenesená",J793,0)</f>
        <v>0</v>
      </c>
      <c r="BI793" s="127">
        <f>IF(N793="nulová",J793,0)</f>
        <v>0</v>
      </c>
      <c r="BJ793" s="19" t="s">
        <v>92</v>
      </c>
      <c r="BK793" s="127">
        <f>ROUND(I793*H793,2)</f>
        <v>0</v>
      </c>
      <c r="BL793" s="19" t="s">
        <v>386</v>
      </c>
      <c r="BM793" s="252" t="s">
        <v>1052</v>
      </c>
    </row>
    <row r="794" spans="1:65" s="14" customFormat="1" ht="10.199999999999999">
      <c r="B794" s="253"/>
      <c r="C794" s="254"/>
      <c r="D794" s="255" t="s">
        <v>398</v>
      </c>
      <c r="E794" s="256" t="s">
        <v>1</v>
      </c>
      <c r="F794" s="257" t="s">
        <v>610</v>
      </c>
      <c r="G794" s="254"/>
      <c r="H794" s="256" t="s">
        <v>1</v>
      </c>
      <c r="I794" s="258"/>
      <c r="J794" s="254"/>
      <c r="K794" s="254"/>
      <c r="L794" s="259"/>
      <c r="M794" s="260"/>
      <c r="N794" s="261"/>
      <c r="O794" s="261"/>
      <c r="P794" s="261"/>
      <c r="Q794" s="261"/>
      <c r="R794" s="261"/>
      <c r="S794" s="261"/>
      <c r="T794" s="262"/>
      <c r="AT794" s="263" t="s">
        <v>398</v>
      </c>
      <c r="AU794" s="263" t="s">
        <v>386</v>
      </c>
      <c r="AV794" s="14" t="s">
        <v>84</v>
      </c>
      <c r="AW794" s="14" t="s">
        <v>30</v>
      </c>
      <c r="AX794" s="14" t="s">
        <v>76</v>
      </c>
      <c r="AY794" s="263" t="s">
        <v>387</v>
      </c>
    </row>
    <row r="795" spans="1:65" s="15" customFormat="1" ht="10.199999999999999">
      <c r="B795" s="264"/>
      <c r="C795" s="265"/>
      <c r="D795" s="255" t="s">
        <v>398</v>
      </c>
      <c r="E795" s="266" t="s">
        <v>1</v>
      </c>
      <c r="F795" s="267" t="s">
        <v>241</v>
      </c>
      <c r="G795" s="265"/>
      <c r="H795" s="268">
        <v>363</v>
      </c>
      <c r="I795" s="269"/>
      <c r="J795" s="265"/>
      <c r="K795" s="265"/>
      <c r="L795" s="270"/>
      <c r="M795" s="271"/>
      <c r="N795" s="272"/>
      <c r="O795" s="272"/>
      <c r="P795" s="272"/>
      <c r="Q795" s="272"/>
      <c r="R795" s="272"/>
      <c r="S795" s="272"/>
      <c r="T795" s="273"/>
      <c r="AT795" s="274" t="s">
        <v>398</v>
      </c>
      <c r="AU795" s="274" t="s">
        <v>386</v>
      </c>
      <c r="AV795" s="15" t="s">
        <v>92</v>
      </c>
      <c r="AW795" s="15" t="s">
        <v>30</v>
      </c>
      <c r="AX795" s="15" t="s">
        <v>76</v>
      </c>
      <c r="AY795" s="274" t="s">
        <v>387</v>
      </c>
    </row>
    <row r="796" spans="1:65" s="17" customFormat="1" ht="10.199999999999999">
      <c r="B796" s="286"/>
      <c r="C796" s="287"/>
      <c r="D796" s="255" t="s">
        <v>398</v>
      </c>
      <c r="E796" s="288" t="s">
        <v>240</v>
      </c>
      <c r="F796" s="289" t="s">
        <v>411</v>
      </c>
      <c r="G796" s="287"/>
      <c r="H796" s="290">
        <v>363</v>
      </c>
      <c r="I796" s="291"/>
      <c r="J796" s="287"/>
      <c r="K796" s="287"/>
      <c r="L796" s="292"/>
      <c r="M796" s="293"/>
      <c r="N796" s="294"/>
      <c r="O796" s="294"/>
      <c r="P796" s="294"/>
      <c r="Q796" s="294"/>
      <c r="R796" s="294"/>
      <c r="S796" s="294"/>
      <c r="T796" s="295"/>
      <c r="AT796" s="296" t="s">
        <v>398</v>
      </c>
      <c r="AU796" s="296" t="s">
        <v>386</v>
      </c>
      <c r="AV796" s="17" t="s">
        <v>99</v>
      </c>
      <c r="AW796" s="17" t="s">
        <v>30</v>
      </c>
      <c r="AX796" s="17" t="s">
        <v>76</v>
      </c>
      <c r="AY796" s="296" t="s">
        <v>387</v>
      </c>
    </row>
    <row r="797" spans="1:65" s="16" customFormat="1" ht="10.199999999999999">
      <c r="B797" s="275"/>
      <c r="C797" s="276"/>
      <c r="D797" s="255" t="s">
        <v>398</v>
      </c>
      <c r="E797" s="277" t="s">
        <v>1</v>
      </c>
      <c r="F797" s="278" t="s">
        <v>412</v>
      </c>
      <c r="G797" s="276"/>
      <c r="H797" s="279">
        <v>363</v>
      </c>
      <c r="I797" s="280"/>
      <c r="J797" s="276"/>
      <c r="K797" s="276"/>
      <c r="L797" s="281"/>
      <c r="M797" s="282"/>
      <c r="N797" s="283"/>
      <c r="O797" s="283"/>
      <c r="P797" s="283"/>
      <c r="Q797" s="283"/>
      <c r="R797" s="283"/>
      <c r="S797" s="283"/>
      <c r="T797" s="284"/>
      <c r="AT797" s="285" t="s">
        <v>398</v>
      </c>
      <c r="AU797" s="285" t="s">
        <v>386</v>
      </c>
      <c r="AV797" s="16" t="s">
        <v>386</v>
      </c>
      <c r="AW797" s="16" t="s">
        <v>30</v>
      </c>
      <c r="AX797" s="16" t="s">
        <v>84</v>
      </c>
      <c r="AY797" s="285" t="s">
        <v>387</v>
      </c>
    </row>
    <row r="798" spans="1:65" s="2" customFormat="1" ht="24.15" customHeight="1">
      <c r="A798" s="37"/>
      <c r="B798" s="38"/>
      <c r="C798" s="297" t="s">
        <v>1053</v>
      </c>
      <c r="D798" s="297" t="s">
        <v>592</v>
      </c>
      <c r="E798" s="298" t="s">
        <v>612</v>
      </c>
      <c r="F798" s="299" t="s">
        <v>613</v>
      </c>
      <c r="G798" s="300" t="s">
        <v>396</v>
      </c>
      <c r="H798" s="301">
        <v>366.63</v>
      </c>
      <c r="I798" s="302"/>
      <c r="J798" s="303">
        <f>ROUND(I798*H798,2)</f>
        <v>0</v>
      </c>
      <c r="K798" s="304"/>
      <c r="L798" s="305"/>
      <c r="M798" s="306" t="s">
        <v>1</v>
      </c>
      <c r="N798" s="307" t="s">
        <v>42</v>
      </c>
      <c r="O798" s="78"/>
      <c r="P798" s="250">
        <f>O798*H798</f>
        <v>0</v>
      </c>
      <c r="Q798" s="250">
        <v>1.4999999999999999E-4</v>
      </c>
      <c r="R798" s="250">
        <f>Q798*H798</f>
        <v>5.4994499999999995E-2</v>
      </c>
      <c r="S798" s="250">
        <v>0</v>
      </c>
      <c r="T798" s="251">
        <f>S798*H798</f>
        <v>0</v>
      </c>
      <c r="U798" s="37"/>
      <c r="V798" s="37"/>
      <c r="W798" s="37"/>
      <c r="X798" s="37"/>
      <c r="Y798" s="37"/>
      <c r="Z798" s="37"/>
      <c r="AA798" s="37"/>
      <c r="AB798" s="37"/>
      <c r="AC798" s="37"/>
      <c r="AD798" s="37"/>
      <c r="AE798" s="37"/>
      <c r="AR798" s="252" t="s">
        <v>443</v>
      </c>
      <c r="AT798" s="252" t="s">
        <v>592</v>
      </c>
      <c r="AU798" s="252" t="s">
        <v>386</v>
      </c>
      <c r="AY798" s="19" t="s">
        <v>387</v>
      </c>
      <c r="BE798" s="127">
        <f>IF(N798="základná",J798,0)</f>
        <v>0</v>
      </c>
      <c r="BF798" s="127">
        <f>IF(N798="znížená",J798,0)</f>
        <v>0</v>
      </c>
      <c r="BG798" s="127">
        <f>IF(N798="zákl. prenesená",J798,0)</f>
        <v>0</v>
      </c>
      <c r="BH798" s="127">
        <f>IF(N798="zníž. prenesená",J798,0)</f>
        <v>0</v>
      </c>
      <c r="BI798" s="127">
        <f>IF(N798="nulová",J798,0)</f>
        <v>0</v>
      </c>
      <c r="BJ798" s="19" t="s">
        <v>92</v>
      </c>
      <c r="BK798" s="127">
        <f>ROUND(I798*H798,2)</f>
        <v>0</v>
      </c>
      <c r="BL798" s="19" t="s">
        <v>386</v>
      </c>
      <c r="BM798" s="252" t="s">
        <v>1054</v>
      </c>
    </row>
    <row r="799" spans="1:65" s="13" customFormat="1" ht="20.85" customHeight="1">
      <c r="B799" s="227"/>
      <c r="C799" s="228"/>
      <c r="D799" s="229" t="s">
        <v>75</v>
      </c>
      <c r="E799" s="229" t="s">
        <v>427</v>
      </c>
      <c r="F799" s="229" t="s">
        <v>428</v>
      </c>
      <c r="G799" s="228"/>
      <c r="H799" s="228"/>
      <c r="I799" s="230"/>
      <c r="J799" s="231">
        <f>BK799</f>
        <v>0</v>
      </c>
      <c r="K799" s="228"/>
      <c r="L799" s="232"/>
      <c r="M799" s="233"/>
      <c r="N799" s="234"/>
      <c r="O799" s="234"/>
      <c r="P799" s="235">
        <f>SUM(P800:P827)</f>
        <v>0</v>
      </c>
      <c r="Q799" s="234"/>
      <c r="R799" s="235">
        <f>SUM(R800:R827)</f>
        <v>77.029764999999998</v>
      </c>
      <c r="S799" s="234"/>
      <c r="T799" s="236">
        <f>SUM(T800:T827)</f>
        <v>0</v>
      </c>
      <c r="AR799" s="237" t="s">
        <v>84</v>
      </c>
      <c r="AT799" s="238" t="s">
        <v>75</v>
      </c>
      <c r="AU799" s="238" t="s">
        <v>99</v>
      </c>
      <c r="AY799" s="237" t="s">
        <v>387</v>
      </c>
      <c r="BK799" s="239">
        <f>SUM(BK800:BK827)</f>
        <v>0</v>
      </c>
    </row>
    <row r="800" spans="1:65" s="2" customFormat="1" ht="62.7" customHeight="1">
      <c r="A800" s="37"/>
      <c r="B800" s="38"/>
      <c r="C800" s="240" t="s">
        <v>1055</v>
      </c>
      <c r="D800" s="240" t="s">
        <v>393</v>
      </c>
      <c r="E800" s="241" t="s">
        <v>632</v>
      </c>
      <c r="F800" s="242" t="s">
        <v>633</v>
      </c>
      <c r="G800" s="243" t="s">
        <v>396</v>
      </c>
      <c r="H800" s="244">
        <v>31</v>
      </c>
      <c r="I800" s="245"/>
      <c r="J800" s="246">
        <f>ROUND(I800*H800,2)</f>
        <v>0</v>
      </c>
      <c r="K800" s="247"/>
      <c r="L800" s="40"/>
      <c r="M800" s="248" t="s">
        <v>1</v>
      </c>
      <c r="N800" s="249" t="s">
        <v>42</v>
      </c>
      <c r="O800" s="78"/>
      <c r="P800" s="250">
        <f>O800*H800</f>
        <v>0</v>
      </c>
      <c r="Q800" s="250">
        <v>0.53791</v>
      </c>
      <c r="R800" s="250">
        <f>Q800*H800</f>
        <v>16.67521</v>
      </c>
      <c r="S800" s="250">
        <v>0</v>
      </c>
      <c r="T800" s="251">
        <f>S800*H800</f>
        <v>0</v>
      </c>
      <c r="U800" s="37"/>
      <c r="V800" s="37"/>
      <c r="W800" s="37"/>
      <c r="X800" s="37"/>
      <c r="Y800" s="37"/>
      <c r="Z800" s="37"/>
      <c r="AA800" s="37"/>
      <c r="AB800" s="37"/>
      <c r="AC800" s="37"/>
      <c r="AD800" s="37"/>
      <c r="AE800" s="37"/>
      <c r="AR800" s="252" t="s">
        <v>386</v>
      </c>
      <c r="AT800" s="252" t="s">
        <v>393</v>
      </c>
      <c r="AU800" s="252" t="s">
        <v>386</v>
      </c>
      <c r="AY800" s="19" t="s">
        <v>387</v>
      </c>
      <c r="BE800" s="127">
        <f>IF(N800="základná",J800,0)</f>
        <v>0</v>
      </c>
      <c r="BF800" s="127">
        <f>IF(N800="znížená",J800,0)</f>
        <v>0</v>
      </c>
      <c r="BG800" s="127">
        <f>IF(N800="zákl. prenesená",J800,0)</f>
        <v>0</v>
      </c>
      <c r="BH800" s="127">
        <f>IF(N800="zníž. prenesená",J800,0)</f>
        <v>0</v>
      </c>
      <c r="BI800" s="127">
        <f>IF(N800="nulová",J800,0)</f>
        <v>0</v>
      </c>
      <c r="BJ800" s="19" t="s">
        <v>92</v>
      </c>
      <c r="BK800" s="127">
        <f>ROUND(I800*H800,2)</f>
        <v>0</v>
      </c>
      <c r="BL800" s="19" t="s">
        <v>386</v>
      </c>
      <c r="BM800" s="252" t="s">
        <v>1056</v>
      </c>
    </row>
    <row r="801" spans="1:65" s="14" customFormat="1" ht="10.199999999999999">
      <c r="B801" s="253"/>
      <c r="C801" s="254"/>
      <c r="D801" s="255" t="s">
        <v>398</v>
      </c>
      <c r="E801" s="256" t="s">
        <v>1</v>
      </c>
      <c r="F801" s="257" t="s">
        <v>635</v>
      </c>
      <c r="G801" s="254"/>
      <c r="H801" s="256" t="s">
        <v>1</v>
      </c>
      <c r="I801" s="258"/>
      <c r="J801" s="254"/>
      <c r="K801" s="254"/>
      <c r="L801" s="259"/>
      <c r="M801" s="260"/>
      <c r="N801" s="261"/>
      <c r="O801" s="261"/>
      <c r="P801" s="261"/>
      <c r="Q801" s="261"/>
      <c r="R801" s="261"/>
      <c r="S801" s="261"/>
      <c r="T801" s="262"/>
      <c r="AT801" s="263" t="s">
        <v>398</v>
      </c>
      <c r="AU801" s="263" t="s">
        <v>386</v>
      </c>
      <c r="AV801" s="14" t="s">
        <v>84</v>
      </c>
      <c r="AW801" s="14" t="s">
        <v>30</v>
      </c>
      <c r="AX801" s="14" t="s">
        <v>76</v>
      </c>
      <c r="AY801" s="263" t="s">
        <v>387</v>
      </c>
    </row>
    <row r="802" spans="1:65" s="15" customFormat="1" ht="10.199999999999999">
      <c r="B802" s="264"/>
      <c r="C802" s="265"/>
      <c r="D802" s="255" t="s">
        <v>398</v>
      </c>
      <c r="E802" s="266" t="s">
        <v>1</v>
      </c>
      <c r="F802" s="267" t="s">
        <v>1057</v>
      </c>
      <c r="G802" s="265"/>
      <c r="H802" s="268">
        <v>8</v>
      </c>
      <c r="I802" s="269"/>
      <c r="J802" s="265"/>
      <c r="K802" s="265"/>
      <c r="L802" s="270"/>
      <c r="M802" s="271"/>
      <c r="N802" s="272"/>
      <c r="O802" s="272"/>
      <c r="P802" s="272"/>
      <c r="Q802" s="272"/>
      <c r="R802" s="272"/>
      <c r="S802" s="272"/>
      <c r="T802" s="273"/>
      <c r="AT802" s="274" t="s">
        <v>398</v>
      </c>
      <c r="AU802" s="274" t="s">
        <v>386</v>
      </c>
      <c r="AV802" s="15" t="s">
        <v>92</v>
      </c>
      <c r="AW802" s="15" t="s">
        <v>30</v>
      </c>
      <c r="AX802" s="15" t="s">
        <v>76</v>
      </c>
      <c r="AY802" s="274" t="s">
        <v>387</v>
      </c>
    </row>
    <row r="803" spans="1:65" s="15" customFormat="1" ht="10.199999999999999">
      <c r="B803" s="264"/>
      <c r="C803" s="265"/>
      <c r="D803" s="255" t="s">
        <v>398</v>
      </c>
      <c r="E803" s="266" t="s">
        <v>1</v>
      </c>
      <c r="F803" s="267" t="s">
        <v>1058</v>
      </c>
      <c r="G803" s="265"/>
      <c r="H803" s="268">
        <v>23</v>
      </c>
      <c r="I803" s="269"/>
      <c r="J803" s="265"/>
      <c r="K803" s="265"/>
      <c r="L803" s="270"/>
      <c r="M803" s="271"/>
      <c r="N803" s="272"/>
      <c r="O803" s="272"/>
      <c r="P803" s="272"/>
      <c r="Q803" s="272"/>
      <c r="R803" s="272"/>
      <c r="S803" s="272"/>
      <c r="T803" s="273"/>
      <c r="AT803" s="274" t="s">
        <v>398</v>
      </c>
      <c r="AU803" s="274" t="s">
        <v>386</v>
      </c>
      <c r="AV803" s="15" t="s">
        <v>92</v>
      </c>
      <c r="AW803" s="15" t="s">
        <v>30</v>
      </c>
      <c r="AX803" s="15" t="s">
        <v>76</v>
      </c>
      <c r="AY803" s="274" t="s">
        <v>387</v>
      </c>
    </row>
    <row r="804" spans="1:65" s="16" customFormat="1" ht="10.199999999999999">
      <c r="B804" s="275"/>
      <c r="C804" s="276"/>
      <c r="D804" s="255" t="s">
        <v>398</v>
      </c>
      <c r="E804" s="277" t="s">
        <v>1</v>
      </c>
      <c r="F804" s="278" t="s">
        <v>412</v>
      </c>
      <c r="G804" s="276"/>
      <c r="H804" s="279">
        <v>31</v>
      </c>
      <c r="I804" s="280"/>
      <c r="J804" s="276"/>
      <c r="K804" s="276"/>
      <c r="L804" s="281"/>
      <c r="M804" s="282"/>
      <c r="N804" s="283"/>
      <c r="O804" s="283"/>
      <c r="P804" s="283"/>
      <c r="Q804" s="283"/>
      <c r="R804" s="283"/>
      <c r="S804" s="283"/>
      <c r="T804" s="284"/>
      <c r="AT804" s="285" t="s">
        <v>398</v>
      </c>
      <c r="AU804" s="285" t="s">
        <v>386</v>
      </c>
      <c r="AV804" s="16" t="s">
        <v>386</v>
      </c>
      <c r="AW804" s="16" t="s">
        <v>30</v>
      </c>
      <c r="AX804" s="16" t="s">
        <v>84</v>
      </c>
      <c r="AY804" s="285" t="s">
        <v>387</v>
      </c>
    </row>
    <row r="805" spans="1:65" s="2" customFormat="1" ht="62.7" customHeight="1">
      <c r="A805" s="37"/>
      <c r="B805" s="38"/>
      <c r="C805" s="297" t="s">
        <v>1059</v>
      </c>
      <c r="D805" s="297" t="s">
        <v>592</v>
      </c>
      <c r="E805" s="298" t="s">
        <v>641</v>
      </c>
      <c r="F805" s="299" t="s">
        <v>642</v>
      </c>
      <c r="G805" s="300" t="s">
        <v>436</v>
      </c>
      <c r="H805" s="301">
        <v>31</v>
      </c>
      <c r="I805" s="302"/>
      <c r="J805" s="303">
        <f>ROUND(I805*H805,2)</f>
        <v>0</v>
      </c>
      <c r="K805" s="304"/>
      <c r="L805" s="305"/>
      <c r="M805" s="306" t="s">
        <v>1</v>
      </c>
      <c r="N805" s="307" t="s">
        <v>42</v>
      </c>
      <c r="O805" s="78"/>
      <c r="P805" s="250">
        <f>O805*H805</f>
        <v>0</v>
      </c>
      <c r="Q805" s="250">
        <v>5.45E-2</v>
      </c>
      <c r="R805" s="250">
        <f>Q805*H805</f>
        <v>1.6895</v>
      </c>
      <c r="S805" s="250">
        <v>0</v>
      </c>
      <c r="T805" s="251">
        <f>S805*H805</f>
        <v>0</v>
      </c>
      <c r="U805" s="37"/>
      <c r="V805" s="37"/>
      <c r="W805" s="37"/>
      <c r="X805" s="37"/>
      <c r="Y805" s="37"/>
      <c r="Z805" s="37"/>
      <c r="AA805" s="37"/>
      <c r="AB805" s="37"/>
      <c r="AC805" s="37"/>
      <c r="AD805" s="37"/>
      <c r="AE805" s="37"/>
      <c r="AR805" s="252" t="s">
        <v>443</v>
      </c>
      <c r="AT805" s="252" t="s">
        <v>592</v>
      </c>
      <c r="AU805" s="252" t="s">
        <v>386</v>
      </c>
      <c r="AY805" s="19" t="s">
        <v>387</v>
      </c>
      <c r="BE805" s="127">
        <f>IF(N805="základná",J805,0)</f>
        <v>0</v>
      </c>
      <c r="BF805" s="127">
        <f>IF(N805="znížená",J805,0)</f>
        <v>0</v>
      </c>
      <c r="BG805" s="127">
        <f>IF(N805="zákl. prenesená",J805,0)</f>
        <v>0</v>
      </c>
      <c r="BH805" s="127">
        <f>IF(N805="zníž. prenesená",J805,0)</f>
        <v>0</v>
      </c>
      <c r="BI805" s="127">
        <f>IF(N805="nulová",J805,0)</f>
        <v>0</v>
      </c>
      <c r="BJ805" s="19" t="s">
        <v>92</v>
      </c>
      <c r="BK805" s="127">
        <f>ROUND(I805*H805,2)</f>
        <v>0</v>
      </c>
      <c r="BL805" s="19" t="s">
        <v>386</v>
      </c>
      <c r="BM805" s="252" t="s">
        <v>1060</v>
      </c>
    </row>
    <row r="806" spans="1:65" s="2" customFormat="1" ht="37.799999999999997" customHeight="1">
      <c r="A806" s="37"/>
      <c r="B806" s="38"/>
      <c r="C806" s="297" t="s">
        <v>1061</v>
      </c>
      <c r="D806" s="297" t="s">
        <v>592</v>
      </c>
      <c r="E806" s="298" t="s">
        <v>645</v>
      </c>
      <c r="F806" s="299" t="s">
        <v>646</v>
      </c>
      <c r="G806" s="300" t="s">
        <v>436</v>
      </c>
      <c r="H806" s="301">
        <v>2</v>
      </c>
      <c r="I806" s="302"/>
      <c r="J806" s="303">
        <f>ROUND(I806*H806,2)</f>
        <v>0</v>
      </c>
      <c r="K806" s="304"/>
      <c r="L806" s="305"/>
      <c r="M806" s="306" t="s">
        <v>1</v>
      </c>
      <c r="N806" s="307" t="s">
        <v>42</v>
      </c>
      <c r="O806" s="78"/>
      <c r="P806" s="250">
        <f>O806*H806</f>
        <v>0</v>
      </c>
      <c r="Q806" s="250">
        <v>2.2000000000000001E-3</v>
      </c>
      <c r="R806" s="250">
        <f>Q806*H806</f>
        <v>4.4000000000000003E-3</v>
      </c>
      <c r="S806" s="250">
        <v>0</v>
      </c>
      <c r="T806" s="251">
        <f>S806*H806</f>
        <v>0</v>
      </c>
      <c r="U806" s="37"/>
      <c r="V806" s="37"/>
      <c r="W806" s="37"/>
      <c r="X806" s="37"/>
      <c r="Y806" s="37"/>
      <c r="Z806" s="37"/>
      <c r="AA806" s="37"/>
      <c r="AB806" s="37"/>
      <c r="AC806" s="37"/>
      <c r="AD806" s="37"/>
      <c r="AE806" s="37"/>
      <c r="AR806" s="252" t="s">
        <v>443</v>
      </c>
      <c r="AT806" s="252" t="s">
        <v>592</v>
      </c>
      <c r="AU806" s="252" t="s">
        <v>386</v>
      </c>
      <c r="AY806" s="19" t="s">
        <v>387</v>
      </c>
      <c r="BE806" s="127">
        <f>IF(N806="základná",J806,0)</f>
        <v>0</v>
      </c>
      <c r="BF806" s="127">
        <f>IF(N806="znížená",J806,0)</f>
        <v>0</v>
      </c>
      <c r="BG806" s="127">
        <f>IF(N806="zákl. prenesená",J806,0)</f>
        <v>0</v>
      </c>
      <c r="BH806" s="127">
        <f>IF(N806="zníž. prenesená",J806,0)</f>
        <v>0</v>
      </c>
      <c r="BI806" s="127">
        <f>IF(N806="nulová",J806,0)</f>
        <v>0</v>
      </c>
      <c r="BJ806" s="19" t="s">
        <v>92</v>
      </c>
      <c r="BK806" s="127">
        <f>ROUND(I806*H806,2)</f>
        <v>0</v>
      </c>
      <c r="BL806" s="19" t="s">
        <v>386</v>
      </c>
      <c r="BM806" s="252" t="s">
        <v>1062</v>
      </c>
    </row>
    <row r="807" spans="1:65" s="2" customFormat="1" ht="24.15" customHeight="1">
      <c r="A807" s="37"/>
      <c r="B807" s="38"/>
      <c r="C807" s="297" t="s">
        <v>1063</v>
      </c>
      <c r="D807" s="297" t="s">
        <v>592</v>
      </c>
      <c r="E807" s="298" t="s">
        <v>655</v>
      </c>
      <c r="F807" s="299" t="s">
        <v>656</v>
      </c>
      <c r="G807" s="300" t="s">
        <v>180</v>
      </c>
      <c r="H807" s="301">
        <v>0.23799999999999999</v>
      </c>
      <c r="I807" s="302"/>
      <c r="J807" s="303">
        <f>ROUND(I807*H807,2)</f>
        <v>0</v>
      </c>
      <c r="K807" s="304"/>
      <c r="L807" s="305"/>
      <c r="M807" s="306" t="s">
        <v>1</v>
      </c>
      <c r="N807" s="307" t="s">
        <v>42</v>
      </c>
      <c r="O807" s="78"/>
      <c r="P807" s="250">
        <f>O807*H807</f>
        <v>0</v>
      </c>
      <c r="Q807" s="250">
        <v>1E-3</v>
      </c>
      <c r="R807" s="250">
        <f>Q807*H807</f>
        <v>2.3799999999999998E-4</v>
      </c>
      <c r="S807" s="250">
        <v>0</v>
      </c>
      <c r="T807" s="251">
        <f>S807*H807</f>
        <v>0</v>
      </c>
      <c r="U807" s="37"/>
      <c r="V807" s="37"/>
      <c r="W807" s="37"/>
      <c r="X807" s="37"/>
      <c r="Y807" s="37"/>
      <c r="Z807" s="37"/>
      <c r="AA807" s="37"/>
      <c r="AB807" s="37"/>
      <c r="AC807" s="37"/>
      <c r="AD807" s="37"/>
      <c r="AE807" s="37"/>
      <c r="AR807" s="252" t="s">
        <v>443</v>
      </c>
      <c r="AT807" s="252" t="s">
        <v>592</v>
      </c>
      <c r="AU807" s="252" t="s">
        <v>386</v>
      </c>
      <c r="AY807" s="19" t="s">
        <v>387</v>
      </c>
      <c r="BE807" s="127">
        <f>IF(N807="základná",J807,0)</f>
        <v>0</v>
      </c>
      <c r="BF807" s="127">
        <f>IF(N807="znížená",J807,0)</f>
        <v>0</v>
      </c>
      <c r="BG807" s="127">
        <f>IF(N807="zákl. prenesená",J807,0)</f>
        <v>0</v>
      </c>
      <c r="BH807" s="127">
        <f>IF(N807="zníž. prenesená",J807,0)</f>
        <v>0</v>
      </c>
      <c r="BI807" s="127">
        <f>IF(N807="nulová",J807,0)</f>
        <v>0</v>
      </c>
      <c r="BJ807" s="19" t="s">
        <v>92</v>
      </c>
      <c r="BK807" s="127">
        <f>ROUND(I807*H807,2)</f>
        <v>0</v>
      </c>
      <c r="BL807" s="19" t="s">
        <v>386</v>
      </c>
      <c r="BM807" s="252" t="s">
        <v>1064</v>
      </c>
    </row>
    <row r="808" spans="1:65" s="2" customFormat="1" ht="67.2">
      <c r="A808" s="37"/>
      <c r="B808" s="38"/>
      <c r="C808" s="39"/>
      <c r="D808" s="255" t="s">
        <v>652</v>
      </c>
      <c r="E808" s="39"/>
      <c r="F808" s="308" t="s">
        <v>658</v>
      </c>
      <c r="G808" s="39"/>
      <c r="H808" s="39"/>
      <c r="I808" s="197"/>
      <c r="J808" s="39"/>
      <c r="K808" s="39"/>
      <c r="L808" s="40"/>
      <c r="M808" s="309"/>
      <c r="N808" s="310"/>
      <c r="O808" s="78"/>
      <c r="P808" s="78"/>
      <c r="Q808" s="78"/>
      <c r="R808" s="78"/>
      <c r="S808" s="78"/>
      <c r="T808" s="79"/>
      <c r="U808" s="37"/>
      <c r="V808" s="37"/>
      <c r="W808" s="37"/>
      <c r="X808" s="37"/>
      <c r="Y808" s="37"/>
      <c r="Z808" s="37"/>
      <c r="AA808" s="37"/>
      <c r="AB808" s="37"/>
      <c r="AC808" s="37"/>
      <c r="AD808" s="37"/>
      <c r="AE808" s="37"/>
      <c r="AT808" s="19" t="s">
        <v>652</v>
      </c>
      <c r="AU808" s="19" t="s">
        <v>386</v>
      </c>
    </row>
    <row r="809" spans="1:65" s="15" customFormat="1" ht="10.199999999999999">
      <c r="B809" s="264"/>
      <c r="C809" s="265"/>
      <c r="D809" s="255" t="s">
        <v>398</v>
      </c>
      <c r="E809" s="265"/>
      <c r="F809" s="267" t="s">
        <v>1065</v>
      </c>
      <c r="G809" s="265"/>
      <c r="H809" s="268">
        <v>0.23799999999999999</v>
      </c>
      <c r="I809" s="269"/>
      <c r="J809" s="265"/>
      <c r="K809" s="265"/>
      <c r="L809" s="270"/>
      <c r="M809" s="271"/>
      <c r="N809" s="272"/>
      <c r="O809" s="272"/>
      <c r="P809" s="272"/>
      <c r="Q809" s="272"/>
      <c r="R809" s="272"/>
      <c r="S809" s="272"/>
      <c r="T809" s="273"/>
      <c r="AT809" s="274" t="s">
        <v>398</v>
      </c>
      <c r="AU809" s="274" t="s">
        <v>386</v>
      </c>
      <c r="AV809" s="15" t="s">
        <v>92</v>
      </c>
      <c r="AW809" s="15" t="s">
        <v>4</v>
      </c>
      <c r="AX809" s="15" t="s">
        <v>84</v>
      </c>
      <c r="AY809" s="274" t="s">
        <v>387</v>
      </c>
    </row>
    <row r="810" spans="1:65" s="2" customFormat="1" ht="33" customHeight="1">
      <c r="A810" s="37"/>
      <c r="B810" s="38"/>
      <c r="C810" s="240" t="s">
        <v>1066</v>
      </c>
      <c r="D810" s="240" t="s">
        <v>393</v>
      </c>
      <c r="E810" s="241" t="s">
        <v>1067</v>
      </c>
      <c r="F810" s="242" t="s">
        <v>1068</v>
      </c>
      <c r="G810" s="243" t="s">
        <v>436</v>
      </c>
      <c r="H810" s="244">
        <v>2</v>
      </c>
      <c r="I810" s="245"/>
      <c r="J810" s="246">
        <f>ROUND(I810*H810,2)</f>
        <v>0</v>
      </c>
      <c r="K810" s="247"/>
      <c r="L810" s="40"/>
      <c r="M810" s="248" t="s">
        <v>1</v>
      </c>
      <c r="N810" s="249" t="s">
        <v>42</v>
      </c>
      <c r="O810" s="78"/>
      <c r="P810" s="250">
        <f>O810*H810</f>
        <v>0</v>
      </c>
      <c r="Q810" s="250">
        <v>0.16384000000000001</v>
      </c>
      <c r="R810" s="250">
        <f>Q810*H810</f>
        <v>0.32768000000000003</v>
      </c>
      <c r="S810" s="250">
        <v>0</v>
      </c>
      <c r="T810" s="251">
        <f>S810*H810</f>
        <v>0</v>
      </c>
      <c r="U810" s="37"/>
      <c r="V810" s="37"/>
      <c r="W810" s="37"/>
      <c r="X810" s="37"/>
      <c r="Y810" s="37"/>
      <c r="Z810" s="37"/>
      <c r="AA810" s="37"/>
      <c r="AB810" s="37"/>
      <c r="AC810" s="37"/>
      <c r="AD810" s="37"/>
      <c r="AE810" s="37"/>
      <c r="AR810" s="252" t="s">
        <v>386</v>
      </c>
      <c r="AT810" s="252" t="s">
        <v>393</v>
      </c>
      <c r="AU810" s="252" t="s">
        <v>386</v>
      </c>
      <c r="AY810" s="19" t="s">
        <v>387</v>
      </c>
      <c r="BE810" s="127">
        <f>IF(N810="základná",J810,0)</f>
        <v>0</v>
      </c>
      <c r="BF810" s="127">
        <f>IF(N810="znížená",J810,0)</f>
        <v>0</v>
      </c>
      <c r="BG810" s="127">
        <f>IF(N810="zákl. prenesená",J810,0)</f>
        <v>0</v>
      </c>
      <c r="BH810" s="127">
        <f>IF(N810="zníž. prenesená",J810,0)</f>
        <v>0</v>
      </c>
      <c r="BI810" s="127">
        <f>IF(N810="nulová",J810,0)</f>
        <v>0</v>
      </c>
      <c r="BJ810" s="19" t="s">
        <v>92</v>
      </c>
      <c r="BK810" s="127">
        <f>ROUND(I810*H810,2)</f>
        <v>0</v>
      </c>
      <c r="BL810" s="19" t="s">
        <v>386</v>
      </c>
      <c r="BM810" s="252" t="s">
        <v>1069</v>
      </c>
    </row>
    <row r="811" spans="1:65" s="15" customFormat="1" ht="10.199999999999999">
      <c r="B811" s="264"/>
      <c r="C811" s="265"/>
      <c r="D811" s="255" t="s">
        <v>398</v>
      </c>
      <c r="E811" s="266" t="s">
        <v>1</v>
      </c>
      <c r="F811" s="267" t="s">
        <v>1070</v>
      </c>
      <c r="G811" s="265"/>
      <c r="H811" s="268">
        <v>2</v>
      </c>
      <c r="I811" s="269"/>
      <c r="J811" s="265"/>
      <c r="K811" s="265"/>
      <c r="L811" s="270"/>
      <c r="M811" s="271"/>
      <c r="N811" s="272"/>
      <c r="O811" s="272"/>
      <c r="P811" s="272"/>
      <c r="Q811" s="272"/>
      <c r="R811" s="272"/>
      <c r="S811" s="272"/>
      <c r="T811" s="273"/>
      <c r="AT811" s="274" t="s">
        <v>398</v>
      </c>
      <c r="AU811" s="274" t="s">
        <v>386</v>
      </c>
      <c r="AV811" s="15" t="s">
        <v>92</v>
      </c>
      <c r="AW811" s="15" t="s">
        <v>30</v>
      </c>
      <c r="AX811" s="15" t="s">
        <v>76</v>
      </c>
      <c r="AY811" s="274" t="s">
        <v>387</v>
      </c>
    </row>
    <row r="812" spans="1:65" s="16" customFormat="1" ht="10.199999999999999">
      <c r="B812" s="275"/>
      <c r="C812" s="276"/>
      <c r="D812" s="255" t="s">
        <v>398</v>
      </c>
      <c r="E812" s="277" t="s">
        <v>1</v>
      </c>
      <c r="F812" s="278" t="s">
        <v>412</v>
      </c>
      <c r="G812" s="276"/>
      <c r="H812" s="279">
        <v>2</v>
      </c>
      <c r="I812" s="280"/>
      <c r="J812" s="276"/>
      <c r="K812" s="276"/>
      <c r="L812" s="281"/>
      <c r="M812" s="282"/>
      <c r="N812" s="283"/>
      <c r="O812" s="283"/>
      <c r="P812" s="283"/>
      <c r="Q812" s="283"/>
      <c r="R812" s="283"/>
      <c r="S812" s="283"/>
      <c r="T812" s="284"/>
      <c r="AT812" s="285" t="s">
        <v>398</v>
      </c>
      <c r="AU812" s="285" t="s">
        <v>386</v>
      </c>
      <c r="AV812" s="16" t="s">
        <v>386</v>
      </c>
      <c r="AW812" s="16" t="s">
        <v>30</v>
      </c>
      <c r="AX812" s="16" t="s">
        <v>84</v>
      </c>
      <c r="AY812" s="285" t="s">
        <v>387</v>
      </c>
    </row>
    <row r="813" spans="1:65" s="2" customFormat="1" ht="44.25" customHeight="1">
      <c r="A813" s="37"/>
      <c r="B813" s="38"/>
      <c r="C813" s="297" t="s">
        <v>1071</v>
      </c>
      <c r="D813" s="297" t="s">
        <v>592</v>
      </c>
      <c r="E813" s="298" t="s">
        <v>1072</v>
      </c>
      <c r="F813" s="299" t="s">
        <v>1073</v>
      </c>
      <c r="G813" s="300" t="s">
        <v>436</v>
      </c>
      <c r="H813" s="301">
        <v>2</v>
      </c>
      <c r="I813" s="302"/>
      <c r="J813" s="303">
        <f>ROUND(I813*H813,2)</f>
        <v>0</v>
      </c>
      <c r="K813" s="304"/>
      <c r="L813" s="305"/>
      <c r="M813" s="306" t="s">
        <v>1</v>
      </c>
      <c r="N813" s="307" t="s">
        <v>42</v>
      </c>
      <c r="O813" s="78"/>
      <c r="P813" s="250">
        <f>O813*H813</f>
        <v>0</v>
      </c>
      <c r="Q813" s="250">
        <v>3.1300000000000001E-2</v>
      </c>
      <c r="R813" s="250">
        <f>Q813*H813</f>
        <v>6.2600000000000003E-2</v>
      </c>
      <c r="S813" s="250">
        <v>0</v>
      </c>
      <c r="T813" s="251">
        <f>S813*H813</f>
        <v>0</v>
      </c>
      <c r="U813" s="37"/>
      <c r="V813" s="37"/>
      <c r="W813" s="37"/>
      <c r="X813" s="37"/>
      <c r="Y813" s="37"/>
      <c r="Z813" s="37"/>
      <c r="AA813" s="37"/>
      <c r="AB813" s="37"/>
      <c r="AC813" s="37"/>
      <c r="AD813" s="37"/>
      <c r="AE813" s="37"/>
      <c r="AR813" s="252" t="s">
        <v>443</v>
      </c>
      <c r="AT813" s="252" t="s">
        <v>592</v>
      </c>
      <c r="AU813" s="252" t="s">
        <v>386</v>
      </c>
      <c r="AY813" s="19" t="s">
        <v>387</v>
      </c>
      <c r="BE813" s="127">
        <f>IF(N813="základná",J813,0)</f>
        <v>0</v>
      </c>
      <c r="BF813" s="127">
        <f>IF(N813="znížená",J813,0)</f>
        <v>0</v>
      </c>
      <c r="BG813" s="127">
        <f>IF(N813="zákl. prenesená",J813,0)</f>
        <v>0</v>
      </c>
      <c r="BH813" s="127">
        <f>IF(N813="zníž. prenesená",J813,0)</f>
        <v>0</v>
      </c>
      <c r="BI813" s="127">
        <f>IF(N813="nulová",J813,0)</f>
        <v>0</v>
      </c>
      <c r="BJ813" s="19" t="s">
        <v>92</v>
      </c>
      <c r="BK813" s="127">
        <f>ROUND(I813*H813,2)</f>
        <v>0</v>
      </c>
      <c r="BL813" s="19" t="s">
        <v>386</v>
      </c>
      <c r="BM813" s="252" t="s">
        <v>1074</v>
      </c>
    </row>
    <row r="814" spans="1:65" s="2" customFormat="1" ht="37.799999999999997" customHeight="1">
      <c r="A814" s="37"/>
      <c r="B814" s="38"/>
      <c r="C814" s="240" t="s">
        <v>1075</v>
      </c>
      <c r="D814" s="240" t="s">
        <v>393</v>
      </c>
      <c r="E814" s="241" t="s">
        <v>661</v>
      </c>
      <c r="F814" s="242" t="s">
        <v>662</v>
      </c>
      <c r="G814" s="243" t="s">
        <v>396</v>
      </c>
      <c r="H814" s="244">
        <v>156</v>
      </c>
      <c r="I814" s="245"/>
      <c r="J814" s="246">
        <f>ROUND(I814*H814,2)</f>
        <v>0</v>
      </c>
      <c r="K814" s="247"/>
      <c r="L814" s="40"/>
      <c r="M814" s="248" t="s">
        <v>1</v>
      </c>
      <c r="N814" s="249" t="s">
        <v>42</v>
      </c>
      <c r="O814" s="78"/>
      <c r="P814" s="250">
        <f>O814*H814</f>
        <v>0</v>
      </c>
      <c r="Q814" s="250">
        <v>0.36276999999999998</v>
      </c>
      <c r="R814" s="250">
        <f>Q814*H814</f>
        <v>56.592119999999994</v>
      </c>
      <c r="S814" s="250">
        <v>0</v>
      </c>
      <c r="T814" s="251">
        <f>S814*H814</f>
        <v>0</v>
      </c>
      <c r="U814" s="37"/>
      <c r="V814" s="37"/>
      <c r="W814" s="37"/>
      <c r="X814" s="37"/>
      <c r="Y814" s="37"/>
      <c r="Z814" s="37"/>
      <c r="AA814" s="37"/>
      <c r="AB814" s="37"/>
      <c r="AC814" s="37"/>
      <c r="AD814" s="37"/>
      <c r="AE814" s="37"/>
      <c r="AR814" s="252" t="s">
        <v>386</v>
      </c>
      <c r="AT814" s="252" t="s">
        <v>393</v>
      </c>
      <c r="AU814" s="252" t="s">
        <v>386</v>
      </c>
      <c r="AY814" s="19" t="s">
        <v>387</v>
      </c>
      <c r="BE814" s="127">
        <f>IF(N814="základná",J814,0)</f>
        <v>0</v>
      </c>
      <c r="BF814" s="127">
        <f>IF(N814="znížená",J814,0)</f>
        <v>0</v>
      </c>
      <c r="BG814" s="127">
        <f>IF(N814="zákl. prenesená",J814,0)</f>
        <v>0</v>
      </c>
      <c r="BH814" s="127">
        <f>IF(N814="zníž. prenesená",J814,0)</f>
        <v>0</v>
      </c>
      <c r="BI814" s="127">
        <f>IF(N814="nulová",J814,0)</f>
        <v>0</v>
      </c>
      <c r="BJ814" s="19" t="s">
        <v>92</v>
      </c>
      <c r="BK814" s="127">
        <f>ROUND(I814*H814,2)</f>
        <v>0</v>
      </c>
      <c r="BL814" s="19" t="s">
        <v>386</v>
      </c>
      <c r="BM814" s="252" t="s">
        <v>1076</v>
      </c>
    </row>
    <row r="815" spans="1:65" s="14" customFormat="1" ht="10.199999999999999">
      <c r="B815" s="253"/>
      <c r="C815" s="254"/>
      <c r="D815" s="255" t="s">
        <v>398</v>
      </c>
      <c r="E815" s="256" t="s">
        <v>1</v>
      </c>
      <c r="F815" s="257" t="s">
        <v>664</v>
      </c>
      <c r="G815" s="254"/>
      <c r="H815" s="256" t="s">
        <v>1</v>
      </c>
      <c r="I815" s="258"/>
      <c r="J815" s="254"/>
      <c r="K815" s="254"/>
      <c r="L815" s="259"/>
      <c r="M815" s="260"/>
      <c r="N815" s="261"/>
      <c r="O815" s="261"/>
      <c r="P815" s="261"/>
      <c r="Q815" s="261"/>
      <c r="R815" s="261"/>
      <c r="S815" s="261"/>
      <c r="T815" s="262"/>
      <c r="AT815" s="263" t="s">
        <v>398</v>
      </c>
      <c r="AU815" s="263" t="s">
        <v>386</v>
      </c>
      <c r="AV815" s="14" t="s">
        <v>84</v>
      </c>
      <c r="AW815" s="14" t="s">
        <v>30</v>
      </c>
      <c r="AX815" s="14" t="s">
        <v>76</v>
      </c>
      <c r="AY815" s="263" t="s">
        <v>387</v>
      </c>
    </row>
    <row r="816" spans="1:65" s="15" customFormat="1" ht="10.199999999999999">
      <c r="B816" s="264"/>
      <c r="C816" s="265"/>
      <c r="D816" s="255" t="s">
        <v>398</v>
      </c>
      <c r="E816" s="266" t="s">
        <v>1</v>
      </c>
      <c r="F816" s="267" t="s">
        <v>1077</v>
      </c>
      <c r="G816" s="265"/>
      <c r="H816" s="268">
        <v>27</v>
      </c>
      <c r="I816" s="269"/>
      <c r="J816" s="265"/>
      <c r="K816" s="265"/>
      <c r="L816" s="270"/>
      <c r="M816" s="271"/>
      <c r="N816" s="272"/>
      <c r="O816" s="272"/>
      <c r="P816" s="272"/>
      <c r="Q816" s="272"/>
      <c r="R816" s="272"/>
      <c r="S816" s="272"/>
      <c r="T816" s="273"/>
      <c r="AT816" s="274" t="s">
        <v>398</v>
      </c>
      <c r="AU816" s="274" t="s">
        <v>386</v>
      </c>
      <c r="AV816" s="15" t="s">
        <v>92</v>
      </c>
      <c r="AW816" s="15" t="s">
        <v>30</v>
      </c>
      <c r="AX816" s="15" t="s">
        <v>76</v>
      </c>
      <c r="AY816" s="274" t="s">
        <v>387</v>
      </c>
    </row>
    <row r="817" spans="1:65" s="15" customFormat="1" ht="10.199999999999999">
      <c r="B817" s="264"/>
      <c r="C817" s="265"/>
      <c r="D817" s="255" t="s">
        <v>398</v>
      </c>
      <c r="E817" s="266" t="s">
        <v>1</v>
      </c>
      <c r="F817" s="267" t="s">
        <v>1078</v>
      </c>
      <c r="G817" s="265"/>
      <c r="H817" s="268">
        <v>40</v>
      </c>
      <c r="I817" s="269"/>
      <c r="J817" s="265"/>
      <c r="K817" s="265"/>
      <c r="L817" s="270"/>
      <c r="M817" s="271"/>
      <c r="N817" s="272"/>
      <c r="O817" s="272"/>
      <c r="P817" s="272"/>
      <c r="Q817" s="272"/>
      <c r="R817" s="272"/>
      <c r="S817" s="272"/>
      <c r="T817" s="273"/>
      <c r="AT817" s="274" t="s">
        <v>398</v>
      </c>
      <c r="AU817" s="274" t="s">
        <v>386</v>
      </c>
      <c r="AV817" s="15" t="s">
        <v>92</v>
      </c>
      <c r="AW817" s="15" t="s">
        <v>30</v>
      </c>
      <c r="AX817" s="15" t="s">
        <v>76</v>
      </c>
      <c r="AY817" s="274" t="s">
        <v>387</v>
      </c>
    </row>
    <row r="818" spans="1:65" s="15" customFormat="1" ht="10.199999999999999">
      <c r="B818" s="264"/>
      <c r="C818" s="265"/>
      <c r="D818" s="255" t="s">
        <v>398</v>
      </c>
      <c r="E818" s="266" t="s">
        <v>1</v>
      </c>
      <c r="F818" s="267" t="s">
        <v>1079</v>
      </c>
      <c r="G818" s="265"/>
      <c r="H818" s="268">
        <v>49</v>
      </c>
      <c r="I818" s="269"/>
      <c r="J818" s="265"/>
      <c r="K818" s="265"/>
      <c r="L818" s="270"/>
      <c r="M818" s="271"/>
      <c r="N818" s="272"/>
      <c r="O818" s="272"/>
      <c r="P818" s="272"/>
      <c r="Q818" s="272"/>
      <c r="R818" s="272"/>
      <c r="S818" s="272"/>
      <c r="T818" s="273"/>
      <c r="AT818" s="274" t="s">
        <v>398</v>
      </c>
      <c r="AU818" s="274" t="s">
        <v>386</v>
      </c>
      <c r="AV818" s="15" t="s">
        <v>92</v>
      </c>
      <c r="AW818" s="15" t="s">
        <v>30</v>
      </c>
      <c r="AX818" s="15" t="s">
        <v>76</v>
      </c>
      <c r="AY818" s="274" t="s">
        <v>387</v>
      </c>
    </row>
    <row r="819" spans="1:65" s="15" customFormat="1" ht="10.199999999999999">
      <c r="B819" s="264"/>
      <c r="C819" s="265"/>
      <c r="D819" s="255" t="s">
        <v>398</v>
      </c>
      <c r="E819" s="266" t="s">
        <v>1</v>
      </c>
      <c r="F819" s="267" t="s">
        <v>1080</v>
      </c>
      <c r="G819" s="265"/>
      <c r="H819" s="268">
        <v>14</v>
      </c>
      <c r="I819" s="269"/>
      <c r="J819" s="265"/>
      <c r="K819" s="265"/>
      <c r="L819" s="270"/>
      <c r="M819" s="271"/>
      <c r="N819" s="272"/>
      <c r="O819" s="272"/>
      <c r="P819" s="272"/>
      <c r="Q819" s="272"/>
      <c r="R819" s="272"/>
      <c r="S819" s="272"/>
      <c r="T819" s="273"/>
      <c r="AT819" s="274" t="s">
        <v>398</v>
      </c>
      <c r="AU819" s="274" t="s">
        <v>386</v>
      </c>
      <c r="AV819" s="15" t="s">
        <v>92</v>
      </c>
      <c r="AW819" s="15" t="s">
        <v>30</v>
      </c>
      <c r="AX819" s="15" t="s">
        <v>76</v>
      </c>
      <c r="AY819" s="274" t="s">
        <v>387</v>
      </c>
    </row>
    <row r="820" spans="1:65" s="15" customFormat="1" ht="10.199999999999999">
      <c r="B820" s="264"/>
      <c r="C820" s="265"/>
      <c r="D820" s="255" t="s">
        <v>398</v>
      </c>
      <c r="E820" s="266" t="s">
        <v>1</v>
      </c>
      <c r="F820" s="267" t="s">
        <v>1081</v>
      </c>
      <c r="G820" s="265"/>
      <c r="H820" s="268">
        <v>14</v>
      </c>
      <c r="I820" s="269"/>
      <c r="J820" s="265"/>
      <c r="K820" s="265"/>
      <c r="L820" s="270"/>
      <c r="M820" s="271"/>
      <c r="N820" s="272"/>
      <c r="O820" s="272"/>
      <c r="P820" s="272"/>
      <c r="Q820" s="272"/>
      <c r="R820" s="272"/>
      <c r="S820" s="272"/>
      <c r="T820" s="273"/>
      <c r="AT820" s="274" t="s">
        <v>398</v>
      </c>
      <c r="AU820" s="274" t="s">
        <v>386</v>
      </c>
      <c r="AV820" s="15" t="s">
        <v>92</v>
      </c>
      <c r="AW820" s="15" t="s">
        <v>30</v>
      </c>
      <c r="AX820" s="15" t="s">
        <v>76</v>
      </c>
      <c r="AY820" s="274" t="s">
        <v>387</v>
      </c>
    </row>
    <row r="821" spans="1:65" s="15" customFormat="1" ht="10.199999999999999">
      <c r="B821" s="264"/>
      <c r="C821" s="265"/>
      <c r="D821" s="255" t="s">
        <v>398</v>
      </c>
      <c r="E821" s="266" t="s">
        <v>1</v>
      </c>
      <c r="F821" s="267" t="s">
        <v>1082</v>
      </c>
      <c r="G821" s="265"/>
      <c r="H821" s="268">
        <v>12</v>
      </c>
      <c r="I821" s="269"/>
      <c r="J821" s="265"/>
      <c r="K821" s="265"/>
      <c r="L821" s="270"/>
      <c r="M821" s="271"/>
      <c r="N821" s="272"/>
      <c r="O821" s="272"/>
      <c r="P821" s="272"/>
      <c r="Q821" s="272"/>
      <c r="R821" s="272"/>
      <c r="S821" s="272"/>
      <c r="T821" s="273"/>
      <c r="AT821" s="274" t="s">
        <v>398</v>
      </c>
      <c r="AU821" s="274" t="s">
        <v>386</v>
      </c>
      <c r="AV821" s="15" t="s">
        <v>92</v>
      </c>
      <c r="AW821" s="15" t="s">
        <v>30</v>
      </c>
      <c r="AX821" s="15" t="s">
        <v>76</v>
      </c>
      <c r="AY821" s="274" t="s">
        <v>387</v>
      </c>
    </row>
    <row r="822" spans="1:65" s="16" customFormat="1" ht="10.199999999999999">
      <c r="B822" s="275"/>
      <c r="C822" s="276"/>
      <c r="D822" s="255" t="s">
        <v>398</v>
      </c>
      <c r="E822" s="277" t="s">
        <v>1</v>
      </c>
      <c r="F822" s="278" t="s">
        <v>412</v>
      </c>
      <c r="G822" s="276"/>
      <c r="H822" s="279">
        <v>156</v>
      </c>
      <c r="I822" s="280"/>
      <c r="J822" s="276"/>
      <c r="K822" s="276"/>
      <c r="L822" s="281"/>
      <c r="M822" s="282"/>
      <c r="N822" s="283"/>
      <c r="O822" s="283"/>
      <c r="P822" s="283"/>
      <c r="Q822" s="283"/>
      <c r="R822" s="283"/>
      <c r="S822" s="283"/>
      <c r="T822" s="284"/>
      <c r="AT822" s="285" t="s">
        <v>398</v>
      </c>
      <c r="AU822" s="285" t="s">
        <v>386</v>
      </c>
      <c r="AV822" s="16" t="s">
        <v>386</v>
      </c>
      <c r="AW822" s="16" t="s">
        <v>30</v>
      </c>
      <c r="AX822" s="16" t="s">
        <v>84</v>
      </c>
      <c r="AY822" s="285" t="s">
        <v>387</v>
      </c>
    </row>
    <row r="823" spans="1:65" s="2" customFormat="1" ht="55.5" customHeight="1">
      <c r="A823" s="37"/>
      <c r="B823" s="38"/>
      <c r="C823" s="297" t="s">
        <v>1083</v>
      </c>
      <c r="D823" s="297" t="s">
        <v>592</v>
      </c>
      <c r="E823" s="298" t="s">
        <v>667</v>
      </c>
      <c r="F823" s="299" t="s">
        <v>668</v>
      </c>
      <c r="G823" s="300" t="s">
        <v>436</v>
      </c>
      <c r="H823" s="301">
        <v>156</v>
      </c>
      <c r="I823" s="302"/>
      <c r="J823" s="303">
        <f>ROUND(I823*H823,2)</f>
        <v>0</v>
      </c>
      <c r="K823" s="304"/>
      <c r="L823" s="305"/>
      <c r="M823" s="306" t="s">
        <v>1</v>
      </c>
      <c r="N823" s="307" t="s">
        <v>42</v>
      </c>
      <c r="O823" s="78"/>
      <c r="P823" s="250">
        <f>O823*H823</f>
        <v>0</v>
      </c>
      <c r="Q823" s="250">
        <v>1.0699999999999999E-2</v>
      </c>
      <c r="R823" s="250">
        <f>Q823*H823</f>
        <v>1.6692</v>
      </c>
      <c r="S823" s="250">
        <v>0</v>
      </c>
      <c r="T823" s="251">
        <f>S823*H823</f>
        <v>0</v>
      </c>
      <c r="U823" s="37"/>
      <c r="V823" s="37"/>
      <c r="W823" s="37"/>
      <c r="X823" s="37"/>
      <c r="Y823" s="37"/>
      <c r="Z823" s="37"/>
      <c r="AA823" s="37"/>
      <c r="AB823" s="37"/>
      <c r="AC823" s="37"/>
      <c r="AD823" s="37"/>
      <c r="AE823" s="37"/>
      <c r="AR823" s="252" t="s">
        <v>443</v>
      </c>
      <c r="AT823" s="252" t="s">
        <v>592</v>
      </c>
      <c r="AU823" s="252" t="s">
        <v>386</v>
      </c>
      <c r="AY823" s="19" t="s">
        <v>387</v>
      </c>
      <c r="BE823" s="127">
        <f>IF(N823="základná",J823,0)</f>
        <v>0</v>
      </c>
      <c r="BF823" s="127">
        <f>IF(N823="znížená",J823,0)</f>
        <v>0</v>
      </c>
      <c r="BG823" s="127">
        <f>IF(N823="zákl. prenesená",J823,0)</f>
        <v>0</v>
      </c>
      <c r="BH823" s="127">
        <f>IF(N823="zníž. prenesená",J823,0)</f>
        <v>0</v>
      </c>
      <c r="BI823" s="127">
        <f>IF(N823="nulová",J823,0)</f>
        <v>0</v>
      </c>
      <c r="BJ823" s="19" t="s">
        <v>92</v>
      </c>
      <c r="BK823" s="127">
        <f>ROUND(I823*H823,2)</f>
        <v>0</v>
      </c>
      <c r="BL823" s="19" t="s">
        <v>386</v>
      </c>
      <c r="BM823" s="252" t="s">
        <v>1084</v>
      </c>
    </row>
    <row r="824" spans="1:65" s="2" customFormat="1" ht="37.799999999999997" customHeight="1">
      <c r="A824" s="37"/>
      <c r="B824" s="38"/>
      <c r="C824" s="297" t="s">
        <v>193</v>
      </c>
      <c r="D824" s="297" t="s">
        <v>592</v>
      </c>
      <c r="E824" s="298" t="s">
        <v>671</v>
      </c>
      <c r="F824" s="299" t="s">
        <v>672</v>
      </c>
      <c r="G824" s="300" t="s">
        <v>436</v>
      </c>
      <c r="H824" s="301">
        <v>5</v>
      </c>
      <c r="I824" s="302"/>
      <c r="J824" s="303">
        <f>ROUND(I824*H824,2)</f>
        <v>0</v>
      </c>
      <c r="K824" s="304"/>
      <c r="L824" s="305"/>
      <c r="M824" s="306" t="s">
        <v>1</v>
      </c>
      <c r="N824" s="307" t="s">
        <v>42</v>
      </c>
      <c r="O824" s="78"/>
      <c r="P824" s="250">
        <f>O824*H824</f>
        <v>0</v>
      </c>
      <c r="Q824" s="250">
        <v>1.4E-3</v>
      </c>
      <c r="R824" s="250">
        <f>Q824*H824</f>
        <v>7.0000000000000001E-3</v>
      </c>
      <c r="S824" s="250">
        <v>0</v>
      </c>
      <c r="T824" s="251">
        <f>S824*H824</f>
        <v>0</v>
      </c>
      <c r="U824" s="37"/>
      <c r="V824" s="37"/>
      <c r="W824" s="37"/>
      <c r="X824" s="37"/>
      <c r="Y824" s="37"/>
      <c r="Z824" s="37"/>
      <c r="AA824" s="37"/>
      <c r="AB824" s="37"/>
      <c r="AC824" s="37"/>
      <c r="AD824" s="37"/>
      <c r="AE824" s="37"/>
      <c r="AR824" s="252" t="s">
        <v>443</v>
      </c>
      <c r="AT824" s="252" t="s">
        <v>592</v>
      </c>
      <c r="AU824" s="252" t="s">
        <v>386</v>
      </c>
      <c r="AY824" s="19" t="s">
        <v>387</v>
      </c>
      <c r="BE824" s="127">
        <f>IF(N824="základná",J824,0)</f>
        <v>0</v>
      </c>
      <c r="BF824" s="127">
        <f>IF(N824="znížená",J824,0)</f>
        <v>0</v>
      </c>
      <c r="BG824" s="127">
        <f>IF(N824="zákl. prenesená",J824,0)</f>
        <v>0</v>
      </c>
      <c r="BH824" s="127">
        <f>IF(N824="zníž. prenesená",J824,0)</f>
        <v>0</v>
      </c>
      <c r="BI824" s="127">
        <f>IF(N824="nulová",J824,0)</f>
        <v>0</v>
      </c>
      <c r="BJ824" s="19" t="s">
        <v>92</v>
      </c>
      <c r="BK824" s="127">
        <f>ROUND(I824*H824,2)</f>
        <v>0</v>
      </c>
      <c r="BL824" s="19" t="s">
        <v>386</v>
      </c>
      <c r="BM824" s="252" t="s">
        <v>1085</v>
      </c>
    </row>
    <row r="825" spans="1:65" s="2" customFormat="1" ht="24.15" customHeight="1">
      <c r="A825" s="37"/>
      <c r="B825" s="38"/>
      <c r="C825" s="297" t="s">
        <v>1086</v>
      </c>
      <c r="D825" s="297" t="s">
        <v>592</v>
      </c>
      <c r="E825" s="298" t="s">
        <v>655</v>
      </c>
      <c r="F825" s="299" t="s">
        <v>656</v>
      </c>
      <c r="G825" s="300" t="s">
        <v>180</v>
      </c>
      <c r="H825" s="301">
        <v>1.8169999999999999</v>
      </c>
      <c r="I825" s="302"/>
      <c r="J825" s="303">
        <f>ROUND(I825*H825,2)</f>
        <v>0</v>
      </c>
      <c r="K825" s="304"/>
      <c r="L825" s="305"/>
      <c r="M825" s="306" t="s">
        <v>1</v>
      </c>
      <c r="N825" s="307" t="s">
        <v>42</v>
      </c>
      <c r="O825" s="78"/>
      <c r="P825" s="250">
        <f>O825*H825</f>
        <v>0</v>
      </c>
      <c r="Q825" s="250">
        <v>1E-3</v>
      </c>
      <c r="R825" s="250">
        <f>Q825*H825</f>
        <v>1.817E-3</v>
      </c>
      <c r="S825" s="250">
        <v>0</v>
      </c>
      <c r="T825" s="251">
        <f>S825*H825</f>
        <v>0</v>
      </c>
      <c r="U825" s="37"/>
      <c r="V825" s="37"/>
      <c r="W825" s="37"/>
      <c r="X825" s="37"/>
      <c r="Y825" s="37"/>
      <c r="Z825" s="37"/>
      <c r="AA825" s="37"/>
      <c r="AB825" s="37"/>
      <c r="AC825" s="37"/>
      <c r="AD825" s="37"/>
      <c r="AE825" s="37"/>
      <c r="AR825" s="252" t="s">
        <v>443</v>
      </c>
      <c r="AT825" s="252" t="s">
        <v>592</v>
      </c>
      <c r="AU825" s="252" t="s">
        <v>386</v>
      </c>
      <c r="AY825" s="19" t="s">
        <v>387</v>
      </c>
      <c r="BE825" s="127">
        <f>IF(N825="základná",J825,0)</f>
        <v>0</v>
      </c>
      <c r="BF825" s="127">
        <f>IF(N825="znížená",J825,0)</f>
        <v>0</v>
      </c>
      <c r="BG825" s="127">
        <f>IF(N825="zákl. prenesená",J825,0)</f>
        <v>0</v>
      </c>
      <c r="BH825" s="127">
        <f>IF(N825="zníž. prenesená",J825,0)</f>
        <v>0</v>
      </c>
      <c r="BI825" s="127">
        <f>IF(N825="nulová",J825,0)</f>
        <v>0</v>
      </c>
      <c r="BJ825" s="19" t="s">
        <v>92</v>
      </c>
      <c r="BK825" s="127">
        <f>ROUND(I825*H825,2)</f>
        <v>0</v>
      </c>
      <c r="BL825" s="19" t="s">
        <v>386</v>
      </c>
      <c r="BM825" s="252" t="s">
        <v>1087</v>
      </c>
    </row>
    <row r="826" spans="1:65" s="2" customFormat="1" ht="67.2">
      <c r="A826" s="37"/>
      <c r="B826" s="38"/>
      <c r="C826" s="39"/>
      <c r="D826" s="255" t="s">
        <v>652</v>
      </c>
      <c r="E826" s="39"/>
      <c r="F826" s="308" t="s">
        <v>658</v>
      </c>
      <c r="G826" s="39"/>
      <c r="H826" s="39"/>
      <c r="I826" s="197"/>
      <c r="J826" s="39"/>
      <c r="K826" s="39"/>
      <c r="L826" s="40"/>
      <c r="M826" s="309"/>
      <c r="N826" s="310"/>
      <c r="O826" s="78"/>
      <c r="P826" s="78"/>
      <c r="Q826" s="78"/>
      <c r="R826" s="78"/>
      <c r="S826" s="78"/>
      <c r="T826" s="79"/>
      <c r="U826" s="37"/>
      <c r="V826" s="37"/>
      <c r="W826" s="37"/>
      <c r="X826" s="37"/>
      <c r="Y826" s="37"/>
      <c r="Z826" s="37"/>
      <c r="AA826" s="37"/>
      <c r="AB826" s="37"/>
      <c r="AC826" s="37"/>
      <c r="AD826" s="37"/>
      <c r="AE826" s="37"/>
      <c r="AT826" s="19" t="s">
        <v>652</v>
      </c>
      <c r="AU826" s="19" t="s">
        <v>386</v>
      </c>
    </row>
    <row r="827" spans="1:65" s="15" customFormat="1" ht="10.199999999999999">
      <c r="B827" s="264"/>
      <c r="C827" s="265"/>
      <c r="D827" s="255" t="s">
        <v>398</v>
      </c>
      <c r="E827" s="265"/>
      <c r="F827" s="267" t="s">
        <v>1088</v>
      </c>
      <c r="G827" s="265"/>
      <c r="H827" s="268">
        <v>1.8169999999999999</v>
      </c>
      <c r="I827" s="269"/>
      <c r="J827" s="265"/>
      <c r="K827" s="265"/>
      <c r="L827" s="270"/>
      <c r="M827" s="271"/>
      <c r="N827" s="272"/>
      <c r="O827" s="272"/>
      <c r="P827" s="272"/>
      <c r="Q827" s="272"/>
      <c r="R827" s="272"/>
      <c r="S827" s="272"/>
      <c r="T827" s="273"/>
      <c r="AT827" s="274" t="s">
        <v>398</v>
      </c>
      <c r="AU827" s="274" t="s">
        <v>386</v>
      </c>
      <c r="AV827" s="15" t="s">
        <v>92</v>
      </c>
      <c r="AW827" s="15" t="s">
        <v>4</v>
      </c>
      <c r="AX827" s="15" t="s">
        <v>84</v>
      </c>
      <c r="AY827" s="274" t="s">
        <v>387</v>
      </c>
    </row>
    <row r="828" spans="1:65" s="13" customFormat="1" ht="20.85" customHeight="1">
      <c r="B828" s="227"/>
      <c r="C828" s="228"/>
      <c r="D828" s="229" t="s">
        <v>75</v>
      </c>
      <c r="E828" s="229" t="s">
        <v>544</v>
      </c>
      <c r="F828" s="229" t="s">
        <v>545</v>
      </c>
      <c r="G828" s="228"/>
      <c r="H828" s="228"/>
      <c r="I828" s="230"/>
      <c r="J828" s="231">
        <f>BK828</f>
        <v>0</v>
      </c>
      <c r="K828" s="228"/>
      <c r="L828" s="232"/>
      <c r="M828" s="233"/>
      <c r="N828" s="234"/>
      <c r="O828" s="234"/>
      <c r="P828" s="235">
        <f>P829</f>
        <v>0</v>
      </c>
      <c r="Q828" s="234"/>
      <c r="R828" s="235">
        <f>R829</f>
        <v>0</v>
      </c>
      <c r="S828" s="234"/>
      <c r="T828" s="236">
        <f>T829</f>
        <v>0</v>
      </c>
      <c r="AR828" s="237" t="s">
        <v>84</v>
      </c>
      <c r="AT828" s="238" t="s">
        <v>75</v>
      </c>
      <c r="AU828" s="238" t="s">
        <v>99</v>
      </c>
      <c r="AY828" s="237" t="s">
        <v>387</v>
      </c>
      <c r="BK828" s="239">
        <f>BK829</f>
        <v>0</v>
      </c>
    </row>
    <row r="829" spans="1:65" s="2" customFormat="1" ht="24.15" customHeight="1">
      <c r="A829" s="37"/>
      <c r="B829" s="38"/>
      <c r="C829" s="240" t="s">
        <v>1089</v>
      </c>
      <c r="D829" s="240" t="s">
        <v>393</v>
      </c>
      <c r="E829" s="241" t="s">
        <v>547</v>
      </c>
      <c r="F829" s="242" t="s">
        <v>548</v>
      </c>
      <c r="G829" s="243" t="s">
        <v>525</v>
      </c>
      <c r="H829" s="244">
        <v>105.575</v>
      </c>
      <c r="I829" s="245"/>
      <c r="J829" s="246">
        <f>ROUND(I829*H829,2)</f>
        <v>0</v>
      </c>
      <c r="K829" s="247"/>
      <c r="L829" s="40"/>
      <c r="M829" s="248" t="s">
        <v>1</v>
      </c>
      <c r="N829" s="249" t="s">
        <v>42</v>
      </c>
      <c r="O829" s="78"/>
      <c r="P829" s="250">
        <f>O829*H829</f>
        <v>0</v>
      </c>
      <c r="Q829" s="250">
        <v>0</v>
      </c>
      <c r="R829" s="250">
        <f>Q829*H829</f>
        <v>0</v>
      </c>
      <c r="S829" s="250">
        <v>0</v>
      </c>
      <c r="T829" s="251">
        <f>S829*H829</f>
        <v>0</v>
      </c>
      <c r="U829" s="37"/>
      <c r="V829" s="37"/>
      <c r="W829" s="37"/>
      <c r="X829" s="37"/>
      <c r="Y829" s="37"/>
      <c r="Z829" s="37"/>
      <c r="AA829" s="37"/>
      <c r="AB829" s="37"/>
      <c r="AC829" s="37"/>
      <c r="AD829" s="37"/>
      <c r="AE829" s="37"/>
      <c r="AR829" s="252" t="s">
        <v>386</v>
      </c>
      <c r="AT829" s="252" t="s">
        <v>393</v>
      </c>
      <c r="AU829" s="252" t="s">
        <v>386</v>
      </c>
      <c r="AY829" s="19" t="s">
        <v>387</v>
      </c>
      <c r="BE829" s="127">
        <f>IF(N829="základná",J829,0)</f>
        <v>0</v>
      </c>
      <c r="BF829" s="127">
        <f>IF(N829="znížená",J829,0)</f>
        <v>0</v>
      </c>
      <c r="BG829" s="127">
        <f>IF(N829="zákl. prenesená",J829,0)</f>
        <v>0</v>
      </c>
      <c r="BH829" s="127">
        <f>IF(N829="zníž. prenesená",J829,0)</f>
        <v>0</v>
      </c>
      <c r="BI829" s="127">
        <f>IF(N829="nulová",J829,0)</f>
        <v>0</v>
      </c>
      <c r="BJ829" s="19" t="s">
        <v>92</v>
      </c>
      <c r="BK829" s="127">
        <f>ROUND(I829*H829,2)</f>
        <v>0</v>
      </c>
      <c r="BL829" s="19" t="s">
        <v>386</v>
      </c>
      <c r="BM829" s="252" t="s">
        <v>1090</v>
      </c>
    </row>
    <row r="830" spans="1:65" s="12" customFormat="1" ht="20.85" customHeight="1">
      <c r="B830" s="212"/>
      <c r="C830" s="213"/>
      <c r="D830" s="214" t="s">
        <v>75</v>
      </c>
      <c r="E830" s="225" t="s">
        <v>550</v>
      </c>
      <c r="F830" s="225" t="s">
        <v>551</v>
      </c>
      <c r="G830" s="213"/>
      <c r="H830" s="213"/>
      <c r="I830" s="216"/>
      <c r="J830" s="226">
        <f>BK830</f>
        <v>0</v>
      </c>
      <c r="K830" s="213"/>
      <c r="L830" s="217"/>
      <c r="M830" s="218"/>
      <c r="N830" s="219"/>
      <c r="O830" s="219"/>
      <c r="P830" s="220">
        <f>P831+P849+P857+P863+P873+P897+P902</f>
        <v>0</v>
      </c>
      <c r="Q830" s="219"/>
      <c r="R830" s="220">
        <f>R831+R849+R857+R863+R873+R897+R902</f>
        <v>3480.4630197501197</v>
      </c>
      <c r="S830" s="219"/>
      <c r="T830" s="221">
        <f>T831+T849+T857+T863+T873+T897+T902</f>
        <v>0</v>
      </c>
      <c r="AR830" s="222" t="s">
        <v>92</v>
      </c>
      <c r="AT830" s="223" t="s">
        <v>75</v>
      </c>
      <c r="AU830" s="223" t="s">
        <v>92</v>
      </c>
      <c r="AY830" s="222" t="s">
        <v>387</v>
      </c>
      <c r="BK830" s="224">
        <f>BK831+BK849+BK857+BK863+BK873+BK897+BK902</f>
        <v>0</v>
      </c>
    </row>
    <row r="831" spans="1:65" s="13" customFormat="1" ht="20.85" customHeight="1">
      <c r="B831" s="227"/>
      <c r="C831" s="228"/>
      <c r="D831" s="229" t="s">
        <v>75</v>
      </c>
      <c r="E831" s="229" t="s">
        <v>684</v>
      </c>
      <c r="F831" s="229" t="s">
        <v>685</v>
      </c>
      <c r="G831" s="228"/>
      <c r="H831" s="228"/>
      <c r="I831" s="230"/>
      <c r="J831" s="231">
        <f>BK831</f>
        <v>0</v>
      </c>
      <c r="K831" s="228"/>
      <c r="L831" s="232"/>
      <c r="M831" s="233"/>
      <c r="N831" s="234"/>
      <c r="O831" s="234"/>
      <c r="P831" s="235">
        <f>SUM(P832:P848)</f>
        <v>0</v>
      </c>
      <c r="Q831" s="234"/>
      <c r="R831" s="235">
        <f>SUM(R832:R848)</f>
        <v>3457.6478359999996</v>
      </c>
      <c r="S831" s="234"/>
      <c r="T831" s="236">
        <f>SUM(T832:T848)</f>
        <v>0</v>
      </c>
      <c r="AR831" s="237" t="s">
        <v>92</v>
      </c>
      <c r="AT831" s="238" t="s">
        <v>75</v>
      </c>
      <c r="AU831" s="238" t="s">
        <v>99</v>
      </c>
      <c r="AY831" s="237" t="s">
        <v>387</v>
      </c>
      <c r="BK831" s="239">
        <f>SUM(BK832:BK848)</f>
        <v>0</v>
      </c>
    </row>
    <row r="832" spans="1:65" s="2" customFormat="1" ht="33" customHeight="1">
      <c r="A832" s="37"/>
      <c r="B832" s="38"/>
      <c r="C832" s="240" t="s">
        <v>1091</v>
      </c>
      <c r="D832" s="240" t="s">
        <v>393</v>
      </c>
      <c r="E832" s="241" t="s">
        <v>686</v>
      </c>
      <c r="F832" s="242" t="s">
        <v>687</v>
      </c>
      <c r="G832" s="243" t="s">
        <v>405</v>
      </c>
      <c r="H832" s="244">
        <v>5706</v>
      </c>
      <c r="I832" s="245"/>
      <c r="J832" s="246">
        <f>ROUND(I832*H832,2)</f>
        <v>0</v>
      </c>
      <c r="K832" s="247"/>
      <c r="L832" s="40"/>
      <c r="M832" s="248" t="s">
        <v>1</v>
      </c>
      <c r="N832" s="249" t="s">
        <v>42</v>
      </c>
      <c r="O832" s="78"/>
      <c r="P832" s="250">
        <f>O832*H832</f>
        <v>0</v>
      </c>
      <c r="Q832" s="250">
        <v>1E-3</v>
      </c>
      <c r="R832" s="250">
        <f>Q832*H832</f>
        <v>5.7060000000000004</v>
      </c>
      <c r="S832" s="250">
        <v>0</v>
      </c>
      <c r="T832" s="251">
        <f>S832*H832</f>
        <v>0</v>
      </c>
      <c r="U832" s="37"/>
      <c r="V832" s="37"/>
      <c r="W832" s="37"/>
      <c r="X832" s="37"/>
      <c r="Y832" s="37"/>
      <c r="Z832" s="37"/>
      <c r="AA832" s="37"/>
      <c r="AB832" s="37"/>
      <c r="AC832" s="37"/>
      <c r="AD832" s="37"/>
      <c r="AE832" s="37"/>
      <c r="AR832" s="252" t="s">
        <v>422</v>
      </c>
      <c r="AT832" s="252" t="s">
        <v>393</v>
      </c>
      <c r="AU832" s="252" t="s">
        <v>386</v>
      </c>
      <c r="AY832" s="19" t="s">
        <v>387</v>
      </c>
      <c r="BE832" s="127">
        <f>IF(N832="základná",J832,0)</f>
        <v>0</v>
      </c>
      <c r="BF832" s="127">
        <f>IF(N832="znížená",J832,0)</f>
        <v>0</v>
      </c>
      <c r="BG832" s="127">
        <f>IF(N832="zákl. prenesená",J832,0)</f>
        <v>0</v>
      </c>
      <c r="BH832" s="127">
        <f>IF(N832="zníž. prenesená",J832,0)</f>
        <v>0</v>
      </c>
      <c r="BI832" s="127">
        <f>IF(N832="nulová",J832,0)</f>
        <v>0</v>
      </c>
      <c r="BJ832" s="19" t="s">
        <v>92</v>
      </c>
      <c r="BK832" s="127">
        <f>ROUND(I832*H832,2)</f>
        <v>0</v>
      </c>
      <c r="BL832" s="19" t="s">
        <v>422</v>
      </c>
      <c r="BM832" s="252" t="s">
        <v>1092</v>
      </c>
    </row>
    <row r="833" spans="1:65" s="15" customFormat="1" ht="10.199999999999999">
      <c r="B833" s="264"/>
      <c r="C833" s="265"/>
      <c r="D833" s="255" t="s">
        <v>398</v>
      </c>
      <c r="E833" s="266" t="s">
        <v>1</v>
      </c>
      <c r="F833" s="267" t="s">
        <v>1093</v>
      </c>
      <c r="G833" s="265"/>
      <c r="H833" s="268">
        <v>5706</v>
      </c>
      <c r="I833" s="269"/>
      <c r="J833" s="265"/>
      <c r="K833" s="265"/>
      <c r="L833" s="270"/>
      <c r="M833" s="271"/>
      <c r="N833" s="272"/>
      <c r="O833" s="272"/>
      <c r="P833" s="272"/>
      <c r="Q833" s="272"/>
      <c r="R833" s="272"/>
      <c r="S833" s="272"/>
      <c r="T833" s="273"/>
      <c r="AT833" s="274" t="s">
        <v>398</v>
      </c>
      <c r="AU833" s="274" t="s">
        <v>386</v>
      </c>
      <c r="AV833" s="15" t="s">
        <v>92</v>
      </c>
      <c r="AW833" s="15" t="s">
        <v>30</v>
      </c>
      <c r="AX833" s="15" t="s">
        <v>84</v>
      </c>
      <c r="AY833" s="274" t="s">
        <v>387</v>
      </c>
    </row>
    <row r="834" spans="1:65" s="2" customFormat="1" ht="21.75" customHeight="1">
      <c r="A834" s="37"/>
      <c r="B834" s="38"/>
      <c r="C834" s="297" t="s">
        <v>1094</v>
      </c>
      <c r="D834" s="297" t="s">
        <v>592</v>
      </c>
      <c r="E834" s="298" t="s">
        <v>691</v>
      </c>
      <c r="F834" s="299" t="s">
        <v>692</v>
      </c>
      <c r="G834" s="300" t="s">
        <v>693</v>
      </c>
      <c r="H834" s="301">
        <v>8559</v>
      </c>
      <c r="I834" s="302"/>
      <c r="J834" s="303">
        <f>ROUND(I834*H834,2)</f>
        <v>0</v>
      </c>
      <c r="K834" s="304"/>
      <c r="L834" s="305"/>
      <c r="M834" s="306" t="s">
        <v>1</v>
      </c>
      <c r="N834" s="307" t="s">
        <v>42</v>
      </c>
      <c r="O834" s="78"/>
      <c r="P834" s="250">
        <f>O834*H834</f>
        <v>0</v>
      </c>
      <c r="Q834" s="250">
        <v>0.40300000000000002</v>
      </c>
      <c r="R834" s="250">
        <f>Q834*H834</f>
        <v>3449.277</v>
      </c>
      <c r="S834" s="250">
        <v>0</v>
      </c>
      <c r="T834" s="251">
        <f>S834*H834</f>
        <v>0</v>
      </c>
      <c r="U834" s="37"/>
      <c r="V834" s="37"/>
      <c r="W834" s="37"/>
      <c r="X834" s="37"/>
      <c r="Y834" s="37"/>
      <c r="Z834" s="37"/>
      <c r="AA834" s="37"/>
      <c r="AB834" s="37"/>
      <c r="AC834" s="37"/>
      <c r="AD834" s="37"/>
      <c r="AE834" s="37"/>
      <c r="AR834" s="252" t="s">
        <v>575</v>
      </c>
      <c r="AT834" s="252" t="s">
        <v>592</v>
      </c>
      <c r="AU834" s="252" t="s">
        <v>386</v>
      </c>
      <c r="AY834" s="19" t="s">
        <v>387</v>
      </c>
      <c r="BE834" s="127">
        <f>IF(N834="základná",J834,0)</f>
        <v>0</v>
      </c>
      <c r="BF834" s="127">
        <f>IF(N834="znížená",J834,0)</f>
        <v>0</v>
      </c>
      <c r="BG834" s="127">
        <f>IF(N834="zákl. prenesená",J834,0)</f>
        <v>0</v>
      </c>
      <c r="BH834" s="127">
        <f>IF(N834="zníž. prenesená",J834,0)</f>
        <v>0</v>
      </c>
      <c r="BI834" s="127">
        <f>IF(N834="nulová",J834,0)</f>
        <v>0</v>
      </c>
      <c r="BJ834" s="19" t="s">
        <v>92</v>
      </c>
      <c r="BK834" s="127">
        <f>ROUND(I834*H834,2)</f>
        <v>0</v>
      </c>
      <c r="BL834" s="19" t="s">
        <v>422</v>
      </c>
      <c r="BM834" s="252" t="s">
        <v>1095</v>
      </c>
    </row>
    <row r="835" spans="1:65" s="2" customFormat="1" ht="19.2">
      <c r="A835" s="37"/>
      <c r="B835" s="38"/>
      <c r="C835" s="39"/>
      <c r="D835" s="255" t="s">
        <v>652</v>
      </c>
      <c r="E835" s="39"/>
      <c r="F835" s="308" t="s">
        <v>695</v>
      </c>
      <c r="G835" s="39"/>
      <c r="H835" s="39"/>
      <c r="I835" s="197"/>
      <c r="J835" s="39"/>
      <c r="K835" s="39"/>
      <c r="L835" s="40"/>
      <c r="M835" s="309"/>
      <c r="N835" s="310"/>
      <c r="O835" s="78"/>
      <c r="P835" s="78"/>
      <c r="Q835" s="78"/>
      <c r="R835" s="78"/>
      <c r="S835" s="78"/>
      <c r="T835" s="79"/>
      <c r="U835" s="37"/>
      <c r="V835" s="37"/>
      <c r="W835" s="37"/>
      <c r="X835" s="37"/>
      <c r="Y835" s="37"/>
      <c r="Z835" s="37"/>
      <c r="AA835" s="37"/>
      <c r="AB835" s="37"/>
      <c r="AC835" s="37"/>
      <c r="AD835" s="37"/>
      <c r="AE835" s="37"/>
      <c r="AT835" s="19" t="s">
        <v>652</v>
      </c>
      <c r="AU835" s="19" t="s">
        <v>386</v>
      </c>
    </row>
    <row r="836" spans="1:65" s="2" customFormat="1" ht="33" customHeight="1">
      <c r="A836" s="37"/>
      <c r="B836" s="38"/>
      <c r="C836" s="240" t="s">
        <v>1096</v>
      </c>
      <c r="D836" s="240" t="s">
        <v>393</v>
      </c>
      <c r="E836" s="241" t="s">
        <v>697</v>
      </c>
      <c r="F836" s="242" t="s">
        <v>698</v>
      </c>
      <c r="G836" s="243" t="s">
        <v>405</v>
      </c>
      <c r="H836" s="244">
        <v>343.45</v>
      </c>
      <c r="I836" s="245"/>
      <c r="J836" s="246">
        <f>ROUND(I836*H836,2)</f>
        <v>0</v>
      </c>
      <c r="K836" s="247"/>
      <c r="L836" s="40"/>
      <c r="M836" s="248" t="s">
        <v>1</v>
      </c>
      <c r="N836" s="249" t="s">
        <v>42</v>
      </c>
      <c r="O836" s="78"/>
      <c r="P836" s="250">
        <f>O836*H836</f>
        <v>0</v>
      </c>
      <c r="Q836" s="250">
        <v>1E-3</v>
      </c>
      <c r="R836" s="250">
        <f>Q836*H836</f>
        <v>0.34344999999999998</v>
      </c>
      <c r="S836" s="250">
        <v>0</v>
      </c>
      <c r="T836" s="251">
        <f>S836*H836</f>
        <v>0</v>
      </c>
      <c r="U836" s="37"/>
      <c r="V836" s="37"/>
      <c r="W836" s="37"/>
      <c r="X836" s="37"/>
      <c r="Y836" s="37"/>
      <c r="Z836" s="37"/>
      <c r="AA836" s="37"/>
      <c r="AB836" s="37"/>
      <c r="AC836" s="37"/>
      <c r="AD836" s="37"/>
      <c r="AE836" s="37"/>
      <c r="AR836" s="252" t="s">
        <v>422</v>
      </c>
      <c r="AT836" s="252" t="s">
        <v>393</v>
      </c>
      <c r="AU836" s="252" t="s">
        <v>386</v>
      </c>
      <c r="AY836" s="19" t="s">
        <v>387</v>
      </c>
      <c r="BE836" s="127">
        <f>IF(N836="základná",J836,0)</f>
        <v>0</v>
      </c>
      <c r="BF836" s="127">
        <f>IF(N836="znížená",J836,0)</f>
        <v>0</v>
      </c>
      <c r="BG836" s="127">
        <f>IF(N836="zákl. prenesená",J836,0)</f>
        <v>0</v>
      </c>
      <c r="BH836" s="127">
        <f>IF(N836="zníž. prenesená",J836,0)</f>
        <v>0</v>
      </c>
      <c r="BI836" s="127">
        <f>IF(N836="nulová",J836,0)</f>
        <v>0</v>
      </c>
      <c r="BJ836" s="19" t="s">
        <v>92</v>
      </c>
      <c r="BK836" s="127">
        <f>ROUND(I836*H836,2)</f>
        <v>0</v>
      </c>
      <c r="BL836" s="19" t="s">
        <v>422</v>
      </c>
      <c r="BM836" s="252" t="s">
        <v>1097</v>
      </c>
    </row>
    <row r="837" spans="1:65" s="14" customFormat="1" ht="10.199999999999999">
      <c r="B837" s="253"/>
      <c r="C837" s="254"/>
      <c r="D837" s="255" t="s">
        <v>398</v>
      </c>
      <c r="E837" s="256" t="s">
        <v>1</v>
      </c>
      <c r="F837" s="257" t="s">
        <v>610</v>
      </c>
      <c r="G837" s="254"/>
      <c r="H837" s="256" t="s">
        <v>1</v>
      </c>
      <c r="I837" s="258"/>
      <c r="J837" s="254"/>
      <c r="K837" s="254"/>
      <c r="L837" s="259"/>
      <c r="M837" s="260"/>
      <c r="N837" s="261"/>
      <c r="O837" s="261"/>
      <c r="P837" s="261"/>
      <c r="Q837" s="261"/>
      <c r="R837" s="261"/>
      <c r="S837" s="261"/>
      <c r="T837" s="262"/>
      <c r="AT837" s="263" t="s">
        <v>398</v>
      </c>
      <c r="AU837" s="263" t="s">
        <v>386</v>
      </c>
      <c r="AV837" s="14" t="s">
        <v>84</v>
      </c>
      <c r="AW837" s="14" t="s">
        <v>30</v>
      </c>
      <c r="AX837" s="14" t="s">
        <v>76</v>
      </c>
      <c r="AY837" s="263" t="s">
        <v>387</v>
      </c>
    </row>
    <row r="838" spans="1:65" s="15" customFormat="1" ht="10.199999999999999">
      <c r="B838" s="264"/>
      <c r="C838" s="265"/>
      <c r="D838" s="255" t="s">
        <v>398</v>
      </c>
      <c r="E838" s="266" t="s">
        <v>1</v>
      </c>
      <c r="F838" s="267" t="s">
        <v>232</v>
      </c>
      <c r="G838" s="265"/>
      <c r="H838" s="268">
        <v>289</v>
      </c>
      <c r="I838" s="269"/>
      <c r="J838" s="265"/>
      <c r="K838" s="265"/>
      <c r="L838" s="270"/>
      <c r="M838" s="271"/>
      <c r="N838" s="272"/>
      <c r="O838" s="272"/>
      <c r="P838" s="272"/>
      <c r="Q838" s="272"/>
      <c r="R838" s="272"/>
      <c r="S838" s="272"/>
      <c r="T838" s="273"/>
      <c r="AT838" s="274" t="s">
        <v>398</v>
      </c>
      <c r="AU838" s="274" t="s">
        <v>386</v>
      </c>
      <c r="AV838" s="15" t="s">
        <v>92</v>
      </c>
      <c r="AW838" s="15" t="s">
        <v>30</v>
      </c>
      <c r="AX838" s="15" t="s">
        <v>76</v>
      </c>
      <c r="AY838" s="274" t="s">
        <v>387</v>
      </c>
    </row>
    <row r="839" spans="1:65" s="17" customFormat="1" ht="10.199999999999999">
      <c r="B839" s="286"/>
      <c r="C839" s="287"/>
      <c r="D839" s="255" t="s">
        <v>398</v>
      </c>
      <c r="E839" s="288" t="s">
        <v>231</v>
      </c>
      <c r="F839" s="289" t="s">
        <v>411</v>
      </c>
      <c r="G839" s="287"/>
      <c r="H839" s="290">
        <v>289</v>
      </c>
      <c r="I839" s="291"/>
      <c r="J839" s="287"/>
      <c r="K839" s="287"/>
      <c r="L839" s="292"/>
      <c r="M839" s="293"/>
      <c r="N839" s="294"/>
      <c r="O839" s="294"/>
      <c r="P839" s="294"/>
      <c r="Q839" s="294"/>
      <c r="R839" s="294"/>
      <c r="S839" s="294"/>
      <c r="T839" s="295"/>
      <c r="AT839" s="296" t="s">
        <v>398</v>
      </c>
      <c r="AU839" s="296" t="s">
        <v>386</v>
      </c>
      <c r="AV839" s="17" t="s">
        <v>99</v>
      </c>
      <c r="AW839" s="17" t="s">
        <v>30</v>
      </c>
      <c r="AX839" s="17" t="s">
        <v>76</v>
      </c>
      <c r="AY839" s="296" t="s">
        <v>387</v>
      </c>
    </row>
    <row r="840" spans="1:65" s="15" customFormat="1" ht="10.199999999999999">
      <c r="B840" s="264"/>
      <c r="C840" s="265"/>
      <c r="D840" s="255" t="s">
        <v>398</v>
      </c>
      <c r="E840" s="266" t="s">
        <v>1</v>
      </c>
      <c r="F840" s="267" t="s">
        <v>1098</v>
      </c>
      <c r="G840" s="265"/>
      <c r="H840" s="268">
        <v>54.45</v>
      </c>
      <c r="I840" s="269"/>
      <c r="J840" s="265"/>
      <c r="K840" s="265"/>
      <c r="L840" s="270"/>
      <c r="M840" s="271"/>
      <c r="N840" s="272"/>
      <c r="O840" s="272"/>
      <c r="P840" s="272"/>
      <c r="Q840" s="272"/>
      <c r="R840" s="272"/>
      <c r="S840" s="272"/>
      <c r="T840" s="273"/>
      <c r="AT840" s="274" t="s">
        <v>398</v>
      </c>
      <c r="AU840" s="274" t="s">
        <v>386</v>
      </c>
      <c r="AV840" s="15" t="s">
        <v>92</v>
      </c>
      <c r="AW840" s="15" t="s">
        <v>30</v>
      </c>
      <c r="AX840" s="15" t="s">
        <v>76</v>
      </c>
      <c r="AY840" s="274" t="s">
        <v>387</v>
      </c>
    </row>
    <row r="841" spans="1:65" s="16" customFormat="1" ht="10.199999999999999">
      <c r="B841" s="275"/>
      <c r="C841" s="276"/>
      <c r="D841" s="255" t="s">
        <v>398</v>
      </c>
      <c r="E841" s="277" t="s">
        <v>1</v>
      </c>
      <c r="F841" s="278" t="s">
        <v>412</v>
      </c>
      <c r="G841" s="276"/>
      <c r="H841" s="279">
        <v>343.45</v>
      </c>
      <c r="I841" s="280"/>
      <c r="J841" s="276"/>
      <c r="K841" s="276"/>
      <c r="L841" s="281"/>
      <c r="M841" s="282"/>
      <c r="N841" s="283"/>
      <c r="O841" s="283"/>
      <c r="P841" s="283"/>
      <c r="Q841" s="283"/>
      <c r="R841" s="283"/>
      <c r="S841" s="283"/>
      <c r="T841" s="284"/>
      <c r="AT841" s="285" t="s">
        <v>398</v>
      </c>
      <c r="AU841" s="285" t="s">
        <v>386</v>
      </c>
      <c r="AV841" s="16" t="s">
        <v>386</v>
      </c>
      <c r="AW841" s="16" t="s">
        <v>30</v>
      </c>
      <c r="AX841" s="16" t="s">
        <v>84</v>
      </c>
      <c r="AY841" s="285" t="s">
        <v>387</v>
      </c>
    </row>
    <row r="842" spans="1:65" s="2" customFormat="1" ht="21.75" customHeight="1">
      <c r="A842" s="37"/>
      <c r="B842" s="38"/>
      <c r="C842" s="297" t="s">
        <v>1099</v>
      </c>
      <c r="D842" s="297" t="s">
        <v>592</v>
      </c>
      <c r="E842" s="298" t="s">
        <v>702</v>
      </c>
      <c r="F842" s="299" t="s">
        <v>703</v>
      </c>
      <c r="G842" s="300" t="s">
        <v>693</v>
      </c>
      <c r="H842" s="301">
        <v>858.625</v>
      </c>
      <c r="I842" s="302"/>
      <c r="J842" s="303">
        <f>ROUND(I842*H842,2)</f>
        <v>0</v>
      </c>
      <c r="K842" s="304"/>
      <c r="L842" s="305"/>
      <c r="M842" s="306" t="s">
        <v>1</v>
      </c>
      <c r="N842" s="307" t="s">
        <v>42</v>
      </c>
      <c r="O842" s="78"/>
      <c r="P842" s="250">
        <f>O842*H842</f>
        <v>0</v>
      </c>
      <c r="Q842" s="250">
        <v>1E-3</v>
      </c>
      <c r="R842" s="250">
        <f>Q842*H842</f>
        <v>0.85862499999999997</v>
      </c>
      <c r="S842" s="250">
        <v>0</v>
      </c>
      <c r="T842" s="251">
        <f>S842*H842</f>
        <v>0</v>
      </c>
      <c r="U842" s="37"/>
      <c r="V842" s="37"/>
      <c r="W842" s="37"/>
      <c r="X842" s="37"/>
      <c r="Y842" s="37"/>
      <c r="Z842" s="37"/>
      <c r="AA842" s="37"/>
      <c r="AB842" s="37"/>
      <c r="AC842" s="37"/>
      <c r="AD842" s="37"/>
      <c r="AE842" s="37"/>
      <c r="AR842" s="252" t="s">
        <v>575</v>
      </c>
      <c r="AT842" s="252" t="s">
        <v>592</v>
      </c>
      <c r="AU842" s="252" t="s">
        <v>386</v>
      </c>
      <c r="AY842" s="19" t="s">
        <v>387</v>
      </c>
      <c r="BE842" s="127">
        <f>IF(N842="základná",J842,0)</f>
        <v>0</v>
      </c>
      <c r="BF842" s="127">
        <f>IF(N842="znížená",J842,0)</f>
        <v>0</v>
      </c>
      <c r="BG842" s="127">
        <f>IF(N842="zákl. prenesená",J842,0)</f>
        <v>0</v>
      </c>
      <c r="BH842" s="127">
        <f>IF(N842="zníž. prenesená",J842,0)</f>
        <v>0</v>
      </c>
      <c r="BI842" s="127">
        <f>IF(N842="nulová",J842,0)</f>
        <v>0</v>
      </c>
      <c r="BJ842" s="19" t="s">
        <v>92</v>
      </c>
      <c r="BK842" s="127">
        <f>ROUND(I842*H842,2)</f>
        <v>0</v>
      </c>
      <c r="BL842" s="19" t="s">
        <v>422</v>
      </c>
      <c r="BM842" s="252" t="s">
        <v>1100</v>
      </c>
    </row>
    <row r="843" spans="1:65" s="2" customFormat="1" ht="16.5" customHeight="1">
      <c r="A843" s="37"/>
      <c r="B843" s="38"/>
      <c r="C843" s="240" t="s">
        <v>1101</v>
      </c>
      <c r="D843" s="240" t="s">
        <v>393</v>
      </c>
      <c r="E843" s="241" t="s">
        <v>706</v>
      </c>
      <c r="F843" s="242" t="s">
        <v>707</v>
      </c>
      <c r="G843" s="243" t="s">
        <v>396</v>
      </c>
      <c r="H843" s="244">
        <v>363</v>
      </c>
      <c r="I843" s="245"/>
      <c r="J843" s="246">
        <f>ROUND(I843*H843,2)</f>
        <v>0</v>
      </c>
      <c r="K843" s="247"/>
      <c r="L843" s="40"/>
      <c r="M843" s="248" t="s">
        <v>1</v>
      </c>
      <c r="N843" s="249" t="s">
        <v>42</v>
      </c>
      <c r="O843" s="78"/>
      <c r="P843" s="250">
        <f>O843*H843</f>
        <v>0</v>
      </c>
      <c r="Q843" s="250">
        <v>2.5000000000000001E-3</v>
      </c>
      <c r="R843" s="250">
        <f>Q843*H843</f>
        <v>0.90749999999999997</v>
      </c>
      <c r="S843" s="250">
        <v>0</v>
      </c>
      <c r="T843" s="251">
        <f>S843*H843</f>
        <v>0</v>
      </c>
      <c r="U843" s="37"/>
      <c r="V843" s="37"/>
      <c r="W843" s="37"/>
      <c r="X843" s="37"/>
      <c r="Y843" s="37"/>
      <c r="Z843" s="37"/>
      <c r="AA843" s="37"/>
      <c r="AB843" s="37"/>
      <c r="AC843" s="37"/>
      <c r="AD843" s="37"/>
      <c r="AE843" s="37"/>
      <c r="AR843" s="252" t="s">
        <v>422</v>
      </c>
      <c r="AT843" s="252" t="s">
        <v>393</v>
      </c>
      <c r="AU843" s="252" t="s">
        <v>386</v>
      </c>
      <c r="AY843" s="19" t="s">
        <v>387</v>
      </c>
      <c r="BE843" s="127">
        <f>IF(N843="základná",J843,0)</f>
        <v>0</v>
      </c>
      <c r="BF843" s="127">
        <f>IF(N843="znížená",J843,0)</f>
        <v>0</v>
      </c>
      <c r="BG843" s="127">
        <f>IF(N843="zákl. prenesená",J843,0)</f>
        <v>0</v>
      </c>
      <c r="BH843" s="127">
        <f>IF(N843="zníž. prenesená",J843,0)</f>
        <v>0</v>
      </c>
      <c r="BI843" s="127">
        <f>IF(N843="nulová",J843,0)</f>
        <v>0</v>
      </c>
      <c r="BJ843" s="19" t="s">
        <v>92</v>
      </c>
      <c r="BK843" s="127">
        <f>ROUND(I843*H843,2)</f>
        <v>0</v>
      </c>
      <c r="BL843" s="19" t="s">
        <v>422</v>
      </c>
      <c r="BM843" s="252" t="s">
        <v>1102</v>
      </c>
    </row>
    <row r="844" spans="1:65" s="15" customFormat="1" ht="10.199999999999999">
      <c r="B844" s="264"/>
      <c r="C844" s="265"/>
      <c r="D844" s="255" t="s">
        <v>398</v>
      </c>
      <c r="E844" s="266" t="s">
        <v>1</v>
      </c>
      <c r="F844" s="267" t="s">
        <v>240</v>
      </c>
      <c r="G844" s="265"/>
      <c r="H844" s="268">
        <v>363</v>
      </c>
      <c r="I844" s="269"/>
      <c r="J844" s="265"/>
      <c r="K844" s="265"/>
      <c r="L844" s="270"/>
      <c r="M844" s="271"/>
      <c r="N844" s="272"/>
      <c r="O844" s="272"/>
      <c r="P844" s="272"/>
      <c r="Q844" s="272"/>
      <c r="R844" s="272"/>
      <c r="S844" s="272"/>
      <c r="T844" s="273"/>
      <c r="AT844" s="274" t="s">
        <v>398</v>
      </c>
      <c r="AU844" s="274" t="s">
        <v>386</v>
      </c>
      <c r="AV844" s="15" t="s">
        <v>92</v>
      </c>
      <c r="AW844" s="15" t="s">
        <v>30</v>
      </c>
      <c r="AX844" s="15" t="s">
        <v>76</v>
      </c>
      <c r="AY844" s="274" t="s">
        <v>387</v>
      </c>
    </row>
    <row r="845" spans="1:65" s="16" customFormat="1" ht="10.199999999999999">
      <c r="B845" s="275"/>
      <c r="C845" s="276"/>
      <c r="D845" s="255" t="s">
        <v>398</v>
      </c>
      <c r="E845" s="277" t="s">
        <v>1</v>
      </c>
      <c r="F845" s="278" t="s">
        <v>412</v>
      </c>
      <c r="G845" s="276"/>
      <c r="H845" s="279">
        <v>363</v>
      </c>
      <c r="I845" s="280"/>
      <c r="J845" s="276"/>
      <c r="K845" s="276"/>
      <c r="L845" s="281"/>
      <c r="M845" s="282"/>
      <c r="N845" s="283"/>
      <c r="O845" s="283"/>
      <c r="P845" s="283"/>
      <c r="Q845" s="283"/>
      <c r="R845" s="283"/>
      <c r="S845" s="283"/>
      <c r="T845" s="284"/>
      <c r="AT845" s="285" t="s">
        <v>398</v>
      </c>
      <c r="AU845" s="285" t="s">
        <v>386</v>
      </c>
      <c r="AV845" s="16" t="s">
        <v>386</v>
      </c>
      <c r="AW845" s="16" t="s">
        <v>30</v>
      </c>
      <c r="AX845" s="16" t="s">
        <v>84</v>
      </c>
      <c r="AY845" s="285" t="s">
        <v>387</v>
      </c>
    </row>
    <row r="846" spans="1:65" s="2" customFormat="1" ht="33" customHeight="1">
      <c r="A846" s="37"/>
      <c r="B846" s="38"/>
      <c r="C846" s="240" t="s">
        <v>1103</v>
      </c>
      <c r="D846" s="240" t="s">
        <v>393</v>
      </c>
      <c r="E846" s="241" t="s">
        <v>710</v>
      </c>
      <c r="F846" s="242" t="s">
        <v>711</v>
      </c>
      <c r="G846" s="243" t="s">
        <v>396</v>
      </c>
      <c r="H846" s="244">
        <v>287.7</v>
      </c>
      <c r="I846" s="245"/>
      <c r="J846" s="246">
        <f>ROUND(I846*H846,2)</f>
        <v>0</v>
      </c>
      <c r="K846" s="247"/>
      <c r="L846" s="40"/>
      <c r="M846" s="248" t="s">
        <v>1</v>
      </c>
      <c r="N846" s="249" t="s">
        <v>42</v>
      </c>
      <c r="O846" s="78"/>
      <c r="P846" s="250">
        <f>O846*H846</f>
        <v>0</v>
      </c>
      <c r="Q846" s="250">
        <v>1.9300000000000001E-3</v>
      </c>
      <c r="R846" s="250">
        <f>Q846*H846</f>
        <v>0.555261</v>
      </c>
      <c r="S846" s="250">
        <v>0</v>
      </c>
      <c r="T846" s="251">
        <f>S846*H846</f>
        <v>0</v>
      </c>
      <c r="U846" s="37"/>
      <c r="V846" s="37"/>
      <c r="W846" s="37"/>
      <c r="X846" s="37"/>
      <c r="Y846" s="37"/>
      <c r="Z846" s="37"/>
      <c r="AA846" s="37"/>
      <c r="AB846" s="37"/>
      <c r="AC846" s="37"/>
      <c r="AD846" s="37"/>
      <c r="AE846" s="37"/>
      <c r="AR846" s="252" t="s">
        <v>422</v>
      </c>
      <c r="AT846" s="252" t="s">
        <v>393</v>
      </c>
      <c r="AU846" s="252" t="s">
        <v>386</v>
      </c>
      <c r="AY846" s="19" t="s">
        <v>387</v>
      </c>
      <c r="BE846" s="127">
        <f>IF(N846="základná",J846,0)</f>
        <v>0</v>
      </c>
      <c r="BF846" s="127">
        <f>IF(N846="znížená",J846,0)</f>
        <v>0</v>
      </c>
      <c r="BG846" s="127">
        <f>IF(N846="zákl. prenesená",J846,0)</f>
        <v>0</v>
      </c>
      <c r="BH846" s="127">
        <f>IF(N846="zníž. prenesená",J846,0)</f>
        <v>0</v>
      </c>
      <c r="BI846" s="127">
        <f>IF(N846="nulová",J846,0)</f>
        <v>0</v>
      </c>
      <c r="BJ846" s="19" t="s">
        <v>92</v>
      </c>
      <c r="BK846" s="127">
        <f>ROUND(I846*H846,2)</f>
        <v>0</v>
      </c>
      <c r="BL846" s="19" t="s">
        <v>422</v>
      </c>
      <c r="BM846" s="252" t="s">
        <v>1104</v>
      </c>
    </row>
    <row r="847" spans="1:65" s="15" customFormat="1" ht="10.199999999999999">
      <c r="B847" s="264"/>
      <c r="C847" s="265"/>
      <c r="D847" s="255" t="s">
        <v>398</v>
      </c>
      <c r="E847" s="266" t="s">
        <v>1</v>
      </c>
      <c r="F847" s="267" t="s">
        <v>188</v>
      </c>
      <c r="G847" s="265"/>
      <c r="H847" s="268">
        <v>287.7</v>
      </c>
      <c r="I847" s="269"/>
      <c r="J847" s="265"/>
      <c r="K847" s="265"/>
      <c r="L847" s="270"/>
      <c r="M847" s="271"/>
      <c r="N847" s="272"/>
      <c r="O847" s="272"/>
      <c r="P847" s="272"/>
      <c r="Q847" s="272"/>
      <c r="R847" s="272"/>
      <c r="S847" s="272"/>
      <c r="T847" s="273"/>
      <c r="AT847" s="274" t="s">
        <v>398</v>
      </c>
      <c r="AU847" s="274" t="s">
        <v>386</v>
      </c>
      <c r="AV847" s="15" t="s">
        <v>92</v>
      </c>
      <c r="AW847" s="15" t="s">
        <v>30</v>
      </c>
      <c r="AX847" s="15" t="s">
        <v>84</v>
      </c>
      <c r="AY847" s="274" t="s">
        <v>387</v>
      </c>
    </row>
    <row r="848" spans="1:65" s="2" customFormat="1" ht="24.15" customHeight="1">
      <c r="A848" s="37"/>
      <c r="B848" s="38"/>
      <c r="C848" s="240" t="s">
        <v>308</v>
      </c>
      <c r="D848" s="240" t="s">
        <v>393</v>
      </c>
      <c r="E848" s="241" t="s">
        <v>714</v>
      </c>
      <c r="F848" s="242" t="s">
        <v>715</v>
      </c>
      <c r="G848" s="243" t="s">
        <v>716</v>
      </c>
      <c r="H848" s="311"/>
      <c r="I848" s="245"/>
      <c r="J848" s="246">
        <f>ROUND(I848*H848,2)</f>
        <v>0</v>
      </c>
      <c r="K848" s="247"/>
      <c r="L848" s="40"/>
      <c r="M848" s="248" t="s">
        <v>1</v>
      </c>
      <c r="N848" s="249" t="s">
        <v>42</v>
      </c>
      <c r="O848" s="78"/>
      <c r="P848" s="250">
        <f>O848*H848</f>
        <v>0</v>
      </c>
      <c r="Q848" s="250">
        <v>0</v>
      </c>
      <c r="R848" s="250">
        <f>Q848*H848</f>
        <v>0</v>
      </c>
      <c r="S848" s="250">
        <v>0</v>
      </c>
      <c r="T848" s="251">
        <f>S848*H848</f>
        <v>0</v>
      </c>
      <c r="U848" s="37"/>
      <c r="V848" s="37"/>
      <c r="W848" s="37"/>
      <c r="X848" s="37"/>
      <c r="Y848" s="37"/>
      <c r="Z848" s="37"/>
      <c r="AA848" s="37"/>
      <c r="AB848" s="37"/>
      <c r="AC848" s="37"/>
      <c r="AD848" s="37"/>
      <c r="AE848" s="37"/>
      <c r="AR848" s="252" t="s">
        <v>422</v>
      </c>
      <c r="AT848" s="252" t="s">
        <v>393</v>
      </c>
      <c r="AU848" s="252" t="s">
        <v>386</v>
      </c>
      <c r="AY848" s="19" t="s">
        <v>387</v>
      </c>
      <c r="BE848" s="127">
        <f>IF(N848="základná",J848,0)</f>
        <v>0</v>
      </c>
      <c r="BF848" s="127">
        <f>IF(N848="znížená",J848,0)</f>
        <v>0</v>
      </c>
      <c r="BG848" s="127">
        <f>IF(N848="zákl. prenesená",J848,0)</f>
        <v>0</v>
      </c>
      <c r="BH848" s="127">
        <f>IF(N848="zníž. prenesená",J848,0)</f>
        <v>0</v>
      </c>
      <c r="BI848" s="127">
        <f>IF(N848="nulová",J848,0)</f>
        <v>0</v>
      </c>
      <c r="BJ848" s="19" t="s">
        <v>92</v>
      </c>
      <c r="BK848" s="127">
        <f>ROUND(I848*H848,2)</f>
        <v>0</v>
      </c>
      <c r="BL848" s="19" t="s">
        <v>422</v>
      </c>
      <c r="BM848" s="252" t="s">
        <v>1105</v>
      </c>
    </row>
    <row r="849" spans="1:65" s="13" customFormat="1" ht="20.85" customHeight="1">
      <c r="B849" s="227"/>
      <c r="C849" s="228"/>
      <c r="D849" s="229" t="s">
        <v>75</v>
      </c>
      <c r="E849" s="229" t="s">
        <v>937</v>
      </c>
      <c r="F849" s="229" t="s">
        <v>938</v>
      </c>
      <c r="G849" s="228"/>
      <c r="H849" s="228"/>
      <c r="I849" s="230"/>
      <c r="J849" s="231">
        <f>BK849</f>
        <v>0</v>
      </c>
      <c r="K849" s="228"/>
      <c r="L849" s="232"/>
      <c r="M849" s="233"/>
      <c r="N849" s="234"/>
      <c r="O849" s="234"/>
      <c r="P849" s="235">
        <f>SUM(P850:P856)</f>
        <v>0</v>
      </c>
      <c r="Q849" s="234"/>
      <c r="R849" s="235">
        <f>SUM(R850:R856)</f>
        <v>8.4500000000000009E-3</v>
      </c>
      <c r="S849" s="234"/>
      <c r="T849" s="236">
        <f>SUM(T850:T856)</f>
        <v>0</v>
      </c>
      <c r="AR849" s="237" t="s">
        <v>92</v>
      </c>
      <c r="AT849" s="238" t="s">
        <v>75</v>
      </c>
      <c r="AU849" s="238" t="s">
        <v>99</v>
      </c>
      <c r="AY849" s="237" t="s">
        <v>387</v>
      </c>
      <c r="BK849" s="239">
        <f>SUM(BK850:BK856)</f>
        <v>0</v>
      </c>
    </row>
    <row r="850" spans="1:65" s="2" customFormat="1" ht="37.799999999999997" customHeight="1">
      <c r="A850" s="37"/>
      <c r="B850" s="38"/>
      <c r="C850" s="240" t="s">
        <v>1106</v>
      </c>
      <c r="D850" s="240" t="s">
        <v>393</v>
      </c>
      <c r="E850" s="241" t="s">
        <v>1107</v>
      </c>
      <c r="F850" s="242" t="s">
        <v>1108</v>
      </c>
      <c r="G850" s="243" t="s">
        <v>436</v>
      </c>
      <c r="H850" s="244">
        <v>5</v>
      </c>
      <c r="I850" s="245"/>
      <c r="J850" s="246">
        <f>ROUND(I850*H850,2)</f>
        <v>0</v>
      </c>
      <c r="K850" s="247"/>
      <c r="L850" s="40"/>
      <c r="M850" s="248" t="s">
        <v>1</v>
      </c>
      <c r="N850" s="249" t="s">
        <v>42</v>
      </c>
      <c r="O850" s="78"/>
      <c r="P850" s="250">
        <f>O850*H850</f>
        <v>0</v>
      </c>
      <c r="Q850" s="250">
        <v>9.0000000000000006E-5</v>
      </c>
      <c r="R850" s="250">
        <f>Q850*H850</f>
        <v>4.5000000000000004E-4</v>
      </c>
      <c r="S850" s="250">
        <v>0</v>
      </c>
      <c r="T850" s="251">
        <f>S850*H850</f>
        <v>0</v>
      </c>
      <c r="U850" s="37"/>
      <c r="V850" s="37"/>
      <c r="W850" s="37"/>
      <c r="X850" s="37"/>
      <c r="Y850" s="37"/>
      <c r="Z850" s="37"/>
      <c r="AA850" s="37"/>
      <c r="AB850" s="37"/>
      <c r="AC850" s="37"/>
      <c r="AD850" s="37"/>
      <c r="AE850" s="37"/>
      <c r="AR850" s="252" t="s">
        <v>422</v>
      </c>
      <c r="AT850" s="252" t="s">
        <v>393</v>
      </c>
      <c r="AU850" s="252" t="s">
        <v>386</v>
      </c>
      <c r="AY850" s="19" t="s">
        <v>387</v>
      </c>
      <c r="BE850" s="127">
        <f>IF(N850="základná",J850,0)</f>
        <v>0</v>
      </c>
      <c r="BF850" s="127">
        <f>IF(N850="znížená",J850,0)</f>
        <v>0</v>
      </c>
      <c r="BG850" s="127">
        <f>IF(N850="zákl. prenesená",J850,0)</f>
        <v>0</v>
      </c>
      <c r="BH850" s="127">
        <f>IF(N850="zníž. prenesená",J850,0)</f>
        <v>0</v>
      </c>
      <c r="BI850" s="127">
        <f>IF(N850="nulová",J850,0)</f>
        <v>0</v>
      </c>
      <c r="BJ850" s="19" t="s">
        <v>92</v>
      </c>
      <c r="BK850" s="127">
        <f>ROUND(I850*H850,2)</f>
        <v>0</v>
      </c>
      <c r="BL850" s="19" t="s">
        <v>422</v>
      </c>
      <c r="BM850" s="252" t="s">
        <v>1109</v>
      </c>
    </row>
    <row r="851" spans="1:65" s="15" customFormat="1" ht="10.199999999999999">
      <c r="B851" s="264"/>
      <c r="C851" s="265"/>
      <c r="D851" s="255" t="s">
        <v>398</v>
      </c>
      <c r="E851" s="266" t="s">
        <v>1</v>
      </c>
      <c r="F851" s="267" t="s">
        <v>1110</v>
      </c>
      <c r="G851" s="265"/>
      <c r="H851" s="268">
        <v>5</v>
      </c>
      <c r="I851" s="269"/>
      <c r="J851" s="265"/>
      <c r="K851" s="265"/>
      <c r="L851" s="270"/>
      <c r="M851" s="271"/>
      <c r="N851" s="272"/>
      <c r="O851" s="272"/>
      <c r="P851" s="272"/>
      <c r="Q851" s="272"/>
      <c r="R851" s="272"/>
      <c r="S851" s="272"/>
      <c r="T851" s="273"/>
      <c r="AT851" s="274" t="s">
        <v>398</v>
      </c>
      <c r="AU851" s="274" t="s">
        <v>386</v>
      </c>
      <c r="AV851" s="15" t="s">
        <v>92</v>
      </c>
      <c r="AW851" s="15" t="s">
        <v>30</v>
      </c>
      <c r="AX851" s="15" t="s">
        <v>76</v>
      </c>
      <c r="AY851" s="274" t="s">
        <v>387</v>
      </c>
    </row>
    <row r="852" spans="1:65" s="16" customFormat="1" ht="10.199999999999999">
      <c r="B852" s="275"/>
      <c r="C852" s="276"/>
      <c r="D852" s="255" t="s">
        <v>398</v>
      </c>
      <c r="E852" s="277" t="s">
        <v>1</v>
      </c>
      <c r="F852" s="278" t="s">
        <v>412</v>
      </c>
      <c r="G852" s="276"/>
      <c r="H852" s="279">
        <v>5</v>
      </c>
      <c r="I852" s="280"/>
      <c r="J852" s="276"/>
      <c r="K852" s="276"/>
      <c r="L852" s="281"/>
      <c r="M852" s="282"/>
      <c r="N852" s="283"/>
      <c r="O852" s="283"/>
      <c r="P852" s="283"/>
      <c r="Q852" s="283"/>
      <c r="R852" s="283"/>
      <c r="S852" s="283"/>
      <c r="T852" s="284"/>
      <c r="AT852" s="285" t="s">
        <v>398</v>
      </c>
      <c r="AU852" s="285" t="s">
        <v>386</v>
      </c>
      <c r="AV852" s="16" t="s">
        <v>386</v>
      </c>
      <c r="AW852" s="16" t="s">
        <v>30</v>
      </c>
      <c r="AX852" s="16" t="s">
        <v>84</v>
      </c>
      <c r="AY852" s="285" t="s">
        <v>387</v>
      </c>
    </row>
    <row r="853" spans="1:65" s="2" customFormat="1" ht="76.349999999999994" customHeight="1">
      <c r="A853" s="37"/>
      <c r="B853" s="38"/>
      <c r="C853" s="297" t="s">
        <v>1111</v>
      </c>
      <c r="D853" s="297" t="s">
        <v>592</v>
      </c>
      <c r="E853" s="298" t="s">
        <v>1112</v>
      </c>
      <c r="F853" s="299" t="s">
        <v>1113</v>
      </c>
      <c r="G853" s="300" t="s">
        <v>436</v>
      </c>
      <c r="H853" s="301">
        <v>5</v>
      </c>
      <c r="I853" s="302"/>
      <c r="J853" s="303">
        <f>ROUND(I853*H853,2)</f>
        <v>0</v>
      </c>
      <c r="K853" s="304"/>
      <c r="L853" s="305"/>
      <c r="M853" s="306" t="s">
        <v>1</v>
      </c>
      <c r="N853" s="307" t="s">
        <v>42</v>
      </c>
      <c r="O853" s="78"/>
      <c r="P853" s="250">
        <f>O853*H853</f>
        <v>0</v>
      </c>
      <c r="Q853" s="250">
        <v>1.6000000000000001E-3</v>
      </c>
      <c r="R853" s="250">
        <f>Q853*H853</f>
        <v>8.0000000000000002E-3</v>
      </c>
      <c r="S853" s="250">
        <v>0</v>
      </c>
      <c r="T853" s="251">
        <f>S853*H853</f>
        <v>0</v>
      </c>
      <c r="U853" s="37"/>
      <c r="V853" s="37"/>
      <c r="W853" s="37"/>
      <c r="X853" s="37"/>
      <c r="Y853" s="37"/>
      <c r="Z853" s="37"/>
      <c r="AA853" s="37"/>
      <c r="AB853" s="37"/>
      <c r="AC853" s="37"/>
      <c r="AD853" s="37"/>
      <c r="AE853" s="37"/>
      <c r="AR853" s="252" t="s">
        <v>575</v>
      </c>
      <c r="AT853" s="252" t="s">
        <v>592</v>
      </c>
      <c r="AU853" s="252" t="s">
        <v>386</v>
      </c>
      <c r="AY853" s="19" t="s">
        <v>387</v>
      </c>
      <c r="BE853" s="127">
        <f>IF(N853="základná",J853,0)</f>
        <v>0</v>
      </c>
      <c r="BF853" s="127">
        <f>IF(N853="znížená",J853,0)</f>
        <v>0</v>
      </c>
      <c r="BG853" s="127">
        <f>IF(N853="zákl. prenesená",J853,0)</f>
        <v>0</v>
      </c>
      <c r="BH853" s="127">
        <f>IF(N853="zníž. prenesená",J853,0)</f>
        <v>0</v>
      </c>
      <c r="BI853" s="127">
        <f>IF(N853="nulová",J853,0)</f>
        <v>0</v>
      </c>
      <c r="BJ853" s="19" t="s">
        <v>92</v>
      </c>
      <c r="BK853" s="127">
        <f>ROUND(I853*H853,2)</f>
        <v>0</v>
      </c>
      <c r="BL853" s="19" t="s">
        <v>422</v>
      </c>
      <c r="BM853" s="252" t="s">
        <v>1114</v>
      </c>
    </row>
    <row r="854" spans="1:65" s="15" customFormat="1" ht="10.199999999999999">
      <c r="B854" s="264"/>
      <c r="C854" s="265"/>
      <c r="D854" s="255" t="s">
        <v>398</v>
      </c>
      <c r="E854" s="266" t="s">
        <v>1</v>
      </c>
      <c r="F854" s="267" t="s">
        <v>1110</v>
      </c>
      <c r="G854" s="265"/>
      <c r="H854" s="268">
        <v>5</v>
      </c>
      <c r="I854" s="269"/>
      <c r="J854" s="265"/>
      <c r="K854" s="265"/>
      <c r="L854" s="270"/>
      <c r="M854" s="271"/>
      <c r="N854" s="272"/>
      <c r="O854" s="272"/>
      <c r="P854" s="272"/>
      <c r="Q854" s="272"/>
      <c r="R854" s="272"/>
      <c r="S854" s="272"/>
      <c r="T854" s="273"/>
      <c r="AT854" s="274" t="s">
        <v>398</v>
      </c>
      <c r="AU854" s="274" t="s">
        <v>386</v>
      </c>
      <c r="AV854" s="15" t="s">
        <v>92</v>
      </c>
      <c r="AW854" s="15" t="s">
        <v>30</v>
      </c>
      <c r="AX854" s="15" t="s">
        <v>76</v>
      </c>
      <c r="AY854" s="274" t="s">
        <v>387</v>
      </c>
    </row>
    <row r="855" spans="1:65" s="16" customFormat="1" ht="10.199999999999999">
      <c r="B855" s="275"/>
      <c r="C855" s="276"/>
      <c r="D855" s="255" t="s">
        <v>398</v>
      </c>
      <c r="E855" s="277" t="s">
        <v>1</v>
      </c>
      <c r="F855" s="278" t="s">
        <v>412</v>
      </c>
      <c r="G855" s="276"/>
      <c r="H855" s="279">
        <v>5</v>
      </c>
      <c r="I855" s="280"/>
      <c r="J855" s="276"/>
      <c r="K855" s="276"/>
      <c r="L855" s="281"/>
      <c r="M855" s="282"/>
      <c r="N855" s="283"/>
      <c r="O855" s="283"/>
      <c r="P855" s="283"/>
      <c r="Q855" s="283"/>
      <c r="R855" s="283"/>
      <c r="S855" s="283"/>
      <c r="T855" s="284"/>
      <c r="AT855" s="285" t="s">
        <v>398</v>
      </c>
      <c r="AU855" s="285" t="s">
        <v>386</v>
      </c>
      <c r="AV855" s="16" t="s">
        <v>386</v>
      </c>
      <c r="AW855" s="16" t="s">
        <v>30</v>
      </c>
      <c r="AX855" s="16" t="s">
        <v>84</v>
      </c>
      <c r="AY855" s="285" t="s">
        <v>387</v>
      </c>
    </row>
    <row r="856" spans="1:65" s="2" customFormat="1" ht="24.15" customHeight="1">
      <c r="A856" s="37"/>
      <c r="B856" s="38"/>
      <c r="C856" s="240" t="s">
        <v>1115</v>
      </c>
      <c r="D856" s="240" t="s">
        <v>393</v>
      </c>
      <c r="E856" s="241" t="s">
        <v>1116</v>
      </c>
      <c r="F856" s="242" t="s">
        <v>1117</v>
      </c>
      <c r="G856" s="243" t="s">
        <v>716</v>
      </c>
      <c r="H856" s="311"/>
      <c r="I856" s="245"/>
      <c r="J856" s="246">
        <f>ROUND(I856*H856,2)</f>
        <v>0</v>
      </c>
      <c r="K856" s="247"/>
      <c r="L856" s="40"/>
      <c r="M856" s="248" t="s">
        <v>1</v>
      </c>
      <c r="N856" s="249" t="s">
        <v>42</v>
      </c>
      <c r="O856" s="78"/>
      <c r="P856" s="250">
        <f>O856*H856</f>
        <v>0</v>
      </c>
      <c r="Q856" s="250">
        <v>0</v>
      </c>
      <c r="R856" s="250">
        <f>Q856*H856</f>
        <v>0</v>
      </c>
      <c r="S856" s="250">
        <v>0</v>
      </c>
      <c r="T856" s="251">
        <f>S856*H856</f>
        <v>0</v>
      </c>
      <c r="U856" s="37"/>
      <c r="V856" s="37"/>
      <c r="W856" s="37"/>
      <c r="X856" s="37"/>
      <c r="Y856" s="37"/>
      <c r="Z856" s="37"/>
      <c r="AA856" s="37"/>
      <c r="AB856" s="37"/>
      <c r="AC856" s="37"/>
      <c r="AD856" s="37"/>
      <c r="AE856" s="37"/>
      <c r="AR856" s="252" t="s">
        <v>422</v>
      </c>
      <c r="AT856" s="252" t="s">
        <v>393</v>
      </c>
      <c r="AU856" s="252" t="s">
        <v>386</v>
      </c>
      <c r="AY856" s="19" t="s">
        <v>387</v>
      </c>
      <c r="BE856" s="127">
        <f>IF(N856="základná",J856,0)</f>
        <v>0</v>
      </c>
      <c r="BF856" s="127">
        <f>IF(N856="znížená",J856,0)</f>
        <v>0</v>
      </c>
      <c r="BG856" s="127">
        <f>IF(N856="zákl. prenesená",J856,0)</f>
        <v>0</v>
      </c>
      <c r="BH856" s="127">
        <f>IF(N856="zníž. prenesená",J856,0)</f>
        <v>0</v>
      </c>
      <c r="BI856" s="127">
        <f>IF(N856="nulová",J856,0)</f>
        <v>0</v>
      </c>
      <c r="BJ856" s="19" t="s">
        <v>92</v>
      </c>
      <c r="BK856" s="127">
        <f>ROUND(I856*H856,2)</f>
        <v>0</v>
      </c>
      <c r="BL856" s="19" t="s">
        <v>422</v>
      </c>
      <c r="BM856" s="252" t="s">
        <v>1118</v>
      </c>
    </row>
    <row r="857" spans="1:65" s="13" customFormat="1" ht="20.85" customHeight="1">
      <c r="B857" s="227"/>
      <c r="C857" s="228"/>
      <c r="D857" s="229" t="s">
        <v>75</v>
      </c>
      <c r="E857" s="229" t="s">
        <v>718</v>
      </c>
      <c r="F857" s="229" t="s">
        <v>719</v>
      </c>
      <c r="G857" s="228"/>
      <c r="H857" s="228"/>
      <c r="I857" s="230"/>
      <c r="J857" s="231">
        <f>BK857</f>
        <v>0</v>
      </c>
      <c r="K857" s="228"/>
      <c r="L857" s="232"/>
      <c r="M857" s="233"/>
      <c r="N857" s="234"/>
      <c r="O857" s="234"/>
      <c r="P857" s="235">
        <f>SUM(P858:P862)</f>
        <v>0</v>
      </c>
      <c r="Q857" s="234"/>
      <c r="R857" s="235">
        <f>SUM(R858:R862)</f>
        <v>5.1253200000000003</v>
      </c>
      <c r="S857" s="234"/>
      <c r="T857" s="236">
        <f>SUM(T858:T862)</f>
        <v>0</v>
      </c>
      <c r="AR857" s="237" t="s">
        <v>92</v>
      </c>
      <c r="AT857" s="238" t="s">
        <v>75</v>
      </c>
      <c r="AU857" s="238" t="s">
        <v>99</v>
      </c>
      <c r="AY857" s="237" t="s">
        <v>387</v>
      </c>
      <c r="BK857" s="239">
        <f>SUM(BK858:BK862)</f>
        <v>0</v>
      </c>
    </row>
    <row r="858" spans="1:65" s="2" customFormat="1" ht="37.799999999999997" customHeight="1">
      <c r="A858" s="37"/>
      <c r="B858" s="38"/>
      <c r="C858" s="240" t="s">
        <v>1119</v>
      </c>
      <c r="D858" s="240" t="s">
        <v>393</v>
      </c>
      <c r="E858" s="241" t="s">
        <v>721</v>
      </c>
      <c r="F858" s="242" t="s">
        <v>722</v>
      </c>
      <c r="G858" s="243" t="s">
        <v>405</v>
      </c>
      <c r="H858" s="244">
        <v>414</v>
      </c>
      <c r="I858" s="245"/>
      <c r="J858" s="246">
        <f>ROUND(I858*H858,2)</f>
        <v>0</v>
      </c>
      <c r="K858" s="247"/>
      <c r="L858" s="40"/>
      <c r="M858" s="248" t="s">
        <v>1</v>
      </c>
      <c r="N858" s="249" t="s">
        <v>42</v>
      </c>
      <c r="O858" s="78"/>
      <c r="P858" s="250">
        <f>O858*H858</f>
        <v>0</v>
      </c>
      <c r="Q858" s="250">
        <v>1.238E-2</v>
      </c>
      <c r="R858" s="250">
        <f>Q858*H858</f>
        <v>5.1253200000000003</v>
      </c>
      <c r="S858" s="250">
        <v>0</v>
      </c>
      <c r="T858" s="251">
        <f>S858*H858</f>
        <v>0</v>
      </c>
      <c r="U858" s="37"/>
      <c r="V858" s="37"/>
      <c r="W858" s="37"/>
      <c r="X858" s="37"/>
      <c r="Y858" s="37"/>
      <c r="Z858" s="37"/>
      <c r="AA858" s="37"/>
      <c r="AB858" s="37"/>
      <c r="AC858" s="37"/>
      <c r="AD858" s="37"/>
      <c r="AE858" s="37"/>
      <c r="AR858" s="252" t="s">
        <v>422</v>
      </c>
      <c r="AT858" s="252" t="s">
        <v>393</v>
      </c>
      <c r="AU858" s="252" t="s">
        <v>386</v>
      </c>
      <c r="AY858" s="19" t="s">
        <v>387</v>
      </c>
      <c r="BE858" s="127">
        <f>IF(N858="základná",J858,0)</f>
        <v>0</v>
      </c>
      <c r="BF858" s="127">
        <f>IF(N858="znížená",J858,0)</f>
        <v>0</v>
      </c>
      <c r="BG858" s="127">
        <f>IF(N858="zákl. prenesená",J858,0)</f>
        <v>0</v>
      </c>
      <c r="BH858" s="127">
        <f>IF(N858="zníž. prenesená",J858,0)</f>
        <v>0</v>
      </c>
      <c r="BI858" s="127">
        <f>IF(N858="nulová",J858,0)</f>
        <v>0</v>
      </c>
      <c r="BJ858" s="19" t="s">
        <v>92</v>
      </c>
      <c r="BK858" s="127">
        <f>ROUND(I858*H858,2)</f>
        <v>0</v>
      </c>
      <c r="BL858" s="19" t="s">
        <v>422</v>
      </c>
      <c r="BM858" s="252" t="s">
        <v>1120</v>
      </c>
    </row>
    <row r="859" spans="1:65" s="14" customFormat="1" ht="10.199999999999999">
      <c r="B859" s="253"/>
      <c r="C859" s="254"/>
      <c r="D859" s="255" t="s">
        <v>398</v>
      </c>
      <c r="E859" s="256" t="s">
        <v>1</v>
      </c>
      <c r="F859" s="257" t="s">
        <v>610</v>
      </c>
      <c r="G859" s="254"/>
      <c r="H859" s="256" t="s">
        <v>1</v>
      </c>
      <c r="I859" s="258"/>
      <c r="J859" s="254"/>
      <c r="K859" s="254"/>
      <c r="L859" s="259"/>
      <c r="M859" s="260"/>
      <c r="N859" s="261"/>
      <c r="O859" s="261"/>
      <c r="P859" s="261"/>
      <c r="Q859" s="261"/>
      <c r="R859" s="261"/>
      <c r="S859" s="261"/>
      <c r="T859" s="262"/>
      <c r="AT859" s="263" t="s">
        <v>398</v>
      </c>
      <c r="AU859" s="263" t="s">
        <v>386</v>
      </c>
      <c r="AV859" s="14" t="s">
        <v>84</v>
      </c>
      <c r="AW859" s="14" t="s">
        <v>30</v>
      </c>
      <c r="AX859" s="14" t="s">
        <v>76</v>
      </c>
      <c r="AY859" s="263" t="s">
        <v>387</v>
      </c>
    </row>
    <row r="860" spans="1:65" s="15" customFormat="1" ht="10.199999999999999">
      <c r="B860" s="264"/>
      <c r="C860" s="265"/>
      <c r="D860" s="255" t="s">
        <v>398</v>
      </c>
      <c r="E860" s="266" t="s">
        <v>1</v>
      </c>
      <c r="F860" s="267" t="s">
        <v>1121</v>
      </c>
      <c r="G860" s="265"/>
      <c r="H860" s="268">
        <v>414</v>
      </c>
      <c r="I860" s="269"/>
      <c r="J860" s="265"/>
      <c r="K860" s="265"/>
      <c r="L860" s="270"/>
      <c r="M860" s="271"/>
      <c r="N860" s="272"/>
      <c r="O860" s="272"/>
      <c r="P860" s="272"/>
      <c r="Q860" s="272"/>
      <c r="R860" s="272"/>
      <c r="S860" s="272"/>
      <c r="T860" s="273"/>
      <c r="AT860" s="274" t="s">
        <v>398</v>
      </c>
      <c r="AU860" s="274" t="s">
        <v>386</v>
      </c>
      <c r="AV860" s="15" t="s">
        <v>92</v>
      </c>
      <c r="AW860" s="15" t="s">
        <v>30</v>
      </c>
      <c r="AX860" s="15" t="s">
        <v>76</v>
      </c>
      <c r="AY860" s="274" t="s">
        <v>387</v>
      </c>
    </row>
    <row r="861" spans="1:65" s="16" customFormat="1" ht="10.199999999999999">
      <c r="B861" s="275"/>
      <c r="C861" s="276"/>
      <c r="D861" s="255" t="s">
        <v>398</v>
      </c>
      <c r="E861" s="277" t="s">
        <v>1</v>
      </c>
      <c r="F861" s="278" t="s">
        <v>412</v>
      </c>
      <c r="G861" s="276"/>
      <c r="H861" s="279">
        <v>414</v>
      </c>
      <c r="I861" s="280"/>
      <c r="J861" s="276"/>
      <c r="K861" s="276"/>
      <c r="L861" s="281"/>
      <c r="M861" s="282"/>
      <c r="N861" s="283"/>
      <c r="O861" s="283"/>
      <c r="P861" s="283"/>
      <c r="Q861" s="283"/>
      <c r="R861" s="283"/>
      <c r="S861" s="283"/>
      <c r="T861" s="284"/>
      <c r="AT861" s="285" t="s">
        <v>398</v>
      </c>
      <c r="AU861" s="285" t="s">
        <v>386</v>
      </c>
      <c r="AV861" s="16" t="s">
        <v>386</v>
      </c>
      <c r="AW861" s="16" t="s">
        <v>30</v>
      </c>
      <c r="AX861" s="16" t="s">
        <v>84</v>
      </c>
      <c r="AY861" s="285" t="s">
        <v>387</v>
      </c>
    </row>
    <row r="862" spans="1:65" s="2" customFormat="1" ht="24.15" customHeight="1">
      <c r="A862" s="37"/>
      <c r="B862" s="38"/>
      <c r="C862" s="240" t="s">
        <v>1122</v>
      </c>
      <c r="D862" s="240" t="s">
        <v>393</v>
      </c>
      <c r="E862" s="241" t="s">
        <v>726</v>
      </c>
      <c r="F862" s="242" t="s">
        <v>727</v>
      </c>
      <c r="G862" s="243" t="s">
        <v>716</v>
      </c>
      <c r="H862" s="311"/>
      <c r="I862" s="245"/>
      <c r="J862" s="246">
        <f>ROUND(I862*H862,2)</f>
        <v>0</v>
      </c>
      <c r="K862" s="247"/>
      <c r="L862" s="40"/>
      <c r="M862" s="248" t="s">
        <v>1</v>
      </c>
      <c r="N862" s="249" t="s">
        <v>42</v>
      </c>
      <c r="O862" s="78"/>
      <c r="P862" s="250">
        <f>O862*H862</f>
        <v>0</v>
      </c>
      <c r="Q862" s="250">
        <v>0</v>
      </c>
      <c r="R862" s="250">
        <f>Q862*H862</f>
        <v>0</v>
      </c>
      <c r="S862" s="250">
        <v>0</v>
      </c>
      <c r="T862" s="251">
        <f>S862*H862</f>
        <v>0</v>
      </c>
      <c r="U862" s="37"/>
      <c r="V862" s="37"/>
      <c r="W862" s="37"/>
      <c r="X862" s="37"/>
      <c r="Y862" s="37"/>
      <c r="Z862" s="37"/>
      <c r="AA862" s="37"/>
      <c r="AB862" s="37"/>
      <c r="AC862" s="37"/>
      <c r="AD862" s="37"/>
      <c r="AE862" s="37"/>
      <c r="AR862" s="252" t="s">
        <v>422</v>
      </c>
      <c r="AT862" s="252" t="s">
        <v>393</v>
      </c>
      <c r="AU862" s="252" t="s">
        <v>386</v>
      </c>
      <c r="AY862" s="19" t="s">
        <v>387</v>
      </c>
      <c r="BE862" s="127">
        <f>IF(N862="základná",J862,0)</f>
        <v>0</v>
      </c>
      <c r="BF862" s="127">
        <f>IF(N862="znížená",J862,0)</f>
        <v>0</v>
      </c>
      <c r="BG862" s="127">
        <f>IF(N862="zákl. prenesená",J862,0)</f>
        <v>0</v>
      </c>
      <c r="BH862" s="127">
        <f>IF(N862="zníž. prenesená",J862,0)</f>
        <v>0</v>
      </c>
      <c r="BI862" s="127">
        <f>IF(N862="nulová",J862,0)</f>
        <v>0</v>
      </c>
      <c r="BJ862" s="19" t="s">
        <v>92</v>
      </c>
      <c r="BK862" s="127">
        <f>ROUND(I862*H862,2)</f>
        <v>0</v>
      </c>
      <c r="BL862" s="19" t="s">
        <v>422</v>
      </c>
      <c r="BM862" s="252" t="s">
        <v>1123</v>
      </c>
    </row>
    <row r="863" spans="1:65" s="13" customFormat="1" ht="20.85" customHeight="1">
      <c r="B863" s="227"/>
      <c r="C863" s="228"/>
      <c r="D863" s="229" t="s">
        <v>75</v>
      </c>
      <c r="E863" s="229" t="s">
        <v>729</v>
      </c>
      <c r="F863" s="229" t="s">
        <v>730</v>
      </c>
      <c r="G863" s="228"/>
      <c r="H863" s="228"/>
      <c r="I863" s="230"/>
      <c r="J863" s="231">
        <f>BK863</f>
        <v>0</v>
      </c>
      <c r="K863" s="228"/>
      <c r="L863" s="232"/>
      <c r="M863" s="233"/>
      <c r="N863" s="234"/>
      <c r="O863" s="234"/>
      <c r="P863" s="235">
        <f>SUM(P864:P872)</f>
        <v>0</v>
      </c>
      <c r="Q863" s="234"/>
      <c r="R863" s="235">
        <f>SUM(R864:R872)</f>
        <v>3.7132116579999996</v>
      </c>
      <c r="S863" s="234"/>
      <c r="T863" s="236">
        <f>SUM(T864:T872)</f>
        <v>0</v>
      </c>
      <c r="AR863" s="237" t="s">
        <v>92</v>
      </c>
      <c r="AT863" s="238" t="s">
        <v>75</v>
      </c>
      <c r="AU863" s="238" t="s">
        <v>99</v>
      </c>
      <c r="AY863" s="237" t="s">
        <v>387</v>
      </c>
      <c r="BK863" s="239">
        <f>SUM(BK864:BK872)</f>
        <v>0</v>
      </c>
    </row>
    <row r="864" spans="1:65" s="2" customFormat="1" ht="37.799999999999997" customHeight="1">
      <c r="A864" s="37"/>
      <c r="B864" s="38"/>
      <c r="C864" s="240" t="s">
        <v>1124</v>
      </c>
      <c r="D864" s="240" t="s">
        <v>393</v>
      </c>
      <c r="E864" s="241" t="s">
        <v>732</v>
      </c>
      <c r="F864" s="242" t="s">
        <v>733</v>
      </c>
      <c r="G864" s="243" t="s">
        <v>396</v>
      </c>
      <c r="H864" s="244">
        <v>287.7</v>
      </c>
      <c r="I864" s="245"/>
      <c r="J864" s="246">
        <f>ROUND(I864*H864,2)</f>
        <v>0</v>
      </c>
      <c r="K864" s="247"/>
      <c r="L864" s="40"/>
      <c r="M864" s="248" t="s">
        <v>1</v>
      </c>
      <c r="N864" s="249" t="s">
        <v>42</v>
      </c>
      <c r="O864" s="78"/>
      <c r="P864" s="250">
        <f>O864*H864</f>
        <v>0</v>
      </c>
      <c r="Q864" s="250">
        <v>3.5760399999999999E-3</v>
      </c>
      <c r="R864" s="250">
        <f>Q864*H864</f>
        <v>1.028826708</v>
      </c>
      <c r="S864" s="250">
        <v>0</v>
      </c>
      <c r="T864" s="251">
        <f>S864*H864</f>
        <v>0</v>
      </c>
      <c r="U864" s="37"/>
      <c r="V864" s="37"/>
      <c r="W864" s="37"/>
      <c r="X864" s="37"/>
      <c r="Y864" s="37"/>
      <c r="Z864" s="37"/>
      <c r="AA864" s="37"/>
      <c r="AB864" s="37"/>
      <c r="AC864" s="37"/>
      <c r="AD864" s="37"/>
      <c r="AE864" s="37"/>
      <c r="AR864" s="252" t="s">
        <v>422</v>
      </c>
      <c r="AT864" s="252" t="s">
        <v>393</v>
      </c>
      <c r="AU864" s="252" t="s">
        <v>386</v>
      </c>
      <c r="AY864" s="19" t="s">
        <v>387</v>
      </c>
      <c r="BE864" s="127">
        <f>IF(N864="základná",J864,0)</f>
        <v>0</v>
      </c>
      <c r="BF864" s="127">
        <f>IF(N864="znížená",J864,0)</f>
        <v>0</v>
      </c>
      <c r="BG864" s="127">
        <f>IF(N864="zákl. prenesená",J864,0)</f>
        <v>0</v>
      </c>
      <c r="BH864" s="127">
        <f>IF(N864="zníž. prenesená",J864,0)</f>
        <v>0</v>
      </c>
      <c r="BI864" s="127">
        <f>IF(N864="nulová",J864,0)</f>
        <v>0</v>
      </c>
      <c r="BJ864" s="19" t="s">
        <v>92</v>
      </c>
      <c r="BK864" s="127">
        <f>ROUND(I864*H864,2)</f>
        <v>0</v>
      </c>
      <c r="BL864" s="19" t="s">
        <v>422</v>
      </c>
      <c r="BM864" s="252" t="s">
        <v>1125</v>
      </c>
    </row>
    <row r="865" spans="1:65" s="15" customFormat="1" ht="10.199999999999999">
      <c r="B865" s="264"/>
      <c r="C865" s="265"/>
      <c r="D865" s="255" t="s">
        <v>398</v>
      </c>
      <c r="E865" s="266" t="s">
        <v>1</v>
      </c>
      <c r="F865" s="267" t="s">
        <v>1126</v>
      </c>
      <c r="G865" s="265"/>
      <c r="H865" s="268">
        <v>287.7</v>
      </c>
      <c r="I865" s="269"/>
      <c r="J865" s="265"/>
      <c r="K865" s="265"/>
      <c r="L865" s="270"/>
      <c r="M865" s="271"/>
      <c r="N865" s="272"/>
      <c r="O865" s="272"/>
      <c r="P865" s="272"/>
      <c r="Q865" s="272"/>
      <c r="R865" s="272"/>
      <c r="S865" s="272"/>
      <c r="T865" s="273"/>
      <c r="AT865" s="274" t="s">
        <v>398</v>
      </c>
      <c r="AU865" s="274" t="s">
        <v>386</v>
      </c>
      <c r="AV865" s="15" t="s">
        <v>92</v>
      </c>
      <c r="AW865" s="15" t="s">
        <v>30</v>
      </c>
      <c r="AX865" s="15" t="s">
        <v>76</v>
      </c>
      <c r="AY865" s="274" t="s">
        <v>387</v>
      </c>
    </row>
    <row r="866" spans="1:65" s="16" customFormat="1" ht="10.199999999999999">
      <c r="B866" s="275"/>
      <c r="C866" s="276"/>
      <c r="D866" s="255" t="s">
        <v>398</v>
      </c>
      <c r="E866" s="277" t="s">
        <v>188</v>
      </c>
      <c r="F866" s="278" t="s">
        <v>412</v>
      </c>
      <c r="G866" s="276"/>
      <c r="H866" s="279">
        <v>287.7</v>
      </c>
      <c r="I866" s="280"/>
      <c r="J866" s="276"/>
      <c r="K866" s="276"/>
      <c r="L866" s="281"/>
      <c r="M866" s="282"/>
      <c r="N866" s="283"/>
      <c r="O866" s="283"/>
      <c r="P866" s="283"/>
      <c r="Q866" s="283"/>
      <c r="R866" s="283"/>
      <c r="S866" s="283"/>
      <c r="T866" s="284"/>
      <c r="AT866" s="285" t="s">
        <v>398</v>
      </c>
      <c r="AU866" s="285" t="s">
        <v>386</v>
      </c>
      <c r="AV866" s="16" t="s">
        <v>386</v>
      </c>
      <c r="AW866" s="16" t="s">
        <v>30</v>
      </c>
      <c r="AX866" s="16" t="s">
        <v>84</v>
      </c>
      <c r="AY866" s="285" t="s">
        <v>387</v>
      </c>
    </row>
    <row r="867" spans="1:65" s="2" customFormat="1" ht="55.5" customHeight="1">
      <c r="A867" s="37"/>
      <c r="B867" s="38"/>
      <c r="C867" s="297" t="s">
        <v>1127</v>
      </c>
      <c r="D867" s="297" t="s">
        <v>592</v>
      </c>
      <c r="E867" s="298" t="s">
        <v>737</v>
      </c>
      <c r="F867" s="299" t="s">
        <v>738</v>
      </c>
      <c r="G867" s="300" t="s">
        <v>396</v>
      </c>
      <c r="H867" s="301">
        <v>302.08499999999998</v>
      </c>
      <c r="I867" s="302"/>
      <c r="J867" s="303">
        <f>ROUND(I867*H867,2)</f>
        <v>0</v>
      </c>
      <c r="K867" s="304"/>
      <c r="L867" s="305"/>
      <c r="M867" s="306" t="s">
        <v>1</v>
      </c>
      <c r="N867" s="307" t="s">
        <v>42</v>
      </c>
      <c r="O867" s="78"/>
      <c r="P867" s="250">
        <f>O867*H867</f>
        <v>0</v>
      </c>
      <c r="Q867" s="250">
        <v>8.8699999999999994E-3</v>
      </c>
      <c r="R867" s="250">
        <f>Q867*H867</f>
        <v>2.6794939499999995</v>
      </c>
      <c r="S867" s="250">
        <v>0</v>
      </c>
      <c r="T867" s="251">
        <f>S867*H867</f>
        <v>0</v>
      </c>
      <c r="U867" s="37"/>
      <c r="V867" s="37"/>
      <c r="W867" s="37"/>
      <c r="X867" s="37"/>
      <c r="Y867" s="37"/>
      <c r="Z867" s="37"/>
      <c r="AA867" s="37"/>
      <c r="AB867" s="37"/>
      <c r="AC867" s="37"/>
      <c r="AD867" s="37"/>
      <c r="AE867" s="37"/>
      <c r="AR867" s="252" t="s">
        <v>575</v>
      </c>
      <c r="AT867" s="252" t="s">
        <v>592</v>
      </c>
      <c r="AU867" s="252" t="s">
        <v>386</v>
      </c>
      <c r="AY867" s="19" t="s">
        <v>387</v>
      </c>
      <c r="BE867" s="127">
        <f>IF(N867="základná",J867,0)</f>
        <v>0</v>
      </c>
      <c r="BF867" s="127">
        <f>IF(N867="znížená",J867,0)</f>
        <v>0</v>
      </c>
      <c r="BG867" s="127">
        <f>IF(N867="zákl. prenesená",J867,0)</f>
        <v>0</v>
      </c>
      <c r="BH867" s="127">
        <f>IF(N867="zníž. prenesená",J867,0)</f>
        <v>0</v>
      </c>
      <c r="BI867" s="127">
        <f>IF(N867="nulová",J867,0)</f>
        <v>0</v>
      </c>
      <c r="BJ867" s="19" t="s">
        <v>92</v>
      </c>
      <c r="BK867" s="127">
        <f>ROUND(I867*H867,2)</f>
        <v>0</v>
      </c>
      <c r="BL867" s="19" t="s">
        <v>422</v>
      </c>
      <c r="BM867" s="252" t="s">
        <v>1128</v>
      </c>
    </row>
    <row r="868" spans="1:65" s="15" customFormat="1" ht="10.199999999999999">
      <c r="B868" s="264"/>
      <c r="C868" s="265"/>
      <c r="D868" s="255" t="s">
        <v>398</v>
      </c>
      <c r="E868" s="265"/>
      <c r="F868" s="267" t="s">
        <v>1129</v>
      </c>
      <c r="G868" s="265"/>
      <c r="H868" s="268">
        <v>302.08499999999998</v>
      </c>
      <c r="I868" s="269"/>
      <c r="J868" s="265"/>
      <c r="K868" s="265"/>
      <c r="L868" s="270"/>
      <c r="M868" s="271"/>
      <c r="N868" s="272"/>
      <c r="O868" s="272"/>
      <c r="P868" s="272"/>
      <c r="Q868" s="272"/>
      <c r="R868" s="272"/>
      <c r="S868" s="272"/>
      <c r="T868" s="273"/>
      <c r="AT868" s="274" t="s">
        <v>398</v>
      </c>
      <c r="AU868" s="274" t="s">
        <v>386</v>
      </c>
      <c r="AV868" s="15" t="s">
        <v>92</v>
      </c>
      <c r="AW868" s="15" t="s">
        <v>4</v>
      </c>
      <c r="AX868" s="15" t="s">
        <v>84</v>
      </c>
      <c r="AY868" s="274" t="s">
        <v>387</v>
      </c>
    </row>
    <row r="869" spans="1:65" s="2" customFormat="1" ht="24.15" customHeight="1">
      <c r="A869" s="37"/>
      <c r="B869" s="38"/>
      <c r="C869" s="297" t="s">
        <v>211</v>
      </c>
      <c r="D869" s="297" t="s">
        <v>592</v>
      </c>
      <c r="E869" s="298" t="s">
        <v>742</v>
      </c>
      <c r="F869" s="299" t="s">
        <v>656</v>
      </c>
      <c r="G869" s="300" t="s">
        <v>180</v>
      </c>
      <c r="H869" s="301">
        <v>4.891</v>
      </c>
      <c r="I869" s="302"/>
      <c r="J869" s="303">
        <f>ROUND(I869*H869,2)</f>
        <v>0</v>
      </c>
      <c r="K869" s="304"/>
      <c r="L869" s="305"/>
      <c r="M869" s="306" t="s">
        <v>1</v>
      </c>
      <c r="N869" s="307" t="s">
        <v>42</v>
      </c>
      <c r="O869" s="78"/>
      <c r="P869" s="250">
        <f>O869*H869</f>
        <v>0</v>
      </c>
      <c r="Q869" s="250">
        <v>1E-3</v>
      </c>
      <c r="R869" s="250">
        <f>Q869*H869</f>
        <v>4.8910000000000004E-3</v>
      </c>
      <c r="S869" s="250">
        <v>0</v>
      </c>
      <c r="T869" s="251">
        <f>S869*H869</f>
        <v>0</v>
      </c>
      <c r="U869" s="37"/>
      <c r="V869" s="37"/>
      <c r="W869" s="37"/>
      <c r="X869" s="37"/>
      <c r="Y869" s="37"/>
      <c r="Z869" s="37"/>
      <c r="AA869" s="37"/>
      <c r="AB869" s="37"/>
      <c r="AC869" s="37"/>
      <c r="AD869" s="37"/>
      <c r="AE869" s="37"/>
      <c r="AR869" s="252" t="s">
        <v>575</v>
      </c>
      <c r="AT869" s="252" t="s">
        <v>592</v>
      </c>
      <c r="AU869" s="252" t="s">
        <v>386</v>
      </c>
      <c r="AY869" s="19" t="s">
        <v>387</v>
      </c>
      <c r="BE869" s="127">
        <f>IF(N869="základná",J869,0)</f>
        <v>0</v>
      </c>
      <c r="BF869" s="127">
        <f>IF(N869="znížená",J869,0)</f>
        <v>0</v>
      </c>
      <c r="BG869" s="127">
        <f>IF(N869="zákl. prenesená",J869,0)</f>
        <v>0</v>
      </c>
      <c r="BH869" s="127">
        <f>IF(N869="zníž. prenesená",J869,0)</f>
        <v>0</v>
      </c>
      <c r="BI869" s="127">
        <f>IF(N869="nulová",J869,0)</f>
        <v>0</v>
      </c>
      <c r="BJ869" s="19" t="s">
        <v>92</v>
      </c>
      <c r="BK869" s="127">
        <f>ROUND(I869*H869,2)</f>
        <v>0</v>
      </c>
      <c r="BL869" s="19" t="s">
        <v>422</v>
      </c>
      <c r="BM869" s="252" t="s">
        <v>1130</v>
      </c>
    </row>
    <row r="870" spans="1:65" s="2" customFormat="1" ht="67.2">
      <c r="A870" s="37"/>
      <c r="B870" s="38"/>
      <c r="C870" s="39"/>
      <c r="D870" s="255" t="s">
        <v>652</v>
      </c>
      <c r="E870" s="39"/>
      <c r="F870" s="308" t="s">
        <v>658</v>
      </c>
      <c r="G870" s="39"/>
      <c r="H870" s="39"/>
      <c r="I870" s="197"/>
      <c r="J870" s="39"/>
      <c r="K870" s="39"/>
      <c r="L870" s="40"/>
      <c r="M870" s="309"/>
      <c r="N870" s="310"/>
      <c r="O870" s="78"/>
      <c r="P870" s="78"/>
      <c r="Q870" s="78"/>
      <c r="R870" s="78"/>
      <c r="S870" s="78"/>
      <c r="T870" s="79"/>
      <c r="U870" s="37"/>
      <c r="V870" s="37"/>
      <c r="W870" s="37"/>
      <c r="X870" s="37"/>
      <c r="Y870" s="37"/>
      <c r="Z870" s="37"/>
      <c r="AA870" s="37"/>
      <c r="AB870" s="37"/>
      <c r="AC870" s="37"/>
      <c r="AD870" s="37"/>
      <c r="AE870" s="37"/>
      <c r="AT870" s="19" t="s">
        <v>652</v>
      </c>
      <c r="AU870" s="19" t="s">
        <v>386</v>
      </c>
    </row>
    <row r="871" spans="1:65" s="15" customFormat="1" ht="10.199999999999999">
      <c r="B871" s="264"/>
      <c r="C871" s="265"/>
      <c r="D871" s="255" t="s">
        <v>398</v>
      </c>
      <c r="E871" s="265"/>
      <c r="F871" s="267" t="s">
        <v>1131</v>
      </c>
      <c r="G871" s="265"/>
      <c r="H871" s="268">
        <v>4.891</v>
      </c>
      <c r="I871" s="269"/>
      <c r="J871" s="265"/>
      <c r="K871" s="265"/>
      <c r="L871" s="270"/>
      <c r="M871" s="271"/>
      <c r="N871" s="272"/>
      <c r="O871" s="272"/>
      <c r="P871" s="272"/>
      <c r="Q871" s="272"/>
      <c r="R871" s="272"/>
      <c r="S871" s="272"/>
      <c r="T871" s="273"/>
      <c r="AT871" s="274" t="s">
        <v>398</v>
      </c>
      <c r="AU871" s="274" t="s">
        <v>386</v>
      </c>
      <c r="AV871" s="15" t="s">
        <v>92</v>
      </c>
      <c r="AW871" s="15" t="s">
        <v>4</v>
      </c>
      <c r="AX871" s="15" t="s">
        <v>84</v>
      </c>
      <c r="AY871" s="274" t="s">
        <v>387</v>
      </c>
    </row>
    <row r="872" spans="1:65" s="2" customFormat="1" ht="24.15" customHeight="1">
      <c r="A872" s="37"/>
      <c r="B872" s="38"/>
      <c r="C872" s="240" t="s">
        <v>1132</v>
      </c>
      <c r="D872" s="240" t="s">
        <v>393</v>
      </c>
      <c r="E872" s="241" t="s">
        <v>746</v>
      </c>
      <c r="F872" s="242" t="s">
        <v>747</v>
      </c>
      <c r="G872" s="243" t="s">
        <v>716</v>
      </c>
      <c r="H872" s="311"/>
      <c r="I872" s="245"/>
      <c r="J872" s="246">
        <f>ROUND(I872*H872,2)</f>
        <v>0</v>
      </c>
      <c r="K872" s="247"/>
      <c r="L872" s="40"/>
      <c r="M872" s="248" t="s">
        <v>1</v>
      </c>
      <c r="N872" s="249" t="s">
        <v>42</v>
      </c>
      <c r="O872" s="78"/>
      <c r="P872" s="250">
        <f>O872*H872</f>
        <v>0</v>
      </c>
      <c r="Q872" s="250">
        <v>0</v>
      </c>
      <c r="R872" s="250">
        <f>Q872*H872</f>
        <v>0</v>
      </c>
      <c r="S872" s="250">
        <v>0</v>
      </c>
      <c r="T872" s="251">
        <f>S872*H872</f>
        <v>0</v>
      </c>
      <c r="U872" s="37"/>
      <c r="V872" s="37"/>
      <c r="W872" s="37"/>
      <c r="X872" s="37"/>
      <c r="Y872" s="37"/>
      <c r="Z872" s="37"/>
      <c r="AA872" s="37"/>
      <c r="AB872" s="37"/>
      <c r="AC872" s="37"/>
      <c r="AD872" s="37"/>
      <c r="AE872" s="37"/>
      <c r="AR872" s="252" t="s">
        <v>422</v>
      </c>
      <c r="AT872" s="252" t="s">
        <v>393</v>
      </c>
      <c r="AU872" s="252" t="s">
        <v>386</v>
      </c>
      <c r="AY872" s="19" t="s">
        <v>387</v>
      </c>
      <c r="BE872" s="127">
        <f>IF(N872="základná",J872,0)</f>
        <v>0</v>
      </c>
      <c r="BF872" s="127">
        <f>IF(N872="znížená",J872,0)</f>
        <v>0</v>
      </c>
      <c r="BG872" s="127">
        <f>IF(N872="zákl. prenesená",J872,0)</f>
        <v>0</v>
      </c>
      <c r="BH872" s="127">
        <f>IF(N872="zníž. prenesená",J872,0)</f>
        <v>0</v>
      </c>
      <c r="BI872" s="127">
        <f>IF(N872="nulová",J872,0)</f>
        <v>0</v>
      </c>
      <c r="BJ872" s="19" t="s">
        <v>92</v>
      </c>
      <c r="BK872" s="127">
        <f>ROUND(I872*H872,2)</f>
        <v>0</v>
      </c>
      <c r="BL872" s="19" t="s">
        <v>422</v>
      </c>
      <c r="BM872" s="252" t="s">
        <v>1133</v>
      </c>
    </row>
    <row r="873" spans="1:65" s="13" customFormat="1" ht="20.85" customHeight="1">
      <c r="B873" s="227"/>
      <c r="C873" s="228"/>
      <c r="D873" s="229" t="s">
        <v>75</v>
      </c>
      <c r="E873" s="229" t="s">
        <v>767</v>
      </c>
      <c r="F873" s="229" t="s">
        <v>768</v>
      </c>
      <c r="G873" s="228"/>
      <c r="H873" s="228"/>
      <c r="I873" s="230"/>
      <c r="J873" s="231">
        <f>BK873</f>
        <v>0</v>
      </c>
      <c r="K873" s="228"/>
      <c r="L873" s="232"/>
      <c r="M873" s="233"/>
      <c r="N873" s="234"/>
      <c r="O873" s="234"/>
      <c r="P873" s="235">
        <f>SUM(P874:P896)</f>
        <v>0</v>
      </c>
      <c r="Q873" s="234"/>
      <c r="R873" s="235">
        <f>SUM(R874:R896)</f>
        <v>11.415703875</v>
      </c>
      <c r="S873" s="234"/>
      <c r="T873" s="236">
        <f>SUM(T874:T896)</f>
        <v>0</v>
      </c>
      <c r="AR873" s="237" t="s">
        <v>92</v>
      </c>
      <c r="AT873" s="238" t="s">
        <v>75</v>
      </c>
      <c r="AU873" s="238" t="s">
        <v>99</v>
      </c>
      <c r="AY873" s="237" t="s">
        <v>387</v>
      </c>
      <c r="BK873" s="239">
        <f>SUM(BK874:BK896)</f>
        <v>0</v>
      </c>
    </row>
    <row r="874" spans="1:65" s="2" customFormat="1" ht="37.799999999999997" customHeight="1">
      <c r="A874" s="37"/>
      <c r="B874" s="38"/>
      <c r="C874" s="240" t="s">
        <v>1134</v>
      </c>
      <c r="D874" s="240" t="s">
        <v>393</v>
      </c>
      <c r="E874" s="241" t="s">
        <v>770</v>
      </c>
      <c r="F874" s="242" t="s">
        <v>771</v>
      </c>
      <c r="G874" s="243" t="s">
        <v>396</v>
      </c>
      <c r="H874" s="244">
        <v>941</v>
      </c>
      <c r="I874" s="245"/>
      <c r="J874" s="246">
        <f>ROUND(I874*H874,2)</f>
        <v>0</v>
      </c>
      <c r="K874" s="247"/>
      <c r="L874" s="40"/>
      <c r="M874" s="248" t="s">
        <v>1</v>
      </c>
      <c r="N874" s="249" t="s">
        <v>42</v>
      </c>
      <c r="O874" s="78"/>
      <c r="P874" s="250">
        <f>O874*H874</f>
        <v>0</v>
      </c>
      <c r="Q874" s="250">
        <v>1.74E-3</v>
      </c>
      <c r="R874" s="250">
        <f>Q874*H874</f>
        <v>1.63734</v>
      </c>
      <c r="S874" s="250">
        <v>0</v>
      </c>
      <c r="T874" s="251">
        <f>S874*H874</f>
        <v>0</v>
      </c>
      <c r="U874" s="37"/>
      <c r="V874" s="37"/>
      <c r="W874" s="37"/>
      <c r="X874" s="37"/>
      <c r="Y874" s="37"/>
      <c r="Z874" s="37"/>
      <c r="AA874" s="37"/>
      <c r="AB874" s="37"/>
      <c r="AC874" s="37"/>
      <c r="AD874" s="37"/>
      <c r="AE874" s="37"/>
      <c r="AR874" s="252" t="s">
        <v>422</v>
      </c>
      <c r="AT874" s="252" t="s">
        <v>393</v>
      </c>
      <c r="AU874" s="252" t="s">
        <v>386</v>
      </c>
      <c r="AY874" s="19" t="s">
        <v>387</v>
      </c>
      <c r="BE874" s="127">
        <f>IF(N874="základná",J874,0)</f>
        <v>0</v>
      </c>
      <c r="BF874" s="127">
        <f>IF(N874="znížená",J874,0)</f>
        <v>0</v>
      </c>
      <c r="BG874" s="127">
        <f>IF(N874="zákl. prenesená",J874,0)</f>
        <v>0</v>
      </c>
      <c r="BH874" s="127">
        <f>IF(N874="zníž. prenesená",J874,0)</f>
        <v>0</v>
      </c>
      <c r="BI874" s="127">
        <f>IF(N874="nulová",J874,0)</f>
        <v>0</v>
      </c>
      <c r="BJ874" s="19" t="s">
        <v>92</v>
      </c>
      <c r="BK874" s="127">
        <f>ROUND(I874*H874,2)</f>
        <v>0</v>
      </c>
      <c r="BL874" s="19" t="s">
        <v>422</v>
      </c>
      <c r="BM874" s="252" t="s">
        <v>1135</v>
      </c>
    </row>
    <row r="875" spans="1:65" s="14" customFormat="1" ht="30.6">
      <c r="B875" s="253"/>
      <c r="C875" s="254"/>
      <c r="D875" s="255" t="s">
        <v>398</v>
      </c>
      <c r="E875" s="256" t="s">
        <v>1</v>
      </c>
      <c r="F875" s="257" t="s">
        <v>773</v>
      </c>
      <c r="G875" s="254"/>
      <c r="H875" s="256" t="s">
        <v>1</v>
      </c>
      <c r="I875" s="258"/>
      <c r="J875" s="254"/>
      <c r="K875" s="254"/>
      <c r="L875" s="259"/>
      <c r="M875" s="260"/>
      <c r="N875" s="261"/>
      <c r="O875" s="261"/>
      <c r="P875" s="261"/>
      <c r="Q875" s="261"/>
      <c r="R875" s="261"/>
      <c r="S875" s="261"/>
      <c r="T875" s="262"/>
      <c r="AT875" s="263" t="s">
        <v>398</v>
      </c>
      <c r="AU875" s="263" t="s">
        <v>386</v>
      </c>
      <c r="AV875" s="14" t="s">
        <v>84</v>
      </c>
      <c r="AW875" s="14" t="s">
        <v>30</v>
      </c>
      <c r="AX875" s="14" t="s">
        <v>76</v>
      </c>
      <c r="AY875" s="263" t="s">
        <v>387</v>
      </c>
    </row>
    <row r="876" spans="1:65" s="15" customFormat="1" ht="10.199999999999999">
      <c r="B876" s="264"/>
      <c r="C876" s="265"/>
      <c r="D876" s="255" t="s">
        <v>398</v>
      </c>
      <c r="E876" s="266" t="s">
        <v>1</v>
      </c>
      <c r="F876" s="267" t="s">
        <v>240</v>
      </c>
      <c r="G876" s="265"/>
      <c r="H876" s="268">
        <v>363</v>
      </c>
      <c r="I876" s="269"/>
      <c r="J876" s="265"/>
      <c r="K876" s="265"/>
      <c r="L876" s="270"/>
      <c r="M876" s="271"/>
      <c r="N876" s="272"/>
      <c r="O876" s="272"/>
      <c r="P876" s="272"/>
      <c r="Q876" s="272"/>
      <c r="R876" s="272"/>
      <c r="S876" s="272"/>
      <c r="T876" s="273"/>
      <c r="AT876" s="274" t="s">
        <v>398</v>
      </c>
      <c r="AU876" s="274" t="s">
        <v>386</v>
      </c>
      <c r="AV876" s="15" t="s">
        <v>92</v>
      </c>
      <c r="AW876" s="15" t="s">
        <v>30</v>
      </c>
      <c r="AX876" s="15" t="s">
        <v>76</v>
      </c>
      <c r="AY876" s="274" t="s">
        <v>387</v>
      </c>
    </row>
    <row r="877" spans="1:65" s="15" customFormat="1" ht="10.199999999999999">
      <c r="B877" s="264"/>
      <c r="C877" s="265"/>
      <c r="D877" s="255" t="s">
        <v>398</v>
      </c>
      <c r="E877" s="266" t="s">
        <v>1</v>
      </c>
      <c r="F877" s="267" t="s">
        <v>1136</v>
      </c>
      <c r="G877" s="265"/>
      <c r="H877" s="268">
        <v>578</v>
      </c>
      <c r="I877" s="269"/>
      <c r="J877" s="265"/>
      <c r="K877" s="265"/>
      <c r="L877" s="270"/>
      <c r="M877" s="271"/>
      <c r="N877" s="272"/>
      <c r="O877" s="272"/>
      <c r="P877" s="272"/>
      <c r="Q877" s="272"/>
      <c r="R877" s="272"/>
      <c r="S877" s="272"/>
      <c r="T877" s="273"/>
      <c r="AT877" s="274" t="s">
        <v>398</v>
      </c>
      <c r="AU877" s="274" t="s">
        <v>386</v>
      </c>
      <c r="AV877" s="15" t="s">
        <v>92</v>
      </c>
      <c r="AW877" s="15" t="s">
        <v>30</v>
      </c>
      <c r="AX877" s="15" t="s">
        <v>76</v>
      </c>
      <c r="AY877" s="274" t="s">
        <v>387</v>
      </c>
    </row>
    <row r="878" spans="1:65" s="16" customFormat="1" ht="10.199999999999999">
      <c r="B878" s="275"/>
      <c r="C878" s="276"/>
      <c r="D878" s="255" t="s">
        <v>398</v>
      </c>
      <c r="E878" s="277" t="s">
        <v>1</v>
      </c>
      <c r="F878" s="278" t="s">
        <v>412</v>
      </c>
      <c r="G878" s="276"/>
      <c r="H878" s="279">
        <v>941</v>
      </c>
      <c r="I878" s="280"/>
      <c r="J878" s="276"/>
      <c r="K878" s="276"/>
      <c r="L878" s="281"/>
      <c r="M878" s="282"/>
      <c r="N878" s="283"/>
      <c r="O878" s="283"/>
      <c r="P878" s="283"/>
      <c r="Q878" s="283"/>
      <c r="R878" s="283"/>
      <c r="S878" s="283"/>
      <c r="T878" s="284"/>
      <c r="AT878" s="285" t="s">
        <v>398</v>
      </c>
      <c r="AU878" s="285" t="s">
        <v>386</v>
      </c>
      <c r="AV878" s="16" t="s">
        <v>386</v>
      </c>
      <c r="AW878" s="16" t="s">
        <v>30</v>
      </c>
      <c r="AX878" s="16" t="s">
        <v>84</v>
      </c>
      <c r="AY878" s="285" t="s">
        <v>387</v>
      </c>
    </row>
    <row r="879" spans="1:65" s="2" customFormat="1" ht="37.799999999999997" customHeight="1">
      <c r="A879" s="37"/>
      <c r="B879" s="38"/>
      <c r="C879" s="240" t="s">
        <v>1137</v>
      </c>
      <c r="D879" s="240" t="s">
        <v>393</v>
      </c>
      <c r="E879" s="241" t="s">
        <v>776</v>
      </c>
      <c r="F879" s="242" t="s">
        <v>777</v>
      </c>
      <c r="G879" s="243" t="s">
        <v>405</v>
      </c>
      <c r="H879" s="244">
        <v>2907.45</v>
      </c>
      <c r="I879" s="245"/>
      <c r="J879" s="246">
        <f>ROUND(I879*H879,2)</f>
        <v>0</v>
      </c>
      <c r="K879" s="247"/>
      <c r="L879" s="40"/>
      <c r="M879" s="248" t="s">
        <v>1</v>
      </c>
      <c r="N879" s="249" t="s">
        <v>42</v>
      </c>
      <c r="O879" s="78"/>
      <c r="P879" s="250">
        <f>O879*H879</f>
        <v>0</v>
      </c>
      <c r="Q879" s="250">
        <v>2.1654999999999999E-3</v>
      </c>
      <c r="R879" s="250">
        <f>Q879*H879</f>
        <v>6.2960829749999991</v>
      </c>
      <c r="S879" s="250">
        <v>0</v>
      </c>
      <c r="T879" s="251">
        <f>S879*H879</f>
        <v>0</v>
      </c>
      <c r="U879" s="37"/>
      <c r="V879" s="37"/>
      <c r="W879" s="37"/>
      <c r="X879" s="37"/>
      <c r="Y879" s="37"/>
      <c r="Z879" s="37"/>
      <c r="AA879" s="37"/>
      <c r="AB879" s="37"/>
      <c r="AC879" s="37"/>
      <c r="AD879" s="37"/>
      <c r="AE879" s="37"/>
      <c r="AR879" s="252" t="s">
        <v>422</v>
      </c>
      <c r="AT879" s="252" t="s">
        <v>393</v>
      </c>
      <c r="AU879" s="252" t="s">
        <v>386</v>
      </c>
      <c r="AY879" s="19" t="s">
        <v>387</v>
      </c>
      <c r="BE879" s="127">
        <f>IF(N879="základná",J879,0)</f>
        <v>0</v>
      </c>
      <c r="BF879" s="127">
        <f>IF(N879="znížená",J879,0)</f>
        <v>0</v>
      </c>
      <c r="BG879" s="127">
        <f>IF(N879="zákl. prenesená",J879,0)</f>
        <v>0</v>
      </c>
      <c r="BH879" s="127">
        <f>IF(N879="zníž. prenesená",J879,0)</f>
        <v>0</v>
      </c>
      <c r="BI879" s="127">
        <f>IF(N879="nulová",J879,0)</f>
        <v>0</v>
      </c>
      <c r="BJ879" s="19" t="s">
        <v>92</v>
      </c>
      <c r="BK879" s="127">
        <f>ROUND(I879*H879,2)</f>
        <v>0</v>
      </c>
      <c r="BL879" s="19" t="s">
        <v>422</v>
      </c>
      <c r="BM879" s="252" t="s">
        <v>1138</v>
      </c>
    </row>
    <row r="880" spans="1:65" s="15" customFormat="1" ht="10.199999999999999">
      <c r="B880" s="264"/>
      <c r="C880" s="265"/>
      <c r="D880" s="255" t="s">
        <v>398</v>
      </c>
      <c r="E880" s="266" t="s">
        <v>1</v>
      </c>
      <c r="F880" s="267" t="s">
        <v>225</v>
      </c>
      <c r="G880" s="265"/>
      <c r="H880" s="268">
        <v>2853</v>
      </c>
      <c r="I880" s="269"/>
      <c r="J880" s="265"/>
      <c r="K880" s="265"/>
      <c r="L880" s="270"/>
      <c r="M880" s="271"/>
      <c r="N880" s="272"/>
      <c r="O880" s="272"/>
      <c r="P880" s="272"/>
      <c r="Q880" s="272"/>
      <c r="R880" s="272"/>
      <c r="S880" s="272"/>
      <c r="T880" s="273"/>
      <c r="AT880" s="274" t="s">
        <v>398</v>
      </c>
      <c r="AU880" s="274" t="s">
        <v>386</v>
      </c>
      <c r="AV880" s="15" t="s">
        <v>92</v>
      </c>
      <c r="AW880" s="15" t="s">
        <v>30</v>
      </c>
      <c r="AX880" s="15" t="s">
        <v>76</v>
      </c>
      <c r="AY880" s="274" t="s">
        <v>387</v>
      </c>
    </row>
    <row r="881" spans="1:65" s="15" customFormat="1" ht="10.199999999999999">
      <c r="B881" s="264"/>
      <c r="C881" s="265"/>
      <c r="D881" s="255" t="s">
        <v>398</v>
      </c>
      <c r="E881" s="266" t="s">
        <v>1</v>
      </c>
      <c r="F881" s="267" t="s">
        <v>1098</v>
      </c>
      <c r="G881" s="265"/>
      <c r="H881" s="268">
        <v>54.45</v>
      </c>
      <c r="I881" s="269"/>
      <c r="J881" s="265"/>
      <c r="K881" s="265"/>
      <c r="L881" s="270"/>
      <c r="M881" s="271"/>
      <c r="N881" s="272"/>
      <c r="O881" s="272"/>
      <c r="P881" s="272"/>
      <c r="Q881" s="272"/>
      <c r="R881" s="272"/>
      <c r="S881" s="272"/>
      <c r="T881" s="273"/>
      <c r="AT881" s="274" t="s">
        <v>398</v>
      </c>
      <c r="AU881" s="274" t="s">
        <v>386</v>
      </c>
      <c r="AV881" s="15" t="s">
        <v>92</v>
      </c>
      <c r="AW881" s="15" t="s">
        <v>30</v>
      </c>
      <c r="AX881" s="15" t="s">
        <v>76</v>
      </c>
      <c r="AY881" s="274" t="s">
        <v>387</v>
      </c>
    </row>
    <row r="882" spans="1:65" s="16" customFormat="1" ht="10.199999999999999">
      <c r="B882" s="275"/>
      <c r="C882" s="276"/>
      <c r="D882" s="255" t="s">
        <v>398</v>
      </c>
      <c r="E882" s="277" t="s">
        <v>1</v>
      </c>
      <c r="F882" s="278" t="s">
        <v>412</v>
      </c>
      <c r="G882" s="276"/>
      <c r="H882" s="279">
        <v>2907.45</v>
      </c>
      <c r="I882" s="280"/>
      <c r="J882" s="276"/>
      <c r="K882" s="276"/>
      <c r="L882" s="281"/>
      <c r="M882" s="282"/>
      <c r="N882" s="283"/>
      <c r="O882" s="283"/>
      <c r="P882" s="283"/>
      <c r="Q882" s="283"/>
      <c r="R882" s="283"/>
      <c r="S882" s="283"/>
      <c r="T882" s="284"/>
      <c r="AT882" s="285" t="s">
        <v>398</v>
      </c>
      <c r="AU882" s="285" t="s">
        <v>386</v>
      </c>
      <c r="AV882" s="16" t="s">
        <v>386</v>
      </c>
      <c r="AW882" s="16" t="s">
        <v>30</v>
      </c>
      <c r="AX882" s="16" t="s">
        <v>84</v>
      </c>
      <c r="AY882" s="285" t="s">
        <v>387</v>
      </c>
    </row>
    <row r="883" spans="1:65" s="2" customFormat="1" ht="49.05" customHeight="1">
      <c r="A883" s="37"/>
      <c r="B883" s="38"/>
      <c r="C883" s="240" t="s">
        <v>1139</v>
      </c>
      <c r="D883" s="240" t="s">
        <v>393</v>
      </c>
      <c r="E883" s="241" t="s">
        <v>780</v>
      </c>
      <c r="F883" s="242" t="s">
        <v>781</v>
      </c>
      <c r="G883" s="243" t="s">
        <v>405</v>
      </c>
      <c r="H883" s="244">
        <v>299.565</v>
      </c>
      <c r="I883" s="245"/>
      <c r="J883" s="246">
        <f>ROUND(I883*H883,2)</f>
        <v>0</v>
      </c>
      <c r="K883" s="247"/>
      <c r="L883" s="40"/>
      <c r="M883" s="248" t="s">
        <v>1</v>
      </c>
      <c r="N883" s="249" t="s">
        <v>42</v>
      </c>
      <c r="O883" s="78"/>
      <c r="P883" s="250">
        <f>O883*H883</f>
        <v>0</v>
      </c>
      <c r="Q883" s="250">
        <v>3.8600000000000001E-3</v>
      </c>
      <c r="R883" s="250">
        <f>Q883*H883</f>
        <v>1.1563209000000001</v>
      </c>
      <c r="S883" s="250">
        <v>0</v>
      </c>
      <c r="T883" s="251">
        <f>S883*H883</f>
        <v>0</v>
      </c>
      <c r="U883" s="37"/>
      <c r="V883" s="37"/>
      <c r="W883" s="37"/>
      <c r="X883" s="37"/>
      <c r="Y883" s="37"/>
      <c r="Z883" s="37"/>
      <c r="AA883" s="37"/>
      <c r="AB883" s="37"/>
      <c r="AC883" s="37"/>
      <c r="AD883" s="37"/>
      <c r="AE883" s="37"/>
      <c r="AR883" s="252" t="s">
        <v>422</v>
      </c>
      <c r="AT883" s="252" t="s">
        <v>393</v>
      </c>
      <c r="AU883" s="252" t="s">
        <v>386</v>
      </c>
      <c r="AY883" s="19" t="s">
        <v>387</v>
      </c>
      <c r="BE883" s="127">
        <f>IF(N883="základná",J883,0)</f>
        <v>0</v>
      </c>
      <c r="BF883" s="127">
        <f>IF(N883="znížená",J883,0)</f>
        <v>0</v>
      </c>
      <c r="BG883" s="127">
        <f>IF(N883="zákl. prenesená",J883,0)</f>
        <v>0</v>
      </c>
      <c r="BH883" s="127">
        <f>IF(N883="zníž. prenesená",J883,0)</f>
        <v>0</v>
      </c>
      <c r="BI883" s="127">
        <f>IF(N883="nulová",J883,0)</f>
        <v>0</v>
      </c>
      <c r="BJ883" s="19" t="s">
        <v>92</v>
      </c>
      <c r="BK883" s="127">
        <f>ROUND(I883*H883,2)</f>
        <v>0</v>
      </c>
      <c r="BL883" s="19" t="s">
        <v>422</v>
      </c>
      <c r="BM883" s="252" t="s">
        <v>1140</v>
      </c>
    </row>
    <row r="884" spans="1:65" s="14" customFormat="1" ht="10.199999999999999">
      <c r="B884" s="253"/>
      <c r="C884" s="254"/>
      <c r="D884" s="255" t="s">
        <v>398</v>
      </c>
      <c r="E884" s="256" t="s">
        <v>1</v>
      </c>
      <c r="F884" s="257" t="s">
        <v>610</v>
      </c>
      <c r="G884" s="254"/>
      <c r="H884" s="256" t="s">
        <v>1</v>
      </c>
      <c r="I884" s="258"/>
      <c r="J884" s="254"/>
      <c r="K884" s="254"/>
      <c r="L884" s="259"/>
      <c r="M884" s="260"/>
      <c r="N884" s="261"/>
      <c r="O884" s="261"/>
      <c r="P884" s="261"/>
      <c r="Q884" s="261"/>
      <c r="R884" s="261"/>
      <c r="S884" s="261"/>
      <c r="T884" s="262"/>
      <c r="AT884" s="263" t="s">
        <v>398</v>
      </c>
      <c r="AU884" s="263" t="s">
        <v>386</v>
      </c>
      <c r="AV884" s="14" t="s">
        <v>84</v>
      </c>
      <c r="AW884" s="14" t="s">
        <v>30</v>
      </c>
      <c r="AX884" s="14" t="s">
        <v>76</v>
      </c>
      <c r="AY884" s="263" t="s">
        <v>387</v>
      </c>
    </row>
    <row r="885" spans="1:65" s="14" customFormat="1" ht="20.399999999999999">
      <c r="B885" s="253"/>
      <c r="C885" s="254"/>
      <c r="D885" s="255" t="s">
        <v>398</v>
      </c>
      <c r="E885" s="256" t="s">
        <v>1</v>
      </c>
      <c r="F885" s="257" t="s">
        <v>783</v>
      </c>
      <c r="G885" s="254"/>
      <c r="H885" s="256" t="s">
        <v>1</v>
      </c>
      <c r="I885" s="258"/>
      <c r="J885" s="254"/>
      <c r="K885" s="254"/>
      <c r="L885" s="259"/>
      <c r="M885" s="260"/>
      <c r="N885" s="261"/>
      <c r="O885" s="261"/>
      <c r="P885" s="261"/>
      <c r="Q885" s="261"/>
      <c r="R885" s="261"/>
      <c r="S885" s="261"/>
      <c r="T885" s="262"/>
      <c r="AT885" s="263" t="s">
        <v>398</v>
      </c>
      <c r="AU885" s="263" t="s">
        <v>386</v>
      </c>
      <c r="AV885" s="14" t="s">
        <v>84</v>
      </c>
      <c r="AW885" s="14" t="s">
        <v>30</v>
      </c>
      <c r="AX885" s="14" t="s">
        <v>76</v>
      </c>
      <c r="AY885" s="263" t="s">
        <v>387</v>
      </c>
    </row>
    <row r="886" spans="1:65" s="15" customFormat="1" ht="10.199999999999999">
      <c r="B886" s="264"/>
      <c r="C886" s="265"/>
      <c r="D886" s="255" t="s">
        <v>398</v>
      </c>
      <c r="E886" s="266" t="s">
        <v>1</v>
      </c>
      <c r="F886" s="267" t="s">
        <v>1141</v>
      </c>
      <c r="G886" s="265"/>
      <c r="H886" s="268">
        <v>285.3</v>
      </c>
      <c r="I886" s="269"/>
      <c r="J886" s="265"/>
      <c r="K886" s="265"/>
      <c r="L886" s="270"/>
      <c r="M886" s="271"/>
      <c r="N886" s="272"/>
      <c r="O886" s="272"/>
      <c r="P886" s="272"/>
      <c r="Q886" s="272"/>
      <c r="R886" s="272"/>
      <c r="S886" s="272"/>
      <c r="T886" s="273"/>
      <c r="AT886" s="274" t="s">
        <v>398</v>
      </c>
      <c r="AU886" s="274" t="s">
        <v>386</v>
      </c>
      <c r="AV886" s="15" t="s">
        <v>92</v>
      </c>
      <c r="AW886" s="15" t="s">
        <v>30</v>
      </c>
      <c r="AX886" s="15" t="s">
        <v>76</v>
      </c>
      <c r="AY886" s="274" t="s">
        <v>387</v>
      </c>
    </row>
    <row r="887" spans="1:65" s="17" customFormat="1" ht="10.199999999999999">
      <c r="B887" s="286"/>
      <c r="C887" s="287"/>
      <c r="D887" s="255" t="s">
        <v>398</v>
      </c>
      <c r="E887" s="288" t="s">
        <v>1142</v>
      </c>
      <c r="F887" s="289" t="s">
        <v>411</v>
      </c>
      <c r="G887" s="287"/>
      <c r="H887" s="290">
        <v>285.3</v>
      </c>
      <c r="I887" s="291"/>
      <c r="J887" s="287"/>
      <c r="K887" s="287"/>
      <c r="L887" s="292"/>
      <c r="M887" s="293"/>
      <c r="N887" s="294"/>
      <c r="O887" s="294"/>
      <c r="P887" s="294"/>
      <c r="Q887" s="294"/>
      <c r="R887" s="294"/>
      <c r="S887" s="294"/>
      <c r="T887" s="295"/>
      <c r="AT887" s="296" t="s">
        <v>398</v>
      </c>
      <c r="AU887" s="296" t="s">
        <v>386</v>
      </c>
      <c r="AV887" s="17" t="s">
        <v>99</v>
      </c>
      <c r="AW887" s="17" t="s">
        <v>30</v>
      </c>
      <c r="AX887" s="17" t="s">
        <v>76</v>
      </c>
      <c r="AY887" s="296" t="s">
        <v>387</v>
      </c>
    </row>
    <row r="888" spans="1:65" s="15" customFormat="1" ht="10.199999999999999">
      <c r="B888" s="264"/>
      <c r="C888" s="265"/>
      <c r="D888" s="255" t="s">
        <v>398</v>
      </c>
      <c r="E888" s="266" t="s">
        <v>1</v>
      </c>
      <c r="F888" s="267" t="s">
        <v>1143</v>
      </c>
      <c r="G888" s="265"/>
      <c r="H888" s="268">
        <v>14.265000000000001</v>
      </c>
      <c r="I888" s="269"/>
      <c r="J888" s="265"/>
      <c r="K888" s="265"/>
      <c r="L888" s="270"/>
      <c r="M888" s="271"/>
      <c r="N888" s="272"/>
      <c r="O888" s="272"/>
      <c r="P888" s="272"/>
      <c r="Q888" s="272"/>
      <c r="R888" s="272"/>
      <c r="S888" s="272"/>
      <c r="T888" s="273"/>
      <c r="AT888" s="274" t="s">
        <v>398</v>
      </c>
      <c r="AU888" s="274" t="s">
        <v>386</v>
      </c>
      <c r="AV888" s="15" t="s">
        <v>92</v>
      </c>
      <c r="AW888" s="15" t="s">
        <v>30</v>
      </c>
      <c r="AX888" s="15" t="s">
        <v>76</v>
      </c>
      <c r="AY888" s="274" t="s">
        <v>387</v>
      </c>
    </row>
    <row r="889" spans="1:65" s="16" customFormat="1" ht="10.199999999999999">
      <c r="B889" s="275"/>
      <c r="C889" s="276"/>
      <c r="D889" s="255" t="s">
        <v>398</v>
      </c>
      <c r="E889" s="277" t="s">
        <v>1</v>
      </c>
      <c r="F889" s="278" t="s">
        <v>412</v>
      </c>
      <c r="G889" s="276"/>
      <c r="H889" s="279">
        <v>299.565</v>
      </c>
      <c r="I889" s="280"/>
      <c r="J889" s="276"/>
      <c r="K889" s="276"/>
      <c r="L889" s="281"/>
      <c r="M889" s="282"/>
      <c r="N889" s="283"/>
      <c r="O889" s="283"/>
      <c r="P889" s="283"/>
      <c r="Q889" s="283"/>
      <c r="R889" s="283"/>
      <c r="S889" s="283"/>
      <c r="T889" s="284"/>
      <c r="AT889" s="285" t="s">
        <v>398</v>
      </c>
      <c r="AU889" s="285" t="s">
        <v>386</v>
      </c>
      <c r="AV889" s="16" t="s">
        <v>386</v>
      </c>
      <c r="AW889" s="16" t="s">
        <v>30</v>
      </c>
      <c r="AX889" s="16" t="s">
        <v>84</v>
      </c>
      <c r="AY889" s="285" t="s">
        <v>387</v>
      </c>
    </row>
    <row r="890" spans="1:65" s="2" customFormat="1" ht="24.15" customHeight="1">
      <c r="A890" s="37"/>
      <c r="B890" s="38"/>
      <c r="C890" s="240" t="s">
        <v>1144</v>
      </c>
      <c r="D890" s="240" t="s">
        <v>393</v>
      </c>
      <c r="E890" s="241" t="s">
        <v>788</v>
      </c>
      <c r="F890" s="242" t="s">
        <v>789</v>
      </c>
      <c r="G890" s="243" t="s">
        <v>405</v>
      </c>
      <c r="H890" s="244">
        <v>2907.45</v>
      </c>
      <c r="I890" s="245"/>
      <c r="J890" s="246">
        <f>ROUND(I890*H890,2)</f>
        <v>0</v>
      </c>
      <c r="K890" s="247"/>
      <c r="L890" s="40"/>
      <c r="M890" s="248" t="s">
        <v>1</v>
      </c>
      <c r="N890" s="249" t="s">
        <v>42</v>
      </c>
      <c r="O890" s="78"/>
      <c r="P890" s="250">
        <f>O890*H890</f>
        <v>0</v>
      </c>
      <c r="Q890" s="250">
        <v>8.0000000000000004E-4</v>
      </c>
      <c r="R890" s="250">
        <f>Q890*H890</f>
        <v>2.3259599999999998</v>
      </c>
      <c r="S890" s="250">
        <v>0</v>
      </c>
      <c r="T890" s="251">
        <f>S890*H890</f>
        <v>0</v>
      </c>
      <c r="U890" s="37"/>
      <c r="V890" s="37"/>
      <c r="W890" s="37"/>
      <c r="X890" s="37"/>
      <c r="Y890" s="37"/>
      <c r="Z890" s="37"/>
      <c r="AA890" s="37"/>
      <c r="AB890" s="37"/>
      <c r="AC890" s="37"/>
      <c r="AD890" s="37"/>
      <c r="AE890" s="37"/>
      <c r="AR890" s="252" t="s">
        <v>422</v>
      </c>
      <c r="AT890" s="252" t="s">
        <v>393</v>
      </c>
      <c r="AU890" s="252" t="s">
        <v>386</v>
      </c>
      <c r="AY890" s="19" t="s">
        <v>387</v>
      </c>
      <c r="BE890" s="127">
        <f>IF(N890="základná",J890,0)</f>
        <v>0</v>
      </c>
      <c r="BF890" s="127">
        <f>IF(N890="znížená",J890,0)</f>
        <v>0</v>
      </c>
      <c r="BG890" s="127">
        <f>IF(N890="zákl. prenesená",J890,0)</f>
        <v>0</v>
      </c>
      <c r="BH890" s="127">
        <f>IF(N890="zníž. prenesená",J890,0)</f>
        <v>0</v>
      </c>
      <c r="BI890" s="127">
        <f>IF(N890="nulová",J890,0)</f>
        <v>0</v>
      </c>
      <c r="BJ890" s="19" t="s">
        <v>92</v>
      </c>
      <c r="BK890" s="127">
        <f>ROUND(I890*H890,2)</f>
        <v>0</v>
      </c>
      <c r="BL890" s="19" t="s">
        <v>422</v>
      </c>
      <c r="BM890" s="252" t="s">
        <v>1145</v>
      </c>
    </row>
    <row r="891" spans="1:65" s="14" customFormat="1" ht="10.199999999999999">
      <c r="B891" s="253"/>
      <c r="C891" s="254"/>
      <c r="D891" s="255" t="s">
        <v>398</v>
      </c>
      <c r="E891" s="256" t="s">
        <v>1</v>
      </c>
      <c r="F891" s="257" t="s">
        <v>791</v>
      </c>
      <c r="G891" s="254"/>
      <c r="H891" s="256" t="s">
        <v>1</v>
      </c>
      <c r="I891" s="258"/>
      <c r="J891" s="254"/>
      <c r="K891" s="254"/>
      <c r="L891" s="259"/>
      <c r="M891" s="260"/>
      <c r="N891" s="261"/>
      <c r="O891" s="261"/>
      <c r="P891" s="261"/>
      <c r="Q891" s="261"/>
      <c r="R891" s="261"/>
      <c r="S891" s="261"/>
      <c r="T891" s="262"/>
      <c r="AT891" s="263" t="s">
        <v>398</v>
      </c>
      <c r="AU891" s="263" t="s">
        <v>386</v>
      </c>
      <c r="AV891" s="14" t="s">
        <v>84</v>
      </c>
      <c r="AW891" s="14" t="s">
        <v>30</v>
      </c>
      <c r="AX891" s="14" t="s">
        <v>76</v>
      </c>
      <c r="AY891" s="263" t="s">
        <v>387</v>
      </c>
    </row>
    <row r="892" spans="1:65" s="15" customFormat="1" ht="10.199999999999999">
      <c r="B892" s="264"/>
      <c r="C892" s="265"/>
      <c r="D892" s="255" t="s">
        <v>398</v>
      </c>
      <c r="E892" s="266" t="s">
        <v>1</v>
      </c>
      <c r="F892" s="267" t="s">
        <v>151</v>
      </c>
      <c r="G892" s="265"/>
      <c r="H892" s="268">
        <v>2853</v>
      </c>
      <c r="I892" s="269"/>
      <c r="J892" s="265"/>
      <c r="K892" s="265"/>
      <c r="L892" s="270"/>
      <c r="M892" s="271"/>
      <c r="N892" s="272"/>
      <c r="O892" s="272"/>
      <c r="P892" s="272"/>
      <c r="Q892" s="272"/>
      <c r="R892" s="272"/>
      <c r="S892" s="272"/>
      <c r="T892" s="273"/>
      <c r="AT892" s="274" t="s">
        <v>398</v>
      </c>
      <c r="AU892" s="274" t="s">
        <v>386</v>
      </c>
      <c r="AV892" s="15" t="s">
        <v>92</v>
      </c>
      <c r="AW892" s="15" t="s">
        <v>30</v>
      </c>
      <c r="AX892" s="15" t="s">
        <v>76</v>
      </c>
      <c r="AY892" s="274" t="s">
        <v>387</v>
      </c>
    </row>
    <row r="893" spans="1:65" s="17" customFormat="1" ht="10.199999999999999">
      <c r="B893" s="286"/>
      <c r="C893" s="287"/>
      <c r="D893" s="255" t="s">
        <v>398</v>
      </c>
      <c r="E893" s="288" t="s">
        <v>225</v>
      </c>
      <c r="F893" s="289" t="s">
        <v>411</v>
      </c>
      <c r="G893" s="287"/>
      <c r="H893" s="290">
        <v>2853</v>
      </c>
      <c r="I893" s="291"/>
      <c r="J893" s="287"/>
      <c r="K893" s="287"/>
      <c r="L893" s="292"/>
      <c r="M893" s="293"/>
      <c r="N893" s="294"/>
      <c r="O893" s="294"/>
      <c r="P893" s="294"/>
      <c r="Q893" s="294"/>
      <c r="R893" s="294"/>
      <c r="S893" s="294"/>
      <c r="T893" s="295"/>
      <c r="AT893" s="296" t="s">
        <v>398</v>
      </c>
      <c r="AU893" s="296" t="s">
        <v>386</v>
      </c>
      <c r="AV893" s="17" t="s">
        <v>99</v>
      </c>
      <c r="AW893" s="17" t="s">
        <v>30</v>
      </c>
      <c r="AX893" s="17" t="s">
        <v>76</v>
      </c>
      <c r="AY893" s="296" t="s">
        <v>387</v>
      </c>
    </row>
    <row r="894" spans="1:65" s="15" customFormat="1" ht="10.199999999999999">
      <c r="B894" s="264"/>
      <c r="C894" s="265"/>
      <c r="D894" s="255" t="s">
        <v>398</v>
      </c>
      <c r="E894" s="266" t="s">
        <v>1</v>
      </c>
      <c r="F894" s="267" t="s">
        <v>1098</v>
      </c>
      <c r="G894" s="265"/>
      <c r="H894" s="268">
        <v>54.45</v>
      </c>
      <c r="I894" s="269"/>
      <c r="J894" s="265"/>
      <c r="K894" s="265"/>
      <c r="L894" s="270"/>
      <c r="M894" s="271"/>
      <c r="N894" s="272"/>
      <c r="O894" s="272"/>
      <c r="P894" s="272"/>
      <c r="Q894" s="272"/>
      <c r="R894" s="272"/>
      <c r="S894" s="272"/>
      <c r="T894" s="273"/>
      <c r="AT894" s="274" t="s">
        <v>398</v>
      </c>
      <c r="AU894" s="274" t="s">
        <v>386</v>
      </c>
      <c r="AV894" s="15" t="s">
        <v>92</v>
      </c>
      <c r="AW894" s="15" t="s">
        <v>30</v>
      </c>
      <c r="AX894" s="15" t="s">
        <v>76</v>
      </c>
      <c r="AY894" s="274" t="s">
        <v>387</v>
      </c>
    </row>
    <row r="895" spans="1:65" s="16" customFormat="1" ht="10.199999999999999">
      <c r="B895" s="275"/>
      <c r="C895" s="276"/>
      <c r="D895" s="255" t="s">
        <v>398</v>
      </c>
      <c r="E895" s="277" t="s">
        <v>1</v>
      </c>
      <c r="F895" s="278" t="s">
        <v>412</v>
      </c>
      <c r="G895" s="276"/>
      <c r="H895" s="279">
        <v>2907.45</v>
      </c>
      <c r="I895" s="280"/>
      <c r="J895" s="276"/>
      <c r="K895" s="276"/>
      <c r="L895" s="281"/>
      <c r="M895" s="282"/>
      <c r="N895" s="283"/>
      <c r="O895" s="283"/>
      <c r="P895" s="283"/>
      <c r="Q895" s="283"/>
      <c r="R895" s="283"/>
      <c r="S895" s="283"/>
      <c r="T895" s="284"/>
      <c r="AT895" s="285" t="s">
        <v>398</v>
      </c>
      <c r="AU895" s="285" t="s">
        <v>386</v>
      </c>
      <c r="AV895" s="16" t="s">
        <v>386</v>
      </c>
      <c r="AW895" s="16" t="s">
        <v>30</v>
      </c>
      <c r="AX895" s="16" t="s">
        <v>84</v>
      </c>
      <c r="AY895" s="285" t="s">
        <v>387</v>
      </c>
    </row>
    <row r="896" spans="1:65" s="2" customFormat="1" ht="24.15" customHeight="1">
      <c r="A896" s="37"/>
      <c r="B896" s="38"/>
      <c r="C896" s="240" t="s">
        <v>1146</v>
      </c>
      <c r="D896" s="240" t="s">
        <v>393</v>
      </c>
      <c r="E896" s="241" t="s">
        <v>793</v>
      </c>
      <c r="F896" s="242" t="s">
        <v>794</v>
      </c>
      <c r="G896" s="243" t="s">
        <v>716</v>
      </c>
      <c r="H896" s="311"/>
      <c r="I896" s="245"/>
      <c r="J896" s="246">
        <f>ROUND(I896*H896,2)</f>
        <v>0</v>
      </c>
      <c r="K896" s="247"/>
      <c r="L896" s="40"/>
      <c r="M896" s="248" t="s">
        <v>1</v>
      </c>
      <c r="N896" s="249" t="s">
        <v>42</v>
      </c>
      <c r="O896" s="78"/>
      <c r="P896" s="250">
        <f>O896*H896</f>
        <v>0</v>
      </c>
      <c r="Q896" s="250">
        <v>0</v>
      </c>
      <c r="R896" s="250">
        <f>Q896*H896</f>
        <v>0</v>
      </c>
      <c r="S896" s="250">
        <v>0</v>
      </c>
      <c r="T896" s="251">
        <f>S896*H896</f>
        <v>0</v>
      </c>
      <c r="U896" s="37"/>
      <c r="V896" s="37"/>
      <c r="W896" s="37"/>
      <c r="X896" s="37"/>
      <c r="Y896" s="37"/>
      <c r="Z896" s="37"/>
      <c r="AA896" s="37"/>
      <c r="AB896" s="37"/>
      <c r="AC896" s="37"/>
      <c r="AD896" s="37"/>
      <c r="AE896" s="37"/>
      <c r="AR896" s="252" t="s">
        <v>422</v>
      </c>
      <c r="AT896" s="252" t="s">
        <v>393</v>
      </c>
      <c r="AU896" s="252" t="s">
        <v>386</v>
      </c>
      <c r="AY896" s="19" t="s">
        <v>387</v>
      </c>
      <c r="BE896" s="127">
        <f>IF(N896="základná",J896,0)</f>
        <v>0</v>
      </c>
      <c r="BF896" s="127">
        <f>IF(N896="znížená",J896,0)</f>
        <v>0</v>
      </c>
      <c r="BG896" s="127">
        <f>IF(N896="zákl. prenesená",J896,0)</f>
        <v>0</v>
      </c>
      <c r="BH896" s="127">
        <f>IF(N896="zníž. prenesená",J896,0)</f>
        <v>0</v>
      </c>
      <c r="BI896" s="127">
        <f>IF(N896="nulová",J896,0)</f>
        <v>0</v>
      </c>
      <c r="BJ896" s="19" t="s">
        <v>92</v>
      </c>
      <c r="BK896" s="127">
        <f>ROUND(I896*H896,2)</f>
        <v>0</v>
      </c>
      <c r="BL896" s="19" t="s">
        <v>422</v>
      </c>
      <c r="BM896" s="252" t="s">
        <v>1147</v>
      </c>
    </row>
    <row r="897" spans="1:65" s="13" customFormat="1" ht="20.85" customHeight="1">
      <c r="B897" s="227"/>
      <c r="C897" s="228"/>
      <c r="D897" s="229" t="s">
        <v>75</v>
      </c>
      <c r="E897" s="229" t="s">
        <v>552</v>
      </c>
      <c r="F897" s="229" t="s">
        <v>553</v>
      </c>
      <c r="G897" s="228"/>
      <c r="H897" s="228"/>
      <c r="I897" s="230"/>
      <c r="J897" s="231">
        <f>BK897</f>
        <v>0</v>
      </c>
      <c r="K897" s="228"/>
      <c r="L897" s="232"/>
      <c r="M897" s="233"/>
      <c r="N897" s="234"/>
      <c r="O897" s="234"/>
      <c r="P897" s="235">
        <f>SUM(P898:P901)</f>
        <v>0</v>
      </c>
      <c r="Q897" s="234"/>
      <c r="R897" s="235">
        <f>SUM(R898:R901)</f>
        <v>8.8132799999999997E-3</v>
      </c>
      <c r="S897" s="234"/>
      <c r="T897" s="236">
        <f>SUM(T898:T901)</f>
        <v>0</v>
      </c>
      <c r="AR897" s="237" t="s">
        <v>92</v>
      </c>
      <c r="AT897" s="238" t="s">
        <v>75</v>
      </c>
      <c r="AU897" s="238" t="s">
        <v>99</v>
      </c>
      <c r="AY897" s="237" t="s">
        <v>387</v>
      </c>
      <c r="BK897" s="239">
        <f>SUM(BK898:BK901)</f>
        <v>0</v>
      </c>
    </row>
    <row r="898" spans="1:65" s="2" customFormat="1" ht="21.75" customHeight="1">
      <c r="A898" s="37"/>
      <c r="B898" s="38"/>
      <c r="C898" s="240" t="s">
        <v>1148</v>
      </c>
      <c r="D898" s="240" t="s">
        <v>393</v>
      </c>
      <c r="E898" s="241" t="s">
        <v>1149</v>
      </c>
      <c r="F898" s="242" t="s">
        <v>1150</v>
      </c>
      <c r="G898" s="243" t="s">
        <v>396</v>
      </c>
      <c r="H898" s="244">
        <v>10.247999999999999</v>
      </c>
      <c r="I898" s="245"/>
      <c r="J898" s="246">
        <f>ROUND(I898*H898,2)</f>
        <v>0</v>
      </c>
      <c r="K898" s="247"/>
      <c r="L898" s="40"/>
      <c r="M898" s="248" t="s">
        <v>1</v>
      </c>
      <c r="N898" s="249" t="s">
        <v>42</v>
      </c>
      <c r="O898" s="78"/>
      <c r="P898" s="250">
        <f>O898*H898</f>
        <v>0</v>
      </c>
      <c r="Q898" s="250">
        <v>8.5999999999999998E-4</v>
      </c>
      <c r="R898" s="250">
        <f>Q898*H898</f>
        <v>8.8132799999999997E-3</v>
      </c>
      <c r="S898" s="250">
        <v>0</v>
      </c>
      <c r="T898" s="251">
        <f>S898*H898</f>
        <v>0</v>
      </c>
      <c r="U898" s="37"/>
      <c r="V898" s="37"/>
      <c r="W898" s="37"/>
      <c r="X898" s="37"/>
      <c r="Y898" s="37"/>
      <c r="Z898" s="37"/>
      <c r="AA898" s="37"/>
      <c r="AB898" s="37"/>
      <c r="AC898" s="37"/>
      <c r="AD898" s="37"/>
      <c r="AE898" s="37"/>
      <c r="AR898" s="252" t="s">
        <v>422</v>
      </c>
      <c r="AT898" s="252" t="s">
        <v>393</v>
      </c>
      <c r="AU898" s="252" t="s">
        <v>386</v>
      </c>
      <c r="AY898" s="19" t="s">
        <v>387</v>
      </c>
      <c r="BE898" s="127">
        <f>IF(N898="základná",J898,0)</f>
        <v>0</v>
      </c>
      <c r="BF898" s="127">
        <f>IF(N898="znížená",J898,0)</f>
        <v>0</v>
      </c>
      <c r="BG898" s="127">
        <f>IF(N898="zákl. prenesená",J898,0)</f>
        <v>0</v>
      </c>
      <c r="BH898" s="127">
        <f>IF(N898="zníž. prenesená",J898,0)</f>
        <v>0</v>
      </c>
      <c r="BI898" s="127">
        <f>IF(N898="nulová",J898,0)</f>
        <v>0</v>
      </c>
      <c r="BJ898" s="19" t="s">
        <v>92</v>
      </c>
      <c r="BK898" s="127">
        <f>ROUND(I898*H898,2)</f>
        <v>0</v>
      </c>
      <c r="BL898" s="19" t="s">
        <v>422</v>
      </c>
      <c r="BM898" s="252" t="s">
        <v>1151</v>
      </c>
    </row>
    <row r="899" spans="1:65" s="14" customFormat="1" ht="10.199999999999999">
      <c r="B899" s="253"/>
      <c r="C899" s="254"/>
      <c r="D899" s="255" t="s">
        <v>398</v>
      </c>
      <c r="E899" s="256" t="s">
        <v>1</v>
      </c>
      <c r="F899" s="257" t="s">
        <v>961</v>
      </c>
      <c r="G899" s="254"/>
      <c r="H899" s="256" t="s">
        <v>1</v>
      </c>
      <c r="I899" s="258"/>
      <c r="J899" s="254"/>
      <c r="K899" s="254"/>
      <c r="L899" s="259"/>
      <c r="M899" s="260"/>
      <c r="N899" s="261"/>
      <c r="O899" s="261"/>
      <c r="P899" s="261"/>
      <c r="Q899" s="261"/>
      <c r="R899" s="261"/>
      <c r="S899" s="261"/>
      <c r="T899" s="262"/>
      <c r="AT899" s="263" t="s">
        <v>398</v>
      </c>
      <c r="AU899" s="263" t="s">
        <v>386</v>
      </c>
      <c r="AV899" s="14" t="s">
        <v>84</v>
      </c>
      <c r="AW899" s="14" t="s">
        <v>30</v>
      </c>
      <c r="AX899" s="14" t="s">
        <v>76</v>
      </c>
      <c r="AY899" s="263" t="s">
        <v>387</v>
      </c>
    </row>
    <row r="900" spans="1:65" s="15" customFormat="1" ht="10.199999999999999">
      <c r="B900" s="264"/>
      <c r="C900" s="265"/>
      <c r="D900" s="255" t="s">
        <v>398</v>
      </c>
      <c r="E900" s="266" t="s">
        <v>1</v>
      </c>
      <c r="F900" s="267" t="s">
        <v>1152</v>
      </c>
      <c r="G900" s="265"/>
      <c r="H900" s="268">
        <v>10.247999999999999</v>
      </c>
      <c r="I900" s="269"/>
      <c r="J900" s="265"/>
      <c r="K900" s="265"/>
      <c r="L900" s="270"/>
      <c r="M900" s="271"/>
      <c r="N900" s="272"/>
      <c r="O900" s="272"/>
      <c r="P900" s="272"/>
      <c r="Q900" s="272"/>
      <c r="R900" s="272"/>
      <c r="S900" s="272"/>
      <c r="T900" s="273"/>
      <c r="AT900" s="274" t="s">
        <v>398</v>
      </c>
      <c r="AU900" s="274" t="s">
        <v>386</v>
      </c>
      <c r="AV900" s="15" t="s">
        <v>92</v>
      </c>
      <c r="AW900" s="15" t="s">
        <v>30</v>
      </c>
      <c r="AX900" s="15" t="s">
        <v>76</v>
      </c>
      <c r="AY900" s="274" t="s">
        <v>387</v>
      </c>
    </row>
    <row r="901" spans="1:65" s="16" customFormat="1" ht="10.199999999999999">
      <c r="B901" s="275"/>
      <c r="C901" s="276"/>
      <c r="D901" s="255" t="s">
        <v>398</v>
      </c>
      <c r="E901" s="277" t="s">
        <v>1</v>
      </c>
      <c r="F901" s="278" t="s">
        <v>412</v>
      </c>
      <c r="G901" s="276"/>
      <c r="H901" s="279">
        <v>10.247999999999999</v>
      </c>
      <c r="I901" s="280"/>
      <c r="J901" s="276"/>
      <c r="K901" s="276"/>
      <c r="L901" s="281"/>
      <c r="M901" s="282"/>
      <c r="N901" s="283"/>
      <c r="O901" s="283"/>
      <c r="P901" s="283"/>
      <c r="Q901" s="283"/>
      <c r="R901" s="283"/>
      <c r="S901" s="283"/>
      <c r="T901" s="284"/>
      <c r="AT901" s="285" t="s">
        <v>398</v>
      </c>
      <c r="AU901" s="285" t="s">
        <v>386</v>
      </c>
      <c r="AV901" s="16" t="s">
        <v>386</v>
      </c>
      <c r="AW901" s="16" t="s">
        <v>30</v>
      </c>
      <c r="AX901" s="16" t="s">
        <v>84</v>
      </c>
      <c r="AY901" s="285" t="s">
        <v>387</v>
      </c>
    </row>
    <row r="902" spans="1:65" s="13" customFormat="1" ht="20.85" customHeight="1">
      <c r="B902" s="227"/>
      <c r="C902" s="228"/>
      <c r="D902" s="229" t="s">
        <v>75</v>
      </c>
      <c r="E902" s="229" t="s">
        <v>796</v>
      </c>
      <c r="F902" s="229" t="s">
        <v>797</v>
      </c>
      <c r="G902" s="228"/>
      <c r="H902" s="228"/>
      <c r="I902" s="230"/>
      <c r="J902" s="231">
        <f>BK902</f>
        <v>0</v>
      </c>
      <c r="K902" s="228"/>
      <c r="L902" s="232"/>
      <c r="M902" s="233"/>
      <c r="N902" s="234"/>
      <c r="O902" s="234"/>
      <c r="P902" s="235">
        <f>SUM(P903:P928)</f>
        <v>0</v>
      </c>
      <c r="Q902" s="234"/>
      <c r="R902" s="235">
        <f>SUM(R903:R928)</f>
        <v>2.5436849371200001</v>
      </c>
      <c r="S902" s="234"/>
      <c r="T902" s="236">
        <f>SUM(T903:T928)</f>
        <v>0</v>
      </c>
      <c r="AR902" s="237" t="s">
        <v>92</v>
      </c>
      <c r="AT902" s="238" t="s">
        <v>75</v>
      </c>
      <c r="AU902" s="238" t="s">
        <v>99</v>
      </c>
      <c r="AY902" s="237" t="s">
        <v>387</v>
      </c>
      <c r="BK902" s="239">
        <f>SUM(BK903:BK928)</f>
        <v>0</v>
      </c>
    </row>
    <row r="903" spans="1:65" s="2" customFormat="1" ht="24.15" customHeight="1">
      <c r="A903" s="37"/>
      <c r="B903" s="38"/>
      <c r="C903" s="240" t="s">
        <v>1153</v>
      </c>
      <c r="D903" s="240" t="s">
        <v>393</v>
      </c>
      <c r="E903" s="241" t="s">
        <v>799</v>
      </c>
      <c r="F903" s="242" t="s">
        <v>800</v>
      </c>
      <c r="G903" s="243" t="s">
        <v>405</v>
      </c>
      <c r="H903" s="244">
        <v>622.69200000000001</v>
      </c>
      <c r="I903" s="245"/>
      <c r="J903" s="246">
        <f>ROUND(I903*H903,2)</f>
        <v>0</v>
      </c>
      <c r="K903" s="247"/>
      <c r="L903" s="40"/>
      <c r="M903" s="248" t="s">
        <v>1</v>
      </c>
      <c r="N903" s="249" t="s">
        <v>42</v>
      </c>
      <c r="O903" s="78"/>
      <c r="P903" s="250">
        <f>O903*H903</f>
        <v>0</v>
      </c>
      <c r="Q903" s="250">
        <v>4.6000000000000001E-4</v>
      </c>
      <c r="R903" s="250">
        <f>Q903*H903</f>
        <v>0.28643832000000002</v>
      </c>
      <c r="S903" s="250">
        <v>0</v>
      </c>
      <c r="T903" s="251">
        <f>S903*H903</f>
        <v>0</v>
      </c>
      <c r="U903" s="37"/>
      <c r="V903" s="37"/>
      <c r="W903" s="37"/>
      <c r="X903" s="37"/>
      <c r="Y903" s="37"/>
      <c r="Z903" s="37"/>
      <c r="AA903" s="37"/>
      <c r="AB903" s="37"/>
      <c r="AC903" s="37"/>
      <c r="AD903" s="37"/>
      <c r="AE903" s="37"/>
      <c r="AR903" s="252" t="s">
        <v>422</v>
      </c>
      <c r="AT903" s="252" t="s">
        <v>393</v>
      </c>
      <c r="AU903" s="252" t="s">
        <v>386</v>
      </c>
      <c r="AY903" s="19" t="s">
        <v>387</v>
      </c>
      <c r="BE903" s="127">
        <f>IF(N903="základná",J903,0)</f>
        <v>0</v>
      </c>
      <c r="BF903" s="127">
        <f>IF(N903="znížená",J903,0)</f>
        <v>0</v>
      </c>
      <c r="BG903" s="127">
        <f>IF(N903="zákl. prenesená",J903,0)</f>
        <v>0</v>
      </c>
      <c r="BH903" s="127">
        <f>IF(N903="zníž. prenesená",J903,0)</f>
        <v>0</v>
      </c>
      <c r="BI903" s="127">
        <f>IF(N903="nulová",J903,0)</f>
        <v>0</v>
      </c>
      <c r="BJ903" s="19" t="s">
        <v>92</v>
      </c>
      <c r="BK903" s="127">
        <f>ROUND(I903*H903,2)</f>
        <v>0</v>
      </c>
      <c r="BL903" s="19" t="s">
        <v>422</v>
      </c>
      <c r="BM903" s="252" t="s">
        <v>1154</v>
      </c>
    </row>
    <row r="904" spans="1:65" s="14" customFormat="1" ht="10.199999999999999">
      <c r="B904" s="253"/>
      <c r="C904" s="254"/>
      <c r="D904" s="255" t="s">
        <v>398</v>
      </c>
      <c r="E904" s="256" t="s">
        <v>1</v>
      </c>
      <c r="F904" s="257" t="s">
        <v>802</v>
      </c>
      <c r="G904" s="254"/>
      <c r="H904" s="256" t="s">
        <v>1</v>
      </c>
      <c r="I904" s="258"/>
      <c r="J904" s="254"/>
      <c r="K904" s="254"/>
      <c r="L904" s="259"/>
      <c r="M904" s="260"/>
      <c r="N904" s="261"/>
      <c r="O904" s="261"/>
      <c r="P904" s="261"/>
      <c r="Q904" s="261"/>
      <c r="R904" s="261"/>
      <c r="S904" s="261"/>
      <c r="T904" s="262"/>
      <c r="AT904" s="263" t="s">
        <v>398</v>
      </c>
      <c r="AU904" s="263" t="s">
        <v>386</v>
      </c>
      <c r="AV904" s="14" t="s">
        <v>84</v>
      </c>
      <c r="AW904" s="14" t="s">
        <v>30</v>
      </c>
      <c r="AX904" s="14" t="s">
        <v>76</v>
      </c>
      <c r="AY904" s="263" t="s">
        <v>387</v>
      </c>
    </row>
    <row r="905" spans="1:65" s="15" customFormat="1" ht="10.199999999999999">
      <c r="B905" s="264"/>
      <c r="C905" s="265"/>
      <c r="D905" s="255" t="s">
        <v>398</v>
      </c>
      <c r="E905" s="266" t="s">
        <v>1</v>
      </c>
      <c r="F905" s="267" t="s">
        <v>803</v>
      </c>
      <c r="G905" s="265"/>
      <c r="H905" s="268">
        <v>593.04</v>
      </c>
      <c r="I905" s="269"/>
      <c r="J905" s="265"/>
      <c r="K905" s="265"/>
      <c r="L905" s="270"/>
      <c r="M905" s="271"/>
      <c r="N905" s="272"/>
      <c r="O905" s="272"/>
      <c r="P905" s="272"/>
      <c r="Q905" s="272"/>
      <c r="R905" s="272"/>
      <c r="S905" s="272"/>
      <c r="T905" s="273"/>
      <c r="AT905" s="274" t="s">
        <v>398</v>
      </c>
      <c r="AU905" s="274" t="s">
        <v>386</v>
      </c>
      <c r="AV905" s="15" t="s">
        <v>92</v>
      </c>
      <c r="AW905" s="15" t="s">
        <v>30</v>
      </c>
      <c r="AX905" s="15" t="s">
        <v>76</v>
      </c>
      <c r="AY905" s="274" t="s">
        <v>387</v>
      </c>
    </row>
    <row r="906" spans="1:65" s="17" customFormat="1" ht="10.199999999999999">
      <c r="B906" s="286"/>
      <c r="C906" s="287"/>
      <c r="D906" s="255" t="s">
        <v>398</v>
      </c>
      <c r="E906" s="288" t="s">
        <v>201</v>
      </c>
      <c r="F906" s="289" t="s">
        <v>411</v>
      </c>
      <c r="G906" s="287"/>
      <c r="H906" s="290">
        <v>593.04</v>
      </c>
      <c r="I906" s="291"/>
      <c r="J906" s="287"/>
      <c r="K906" s="287"/>
      <c r="L906" s="292"/>
      <c r="M906" s="293"/>
      <c r="N906" s="294"/>
      <c r="O906" s="294"/>
      <c r="P906" s="294"/>
      <c r="Q906" s="294"/>
      <c r="R906" s="294"/>
      <c r="S906" s="294"/>
      <c r="T906" s="295"/>
      <c r="AT906" s="296" t="s">
        <v>398</v>
      </c>
      <c r="AU906" s="296" t="s">
        <v>386</v>
      </c>
      <c r="AV906" s="17" t="s">
        <v>99</v>
      </c>
      <c r="AW906" s="17" t="s">
        <v>30</v>
      </c>
      <c r="AX906" s="17" t="s">
        <v>76</v>
      </c>
      <c r="AY906" s="296" t="s">
        <v>387</v>
      </c>
    </row>
    <row r="907" spans="1:65" s="15" customFormat="1" ht="10.199999999999999">
      <c r="B907" s="264"/>
      <c r="C907" s="265"/>
      <c r="D907" s="255" t="s">
        <v>398</v>
      </c>
      <c r="E907" s="266" t="s">
        <v>1</v>
      </c>
      <c r="F907" s="267" t="s">
        <v>804</v>
      </c>
      <c r="G907" s="265"/>
      <c r="H907" s="268">
        <v>29.652000000000001</v>
      </c>
      <c r="I907" s="269"/>
      <c r="J907" s="265"/>
      <c r="K907" s="265"/>
      <c r="L907" s="270"/>
      <c r="M907" s="271"/>
      <c r="N907" s="272"/>
      <c r="O907" s="272"/>
      <c r="P907" s="272"/>
      <c r="Q907" s="272"/>
      <c r="R907" s="272"/>
      <c r="S907" s="272"/>
      <c r="T907" s="273"/>
      <c r="AT907" s="274" t="s">
        <v>398</v>
      </c>
      <c r="AU907" s="274" t="s">
        <v>386</v>
      </c>
      <c r="AV907" s="15" t="s">
        <v>92</v>
      </c>
      <c r="AW907" s="15" t="s">
        <v>30</v>
      </c>
      <c r="AX907" s="15" t="s">
        <v>76</v>
      </c>
      <c r="AY907" s="274" t="s">
        <v>387</v>
      </c>
    </row>
    <row r="908" spans="1:65" s="16" customFormat="1" ht="10.199999999999999">
      <c r="B908" s="275"/>
      <c r="C908" s="276"/>
      <c r="D908" s="255" t="s">
        <v>398</v>
      </c>
      <c r="E908" s="277" t="s">
        <v>1</v>
      </c>
      <c r="F908" s="278" t="s">
        <v>412</v>
      </c>
      <c r="G908" s="276"/>
      <c r="H908" s="279">
        <v>622.69200000000001</v>
      </c>
      <c r="I908" s="280"/>
      <c r="J908" s="276"/>
      <c r="K908" s="276"/>
      <c r="L908" s="281"/>
      <c r="M908" s="282"/>
      <c r="N908" s="283"/>
      <c r="O908" s="283"/>
      <c r="P908" s="283"/>
      <c r="Q908" s="283"/>
      <c r="R908" s="283"/>
      <c r="S908" s="283"/>
      <c r="T908" s="284"/>
      <c r="AT908" s="285" t="s">
        <v>398</v>
      </c>
      <c r="AU908" s="285" t="s">
        <v>386</v>
      </c>
      <c r="AV908" s="16" t="s">
        <v>386</v>
      </c>
      <c r="AW908" s="16" t="s">
        <v>30</v>
      </c>
      <c r="AX908" s="16" t="s">
        <v>84</v>
      </c>
      <c r="AY908" s="285" t="s">
        <v>387</v>
      </c>
    </row>
    <row r="909" spans="1:65" s="2" customFormat="1" ht="24.15" customHeight="1">
      <c r="A909" s="37"/>
      <c r="B909" s="38"/>
      <c r="C909" s="240" t="s">
        <v>1155</v>
      </c>
      <c r="D909" s="240" t="s">
        <v>393</v>
      </c>
      <c r="E909" s="241" t="s">
        <v>806</v>
      </c>
      <c r="F909" s="242" t="s">
        <v>807</v>
      </c>
      <c r="G909" s="243" t="s">
        <v>405</v>
      </c>
      <c r="H909" s="244">
        <v>1211.202</v>
      </c>
      <c r="I909" s="245"/>
      <c r="J909" s="246">
        <f>ROUND(I909*H909,2)</f>
        <v>0</v>
      </c>
      <c r="K909" s="247"/>
      <c r="L909" s="40"/>
      <c r="M909" s="248" t="s">
        <v>1</v>
      </c>
      <c r="N909" s="249" t="s">
        <v>42</v>
      </c>
      <c r="O909" s="78"/>
      <c r="P909" s="250">
        <f>O909*H909</f>
        <v>0</v>
      </c>
      <c r="Q909" s="250">
        <v>5.1000000000000004E-4</v>
      </c>
      <c r="R909" s="250">
        <f>Q909*H909</f>
        <v>0.61771302000000006</v>
      </c>
      <c r="S909" s="250">
        <v>0</v>
      </c>
      <c r="T909" s="251">
        <f>S909*H909</f>
        <v>0</v>
      </c>
      <c r="U909" s="37"/>
      <c r="V909" s="37"/>
      <c r="W909" s="37"/>
      <c r="X909" s="37"/>
      <c r="Y909" s="37"/>
      <c r="Z909" s="37"/>
      <c r="AA909" s="37"/>
      <c r="AB909" s="37"/>
      <c r="AC909" s="37"/>
      <c r="AD909" s="37"/>
      <c r="AE909" s="37"/>
      <c r="AR909" s="252" t="s">
        <v>422</v>
      </c>
      <c r="AT909" s="252" t="s">
        <v>393</v>
      </c>
      <c r="AU909" s="252" t="s">
        <v>386</v>
      </c>
      <c r="AY909" s="19" t="s">
        <v>387</v>
      </c>
      <c r="BE909" s="127">
        <f>IF(N909="základná",J909,0)</f>
        <v>0</v>
      </c>
      <c r="BF909" s="127">
        <f>IF(N909="znížená",J909,0)</f>
        <v>0</v>
      </c>
      <c r="BG909" s="127">
        <f>IF(N909="zákl. prenesená",J909,0)</f>
        <v>0</v>
      </c>
      <c r="BH909" s="127">
        <f>IF(N909="zníž. prenesená",J909,0)</f>
        <v>0</v>
      </c>
      <c r="BI909" s="127">
        <f>IF(N909="nulová",J909,0)</f>
        <v>0</v>
      </c>
      <c r="BJ909" s="19" t="s">
        <v>92</v>
      </c>
      <c r="BK909" s="127">
        <f>ROUND(I909*H909,2)</f>
        <v>0</v>
      </c>
      <c r="BL909" s="19" t="s">
        <v>422</v>
      </c>
      <c r="BM909" s="252" t="s">
        <v>1156</v>
      </c>
    </row>
    <row r="910" spans="1:65" s="14" customFormat="1" ht="10.199999999999999">
      <c r="B910" s="253"/>
      <c r="C910" s="254"/>
      <c r="D910" s="255" t="s">
        <v>398</v>
      </c>
      <c r="E910" s="256" t="s">
        <v>1</v>
      </c>
      <c r="F910" s="257" t="s">
        <v>802</v>
      </c>
      <c r="G910" s="254"/>
      <c r="H910" s="256" t="s">
        <v>1</v>
      </c>
      <c r="I910" s="258"/>
      <c r="J910" s="254"/>
      <c r="K910" s="254"/>
      <c r="L910" s="259"/>
      <c r="M910" s="260"/>
      <c r="N910" s="261"/>
      <c r="O910" s="261"/>
      <c r="P910" s="261"/>
      <c r="Q910" s="261"/>
      <c r="R910" s="261"/>
      <c r="S910" s="261"/>
      <c r="T910" s="262"/>
      <c r="AT910" s="263" t="s">
        <v>398</v>
      </c>
      <c r="AU910" s="263" t="s">
        <v>386</v>
      </c>
      <c r="AV910" s="14" t="s">
        <v>84</v>
      </c>
      <c r="AW910" s="14" t="s">
        <v>30</v>
      </c>
      <c r="AX910" s="14" t="s">
        <v>76</v>
      </c>
      <c r="AY910" s="263" t="s">
        <v>387</v>
      </c>
    </row>
    <row r="911" spans="1:65" s="14" customFormat="1" ht="10.199999999999999">
      <c r="B911" s="253"/>
      <c r="C911" s="254"/>
      <c r="D911" s="255" t="s">
        <v>398</v>
      </c>
      <c r="E911" s="256" t="s">
        <v>1</v>
      </c>
      <c r="F911" s="257" t="s">
        <v>809</v>
      </c>
      <c r="G911" s="254"/>
      <c r="H911" s="256" t="s">
        <v>1</v>
      </c>
      <c r="I911" s="258"/>
      <c r="J911" s="254"/>
      <c r="K911" s="254"/>
      <c r="L911" s="259"/>
      <c r="M911" s="260"/>
      <c r="N911" s="261"/>
      <c r="O911" s="261"/>
      <c r="P911" s="261"/>
      <c r="Q911" s="261"/>
      <c r="R911" s="261"/>
      <c r="S911" s="261"/>
      <c r="T911" s="262"/>
      <c r="AT911" s="263" t="s">
        <v>398</v>
      </c>
      <c r="AU911" s="263" t="s">
        <v>386</v>
      </c>
      <c r="AV911" s="14" t="s">
        <v>84</v>
      </c>
      <c r="AW911" s="14" t="s">
        <v>30</v>
      </c>
      <c r="AX911" s="14" t="s">
        <v>76</v>
      </c>
      <c r="AY911" s="263" t="s">
        <v>387</v>
      </c>
    </row>
    <row r="912" spans="1:65" s="15" customFormat="1" ht="10.199999999999999">
      <c r="B912" s="264"/>
      <c r="C912" s="265"/>
      <c r="D912" s="255" t="s">
        <v>398</v>
      </c>
      <c r="E912" s="266" t="s">
        <v>1</v>
      </c>
      <c r="F912" s="267" t="s">
        <v>810</v>
      </c>
      <c r="G912" s="265"/>
      <c r="H912" s="268">
        <v>1131.165</v>
      </c>
      <c r="I912" s="269"/>
      <c r="J912" s="265"/>
      <c r="K912" s="265"/>
      <c r="L912" s="270"/>
      <c r="M912" s="271"/>
      <c r="N912" s="272"/>
      <c r="O912" s="272"/>
      <c r="P912" s="272"/>
      <c r="Q912" s="272"/>
      <c r="R912" s="272"/>
      <c r="S912" s="272"/>
      <c r="T912" s="273"/>
      <c r="AT912" s="274" t="s">
        <v>398</v>
      </c>
      <c r="AU912" s="274" t="s">
        <v>386</v>
      </c>
      <c r="AV912" s="15" t="s">
        <v>92</v>
      </c>
      <c r="AW912" s="15" t="s">
        <v>30</v>
      </c>
      <c r="AX912" s="15" t="s">
        <v>76</v>
      </c>
      <c r="AY912" s="274" t="s">
        <v>387</v>
      </c>
    </row>
    <row r="913" spans="1:65" s="15" customFormat="1" ht="10.199999999999999">
      <c r="B913" s="264"/>
      <c r="C913" s="265"/>
      <c r="D913" s="255" t="s">
        <v>398</v>
      </c>
      <c r="E913" s="266" t="s">
        <v>1</v>
      </c>
      <c r="F913" s="267" t="s">
        <v>252</v>
      </c>
      <c r="G913" s="265"/>
      <c r="H913" s="268">
        <v>22.361000000000001</v>
      </c>
      <c r="I913" s="269"/>
      <c r="J913" s="265"/>
      <c r="K913" s="265"/>
      <c r="L913" s="270"/>
      <c r="M913" s="271"/>
      <c r="N913" s="272"/>
      <c r="O913" s="272"/>
      <c r="P913" s="272"/>
      <c r="Q913" s="272"/>
      <c r="R913" s="272"/>
      <c r="S913" s="272"/>
      <c r="T913" s="273"/>
      <c r="AT913" s="274" t="s">
        <v>398</v>
      </c>
      <c r="AU913" s="274" t="s">
        <v>386</v>
      </c>
      <c r="AV913" s="15" t="s">
        <v>92</v>
      </c>
      <c r="AW913" s="15" t="s">
        <v>30</v>
      </c>
      <c r="AX913" s="15" t="s">
        <v>76</v>
      </c>
      <c r="AY913" s="274" t="s">
        <v>387</v>
      </c>
    </row>
    <row r="914" spans="1:65" s="17" customFormat="1" ht="10.199999999999999">
      <c r="B914" s="286"/>
      <c r="C914" s="287"/>
      <c r="D914" s="255" t="s">
        <v>398</v>
      </c>
      <c r="E914" s="288" t="s">
        <v>300</v>
      </c>
      <c r="F914" s="289" t="s">
        <v>411</v>
      </c>
      <c r="G914" s="287"/>
      <c r="H914" s="290">
        <v>1153.5260000000001</v>
      </c>
      <c r="I914" s="291"/>
      <c r="J914" s="287"/>
      <c r="K914" s="287"/>
      <c r="L914" s="292"/>
      <c r="M914" s="293"/>
      <c r="N914" s="294"/>
      <c r="O914" s="294"/>
      <c r="P914" s="294"/>
      <c r="Q914" s="294"/>
      <c r="R914" s="294"/>
      <c r="S914" s="294"/>
      <c r="T914" s="295"/>
      <c r="AT914" s="296" t="s">
        <v>398</v>
      </c>
      <c r="AU914" s="296" t="s">
        <v>386</v>
      </c>
      <c r="AV914" s="17" t="s">
        <v>99</v>
      </c>
      <c r="AW914" s="17" t="s">
        <v>30</v>
      </c>
      <c r="AX914" s="17" t="s">
        <v>76</v>
      </c>
      <c r="AY914" s="296" t="s">
        <v>387</v>
      </c>
    </row>
    <row r="915" spans="1:65" s="15" customFormat="1" ht="10.199999999999999">
      <c r="B915" s="264"/>
      <c r="C915" s="265"/>
      <c r="D915" s="255" t="s">
        <v>398</v>
      </c>
      <c r="E915" s="266" t="s">
        <v>1</v>
      </c>
      <c r="F915" s="267" t="s">
        <v>1157</v>
      </c>
      <c r="G915" s="265"/>
      <c r="H915" s="268">
        <v>57.676000000000002</v>
      </c>
      <c r="I915" s="269"/>
      <c r="J915" s="265"/>
      <c r="K915" s="265"/>
      <c r="L915" s="270"/>
      <c r="M915" s="271"/>
      <c r="N915" s="272"/>
      <c r="O915" s="272"/>
      <c r="P915" s="272"/>
      <c r="Q915" s="272"/>
      <c r="R915" s="272"/>
      <c r="S915" s="272"/>
      <c r="T915" s="273"/>
      <c r="AT915" s="274" t="s">
        <v>398</v>
      </c>
      <c r="AU915" s="274" t="s">
        <v>386</v>
      </c>
      <c r="AV915" s="15" t="s">
        <v>92</v>
      </c>
      <c r="AW915" s="15" t="s">
        <v>30</v>
      </c>
      <c r="AX915" s="15" t="s">
        <v>76</v>
      </c>
      <c r="AY915" s="274" t="s">
        <v>387</v>
      </c>
    </row>
    <row r="916" spans="1:65" s="16" customFormat="1" ht="10.199999999999999">
      <c r="B916" s="275"/>
      <c r="C916" s="276"/>
      <c r="D916" s="255" t="s">
        <v>398</v>
      </c>
      <c r="E916" s="277" t="s">
        <v>1</v>
      </c>
      <c r="F916" s="278" t="s">
        <v>412</v>
      </c>
      <c r="G916" s="276"/>
      <c r="H916" s="279">
        <v>1211.202</v>
      </c>
      <c r="I916" s="280"/>
      <c r="J916" s="276"/>
      <c r="K916" s="276"/>
      <c r="L916" s="281"/>
      <c r="M916" s="282"/>
      <c r="N916" s="283"/>
      <c r="O916" s="283"/>
      <c r="P916" s="283"/>
      <c r="Q916" s="283"/>
      <c r="R916" s="283"/>
      <c r="S916" s="283"/>
      <c r="T916" s="284"/>
      <c r="AT916" s="285" t="s">
        <v>398</v>
      </c>
      <c r="AU916" s="285" t="s">
        <v>386</v>
      </c>
      <c r="AV916" s="16" t="s">
        <v>386</v>
      </c>
      <c r="AW916" s="16" t="s">
        <v>30</v>
      </c>
      <c r="AX916" s="16" t="s">
        <v>84</v>
      </c>
      <c r="AY916" s="285" t="s">
        <v>387</v>
      </c>
    </row>
    <row r="917" spans="1:65" s="2" customFormat="1" ht="37.799999999999997" customHeight="1">
      <c r="A917" s="37"/>
      <c r="B917" s="38"/>
      <c r="C917" s="240" t="s">
        <v>1158</v>
      </c>
      <c r="D917" s="240" t="s">
        <v>393</v>
      </c>
      <c r="E917" s="241" t="s">
        <v>813</v>
      </c>
      <c r="F917" s="242" t="s">
        <v>814</v>
      </c>
      <c r="G917" s="243" t="s">
        <v>405</v>
      </c>
      <c r="H917" s="244">
        <v>622.69200000000001</v>
      </c>
      <c r="I917" s="245"/>
      <c r="J917" s="246">
        <f>ROUND(I917*H917,2)</f>
        <v>0</v>
      </c>
      <c r="K917" s="247"/>
      <c r="L917" s="40"/>
      <c r="M917" s="248" t="s">
        <v>1</v>
      </c>
      <c r="N917" s="249" t="s">
        <v>42</v>
      </c>
      <c r="O917" s="78"/>
      <c r="P917" s="250">
        <f>O917*H917</f>
        <v>0</v>
      </c>
      <c r="Q917" s="250">
        <v>3.3948000000000002E-4</v>
      </c>
      <c r="R917" s="250">
        <f>Q917*H917</f>
        <v>0.21139148016000001</v>
      </c>
      <c r="S917" s="250">
        <v>0</v>
      </c>
      <c r="T917" s="251">
        <f>S917*H917</f>
        <v>0</v>
      </c>
      <c r="U917" s="37"/>
      <c r="V917" s="37"/>
      <c r="W917" s="37"/>
      <c r="X917" s="37"/>
      <c r="Y917" s="37"/>
      <c r="Z917" s="37"/>
      <c r="AA917" s="37"/>
      <c r="AB917" s="37"/>
      <c r="AC917" s="37"/>
      <c r="AD917" s="37"/>
      <c r="AE917" s="37"/>
      <c r="AR917" s="252" t="s">
        <v>422</v>
      </c>
      <c r="AT917" s="252" t="s">
        <v>393</v>
      </c>
      <c r="AU917" s="252" t="s">
        <v>386</v>
      </c>
      <c r="AY917" s="19" t="s">
        <v>387</v>
      </c>
      <c r="BE917" s="127">
        <f>IF(N917="základná",J917,0)</f>
        <v>0</v>
      </c>
      <c r="BF917" s="127">
        <f>IF(N917="znížená",J917,0)</f>
        <v>0</v>
      </c>
      <c r="BG917" s="127">
        <f>IF(N917="zákl. prenesená",J917,0)</f>
        <v>0</v>
      </c>
      <c r="BH917" s="127">
        <f>IF(N917="zníž. prenesená",J917,0)</f>
        <v>0</v>
      </c>
      <c r="BI917" s="127">
        <f>IF(N917="nulová",J917,0)</f>
        <v>0</v>
      </c>
      <c r="BJ917" s="19" t="s">
        <v>92</v>
      </c>
      <c r="BK917" s="127">
        <f>ROUND(I917*H917,2)</f>
        <v>0</v>
      </c>
      <c r="BL917" s="19" t="s">
        <v>422</v>
      </c>
      <c r="BM917" s="252" t="s">
        <v>1159</v>
      </c>
    </row>
    <row r="918" spans="1:65" s="14" customFormat="1" ht="10.199999999999999">
      <c r="B918" s="253"/>
      <c r="C918" s="254"/>
      <c r="D918" s="255" t="s">
        <v>398</v>
      </c>
      <c r="E918" s="256" t="s">
        <v>1</v>
      </c>
      <c r="F918" s="257" t="s">
        <v>816</v>
      </c>
      <c r="G918" s="254"/>
      <c r="H918" s="256" t="s">
        <v>1</v>
      </c>
      <c r="I918" s="258"/>
      <c r="J918" s="254"/>
      <c r="K918" s="254"/>
      <c r="L918" s="259"/>
      <c r="M918" s="260"/>
      <c r="N918" s="261"/>
      <c r="O918" s="261"/>
      <c r="P918" s="261"/>
      <c r="Q918" s="261"/>
      <c r="R918" s="261"/>
      <c r="S918" s="261"/>
      <c r="T918" s="262"/>
      <c r="AT918" s="263" t="s">
        <v>398</v>
      </c>
      <c r="AU918" s="263" t="s">
        <v>386</v>
      </c>
      <c r="AV918" s="14" t="s">
        <v>84</v>
      </c>
      <c r="AW918" s="14" t="s">
        <v>30</v>
      </c>
      <c r="AX918" s="14" t="s">
        <v>76</v>
      </c>
      <c r="AY918" s="263" t="s">
        <v>387</v>
      </c>
    </row>
    <row r="919" spans="1:65" s="15" customFormat="1" ht="10.199999999999999">
      <c r="B919" s="264"/>
      <c r="C919" s="265"/>
      <c r="D919" s="255" t="s">
        <v>398</v>
      </c>
      <c r="E919" s="266" t="s">
        <v>1</v>
      </c>
      <c r="F919" s="267" t="s">
        <v>201</v>
      </c>
      <c r="G919" s="265"/>
      <c r="H919" s="268">
        <v>593.04</v>
      </c>
      <c r="I919" s="269"/>
      <c r="J919" s="265"/>
      <c r="K919" s="265"/>
      <c r="L919" s="270"/>
      <c r="M919" s="271"/>
      <c r="N919" s="272"/>
      <c r="O919" s="272"/>
      <c r="P919" s="272"/>
      <c r="Q919" s="272"/>
      <c r="R919" s="272"/>
      <c r="S919" s="272"/>
      <c r="T919" s="273"/>
      <c r="AT919" s="274" t="s">
        <v>398</v>
      </c>
      <c r="AU919" s="274" t="s">
        <v>386</v>
      </c>
      <c r="AV919" s="15" t="s">
        <v>92</v>
      </c>
      <c r="AW919" s="15" t="s">
        <v>30</v>
      </c>
      <c r="AX919" s="15" t="s">
        <v>76</v>
      </c>
      <c r="AY919" s="274" t="s">
        <v>387</v>
      </c>
    </row>
    <row r="920" spans="1:65" s="17" customFormat="1" ht="10.199999999999999">
      <c r="B920" s="286"/>
      <c r="C920" s="287"/>
      <c r="D920" s="255" t="s">
        <v>398</v>
      </c>
      <c r="E920" s="288" t="s">
        <v>1</v>
      </c>
      <c r="F920" s="289" t="s">
        <v>411</v>
      </c>
      <c r="G920" s="287"/>
      <c r="H920" s="290">
        <v>593.04</v>
      </c>
      <c r="I920" s="291"/>
      <c r="J920" s="287"/>
      <c r="K920" s="287"/>
      <c r="L920" s="292"/>
      <c r="M920" s="293"/>
      <c r="N920" s="294"/>
      <c r="O920" s="294"/>
      <c r="P920" s="294"/>
      <c r="Q920" s="294"/>
      <c r="R920" s="294"/>
      <c r="S920" s="294"/>
      <c r="T920" s="295"/>
      <c r="AT920" s="296" t="s">
        <v>398</v>
      </c>
      <c r="AU920" s="296" t="s">
        <v>386</v>
      </c>
      <c r="AV920" s="17" t="s">
        <v>99</v>
      </c>
      <c r="AW920" s="17" t="s">
        <v>30</v>
      </c>
      <c r="AX920" s="17" t="s">
        <v>76</v>
      </c>
      <c r="AY920" s="296" t="s">
        <v>387</v>
      </c>
    </row>
    <row r="921" spans="1:65" s="15" customFormat="1" ht="10.199999999999999">
      <c r="B921" s="264"/>
      <c r="C921" s="265"/>
      <c r="D921" s="255" t="s">
        <v>398</v>
      </c>
      <c r="E921" s="266" t="s">
        <v>1</v>
      </c>
      <c r="F921" s="267" t="s">
        <v>804</v>
      </c>
      <c r="G921" s="265"/>
      <c r="H921" s="268">
        <v>29.652000000000001</v>
      </c>
      <c r="I921" s="269"/>
      <c r="J921" s="265"/>
      <c r="K921" s="265"/>
      <c r="L921" s="270"/>
      <c r="M921" s="271"/>
      <c r="N921" s="272"/>
      <c r="O921" s="272"/>
      <c r="P921" s="272"/>
      <c r="Q921" s="272"/>
      <c r="R921" s="272"/>
      <c r="S921" s="272"/>
      <c r="T921" s="273"/>
      <c r="AT921" s="274" t="s">
        <v>398</v>
      </c>
      <c r="AU921" s="274" t="s">
        <v>386</v>
      </c>
      <c r="AV921" s="15" t="s">
        <v>92</v>
      </c>
      <c r="AW921" s="15" t="s">
        <v>30</v>
      </c>
      <c r="AX921" s="15" t="s">
        <v>76</v>
      </c>
      <c r="AY921" s="274" t="s">
        <v>387</v>
      </c>
    </row>
    <row r="922" spans="1:65" s="16" customFormat="1" ht="10.199999999999999">
      <c r="B922" s="275"/>
      <c r="C922" s="276"/>
      <c r="D922" s="255" t="s">
        <v>398</v>
      </c>
      <c r="E922" s="277" t="s">
        <v>1</v>
      </c>
      <c r="F922" s="278" t="s">
        <v>412</v>
      </c>
      <c r="G922" s="276"/>
      <c r="H922" s="279">
        <v>622.69200000000001</v>
      </c>
      <c r="I922" s="280"/>
      <c r="J922" s="276"/>
      <c r="K922" s="276"/>
      <c r="L922" s="281"/>
      <c r="M922" s="282"/>
      <c r="N922" s="283"/>
      <c r="O922" s="283"/>
      <c r="P922" s="283"/>
      <c r="Q922" s="283"/>
      <c r="R922" s="283"/>
      <c r="S922" s="283"/>
      <c r="T922" s="284"/>
      <c r="AT922" s="285" t="s">
        <v>398</v>
      </c>
      <c r="AU922" s="285" t="s">
        <v>386</v>
      </c>
      <c r="AV922" s="16" t="s">
        <v>386</v>
      </c>
      <c r="AW922" s="16" t="s">
        <v>30</v>
      </c>
      <c r="AX922" s="16" t="s">
        <v>84</v>
      </c>
      <c r="AY922" s="285" t="s">
        <v>387</v>
      </c>
    </row>
    <row r="923" spans="1:65" s="2" customFormat="1" ht="33" customHeight="1">
      <c r="A923" s="37"/>
      <c r="B923" s="38"/>
      <c r="C923" s="240" t="s">
        <v>1160</v>
      </c>
      <c r="D923" s="240" t="s">
        <v>393</v>
      </c>
      <c r="E923" s="241" t="s">
        <v>817</v>
      </c>
      <c r="F923" s="242" t="s">
        <v>818</v>
      </c>
      <c r="G923" s="243" t="s">
        <v>405</v>
      </c>
      <c r="H923" s="244">
        <v>4206.8519999999999</v>
      </c>
      <c r="I923" s="245"/>
      <c r="J923" s="246">
        <f>ROUND(I923*H923,2)</f>
        <v>0</v>
      </c>
      <c r="K923" s="247"/>
      <c r="L923" s="40"/>
      <c r="M923" s="248" t="s">
        <v>1</v>
      </c>
      <c r="N923" s="249" t="s">
        <v>42</v>
      </c>
      <c r="O923" s="78"/>
      <c r="P923" s="250">
        <f>O923*H923</f>
        <v>0</v>
      </c>
      <c r="Q923" s="250">
        <v>3.3948000000000002E-4</v>
      </c>
      <c r="R923" s="250">
        <f>Q923*H923</f>
        <v>1.4281421169600002</v>
      </c>
      <c r="S923" s="250">
        <v>0</v>
      </c>
      <c r="T923" s="251">
        <f>S923*H923</f>
        <v>0</v>
      </c>
      <c r="U923" s="37"/>
      <c r="V923" s="37"/>
      <c r="W923" s="37"/>
      <c r="X923" s="37"/>
      <c r="Y923" s="37"/>
      <c r="Z923" s="37"/>
      <c r="AA923" s="37"/>
      <c r="AB923" s="37"/>
      <c r="AC923" s="37"/>
      <c r="AD923" s="37"/>
      <c r="AE923" s="37"/>
      <c r="AR923" s="252" t="s">
        <v>422</v>
      </c>
      <c r="AT923" s="252" t="s">
        <v>393</v>
      </c>
      <c r="AU923" s="252" t="s">
        <v>386</v>
      </c>
      <c r="AY923" s="19" t="s">
        <v>387</v>
      </c>
      <c r="BE923" s="127">
        <f>IF(N923="základná",J923,0)</f>
        <v>0</v>
      </c>
      <c r="BF923" s="127">
        <f>IF(N923="znížená",J923,0)</f>
        <v>0</v>
      </c>
      <c r="BG923" s="127">
        <f>IF(N923="zákl. prenesená",J923,0)</f>
        <v>0</v>
      </c>
      <c r="BH923" s="127">
        <f>IF(N923="zníž. prenesená",J923,0)</f>
        <v>0</v>
      </c>
      <c r="BI923" s="127">
        <f>IF(N923="nulová",J923,0)</f>
        <v>0</v>
      </c>
      <c r="BJ923" s="19" t="s">
        <v>92</v>
      </c>
      <c r="BK923" s="127">
        <f>ROUND(I923*H923,2)</f>
        <v>0</v>
      </c>
      <c r="BL923" s="19" t="s">
        <v>422</v>
      </c>
      <c r="BM923" s="252" t="s">
        <v>1161</v>
      </c>
    </row>
    <row r="924" spans="1:65" s="15" customFormat="1" ht="10.199999999999999">
      <c r="B924" s="264"/>
      <c r="C924" s="265"/>
      <c r="D924" s="255" t="s">
        <v>398</v>
      </c>
      <c r="E924" s="266" t="s">
        <v>1</v>
      </c>
      <c r="F924" s="267" t="s">
        <v>300</v>
      </c>
      <c r="G924" s="265"/>
      <c r="H924" s="268">
        <v>1153.5260000000001</v>
      </c>
      <c r="I924" s="269"/>
      <c r="J924" s="265"/>
      <c r="K924" s="265"/>
      <c r="L924" s="270"/>
      <c r="M924" s="271"/>
      <c r="N924" s="272"/>
      <c r="O924" s="272"/>
      <c r="P924" s="272"/>
      <c r="Q924" s="272"/>
      <c r="R924" s="272"/>
      <c r="S924" s="272"/>
      <c r="T924" s="273"/>
      <c r="AT924" s="274" t="s">
        <v>398</v>
      </c>
      <c r="AU924" s="274" t="s">
        <v>386</v>
      </c>
      <c r="AV924" s="15" t="s">
        <v>92</v>
      </c>
      <c r="AW924" s="15" t="s">
        <v>30</v>
      </c>
      <c r="AX924" s="15" t="s">
        <v>76</v>
      </c>
      <c r="AY924" s="274" t="s">
        <v>387</v>
      </c>
    </row>
    <row r="925" spans="1:65" s="15" customFormat="1" ht="10.199999999999999">
      <c r="B925" s="264"/>
      <c r="C925" s="265"/>
      <c r="D925" s="255" t="s">
        <v>398</v>
      </c>
      <c r="E925" s="266" t="s">
        <v>1</v>
      </c>
      <c r="F925" s="267" t="s">
        <v>225</v>
      </c>
      <c r="G925" s="265"/>
      <c r="H925" s="268">
        <v>2853</v>
      </c>
      <c r="I925" s="269"/>
      <c r="J925" s="265"/>
      <c r="K925" s="265"/>
      <c r="L925" s="270"/>
      <c r="M925" s="271"/>
      <c r="N925" s="272"/>
      <c r="O925" s="272"/>
      <c r="P925" s="272"/>
      <c r="Q925" s="272"/>
      <c r="R925" s="272"/>
      <c r="S925" s="272"/>
      <c r="T925" s="273"/>
      <c r="AT925" s="274" t="s">
        <v>398</v>
      </c>
      <c r="AU925" s="274" t="s">
        <v>386</v>
      </c>
      <c r="AV925" s="15" t="s">
        <v>92</v>
      </c>
      <c r="AW925" s="15" t="s">
        <v>30</v>
      </c>
      <c r="AX925" s="15" t="s">
        <v>76</v>
      </c>
      <c r="AY925" s="274" t="s">
        <v>387</v>
      </c>
    </row>
    <row r="926" spans="1:65" s="17" customFormat="1" ht="10.199999999999999">
      <c r="B926" s="286"/>
      <c r="C926" s="287"/>
      <c r="D926" s="255" t="s">
        <v>398</v>
      </c>
      <c r="E926" s="288" t="s">
        <v>1</v>
      </c>
      <c r="F926" s="289" t="s">
        <v>411</v>
      </c>
      <c r="G926" s="287"/>
      <c r="H926" s="290">
        <v>4006.5259999999998</v>
      </c>
      <c r="I926" s="291"/>
      <c r="J926" s="287"/>
      <c r="K926" s="287"/>
      <c r="L926" s="292"/>
      <c r="M926" s="293"/>
      <c r="N926" s="294"/>
      <c r="O926" s="294"/>
      <c r="P926" s="294"/>
      <c r="Q926" s="294"/>
      <c r="R926" s="294"/>
      <c r="S926" s="294"/>
      <c r="T926" s="295"/>
      <c r="AT926" s="296" t="s">
        <v>398</v>
      </c>
      <c r="AU926" s="296" t="s">
        <v>386</v>
      </c>
      <c r="AV926" s="17" t="s">
        <v>99</v>
      </c>
      <c r="AW926" s="17" t="s">
        <v>30</v>
      </c>
      <c r="AX926" s="17" t="s">
        <v>76</v>
      </c>
      <c r="AY926" s="296" t="s">
        <v>387</v>
      </c>
    </row>
    <row r="927" spans="1:65" s="15" customFormat="1" ht="10.199999999999999">
      <c r="B927" s="264"/>
      <c r="C927" s="265"/>
      <c r="D927" s="255" t="s">
        <v>398</v>
      </c>
      <c r="E927" s="266" t="s">
        <v>1</v>
      </c>
      <c r="F927" s="267" t="s">
        <v>1162</v>
      </c>
      <c r="G927" s="265"/>
      <c r="H927" s="268">
        <v>200.32599999999999</v>
      </c>
      <c r="I927" s="269"/>
      <c r="J927" s="265"/>
      <c r="K927" s="265"/>
      <c r="L927" s="270"/>
      <c r="M927" s="271"/>
      <c r="N927" s="272"/>
      <c r="O927" s="272"/>
      <c r="P927" s="272"/>
      <c r="Q927" s="272"/>
      <c r="R927" s="272"/>
      <c r="S927" s="272"/>
      <c r="T927" s="273"/>
      <c r="AT927" s="274" t="s">
        <v>398</v>
      </c>
      <c r="AU927" s="274" t="s">
        <v>386</v>
      </c>
      <c r="AV927" s="15" t="s">
        <v>92</v>
      </c>
      <c r="AW927" s="15" t="s">
        <v>30</v>
      </c>
      <c r="AX927" s="15" t="s">
        <v>76</v>
      </c>
      <c r="AY927" s="274" t="s">
        <v>387</v>
      </c>
    </row>
    <row r="928" spans="1:65" s="16" customFormat="1" ht="10.199999999999999">
      <c r="B928" s="275"/>
      <c r="C928" s="276"/>
      <c r="D928" s="255" t="s">
        <v>398</v>
      </c>
      <c r="E928" s="277" t="s">
        <v>1</v>
      </c>
      <c r="F928" s="278" t="s">
        <v>412</v>
      </c>
      <c r="G928" s="276"/>
      <c r="H928" s="279">
        <v>4206.8519999999999</v>
      </c>
      <c r="I928" s="280"/>
      <c r="J928" s="276"/>
      <c r="K928" s="276"/>
      <c r="L928" s="281"/>
      <c r="M928" s="282"/>
      <c r="N928" s="283"/>
      <c r="O928" s="283"/>
      <c r="P928" s="283"/>
      <c r="Q928" s="283"/>
      <c r="R928" s="283"/>
      <c r="S928" s="283"/>
      <c r="T928" s="284"/>
      <c r="AT928" s="285" t="s">
        <v>398</v>
      </c>
      <c r="AU928" s="285" t="s">
        <v>386</v>
      </c>
      <c r="AV928" s="16" t="s">
        <v>386</v>
      </c>
      <c r="AW928" s="16" t="s">
        <v>30</v>
      </c>
      <c r="AX928" s="16" t="s">
        <v>84</v>
      </c>
      <c r="AY928" s="285" t="s">
        <v>387</v>
      </c>
    </row>
    <row r="929" spans="1:65" s="12" customFormat="1" ht="20.85" customHeight="1">
      <c r="B929" s="212"/>
      <c r="C929" s="213"/>
      <c r="D929" s="214" t="s">
        <v>75</v>
      </c>
      <c r="E929" s="225" t="s">
        <v>367</v>
      </c>
      <c r="F929" s="225" t="s">
        <v>821</v>
      </c>
      <c r="G929" s="213"/>
      <c r="H929" s="213"/>
      <c r="I929" s="216"/>
      <c r="J929" s="226">
        <f>BK929</f>
        <v>0</v>
      </c>
      <c r="K929" s="213"/>
      <c r="L929" s="217"/>
      <c r="M929" s="218"/>
      <c r="N929" s="219"/>
      <c r="O929" s="219"/>
      <c r="P929" s="220">
        <f>SUM(P930:P937)</f>
        <v>0</v>
      </c>
      <c r="Q929" s="219"/>
      <c r="R929" s="220">
        <f>SUM(R930:R937)</f>
        <v>0</v>
      </c>
      <c r="S929" s="219"/>
      <c r="T929" s="221">
        <f>SUM(T930:T937)</f>
        <v>0</v>
      </c>
      <c r="AR929" s="222" t="s">
        <v>429</v>
      </c>
      <c r="AT929" s="223" t="s">
        <v>75</v>
      </c>
      <c r="AU929" s="223" t="s">
        <v>92</v>
      </c>
      <c r="AY929" s="222" t="s">
        <v>387</v>
      </c>
      <c r="BK929" s="224">
        <f>SUM(BK930:BK937)</f>
        <v>0</v>
      </c>
    </row>
    <row r="930" spans="1:65" s="2" customFormat="1" ht="37.799999999999997" customHeight="1">
      <c r="A930" s="37"/>
      <c r="B930" s="38"/>
      <c r="C930" s="240" t="s">
        <v>1163</v>
      </c>
      <c r="D930" s="240" t="s">
        <v>393</v>
      </c>
      <c r="E930" s="241" t="s">
        <v>823</v>
      </c>
      <c r="F930" s="242" t="s">
        <v>824</v>
      </c>
      <c r="G930" s="243" t="s">
        <v>396</v>
      </c>
      <c r="H930" s="244">
        <v>700</v>
      </c>
      <c r="I930" s="245"/>
      <c r="J930" s="246">
        <f>ROUND(I930*H930,2)</f>
        <v>0</v>
      </c>
      <c r="K930" s="247"/>
      <c r="L930" s="40"/>
      <c r="M930" s="248" t="s">
        <v>1</v>
      </c>
      <c r="N930" s="249" t="s">
        <v>42</v>
      </c>
      <c r="O930" s="78"/>
      <c r="P930" s="250">
        <f>O930*H930</f>
        <v>0</v>
      </c>
      <c r="Q930" s="250">
        <v>0</v>
      </c>
      <c r="R930" s="250">
        <f>Q930*H930</f>
        <v>0</v>
      </c>
      <c r="S930" s="250">
        <v>0</v>
      </c>
      <c r="T930" s="251">
        <f>S930*H930</f>
        <v>0</v>
      </c>
      <c r="U930" s="37"/>
      <c r="V930" s="37"/>
      <c r="W930" s="37"/>
      <c r="X930" s="37"/>
      <c r="Y930" s="37"/>
      <c r="Z930" s="37"/>
      <c r="AA930" s="37"/>
      <c r="AB930" s="37"/>
      <c r="AC930" s="37"/>
      <c r="AD930" s="37"/>
      <c r="AE930" s="37"/>
      <c r="AR930" s="252" t="s">
        <v>825</v>
      </c>
      <c r="AT930" s="252" t="s">
        <v>393</v>
      </c>
      <c r="AU930" s="252" t="s">
        <v>99</v>
      </c>
      <c r="AY930" s="19" t="s">
        <v>387</v>
      </c>
      <c r="BE930" s="127">
        <f>IF(N930="základná",J930,0)</f>
        <v>0</v>
      </c>
      <c r="BF930" s="127">
        <f>IF(N930="znížená",J930,0)</f>
        <v>0</v>
      </c>
      <c r="BG930" s="127">
        <f>IF(N930="zákl. prenesená",J930,0)</f>
        <v>0</v>
      </c>
      <c r="BH930" s="127">
        <f>IF(N930="zníž. prenesená",J930,0)</f>
        <v>0</v>
      </c>
      <c r="BI930" s="127">
        <f>IF(N930="nulová",J930,0)</f>
        <v>0</v>
      </c>
      <c r="BJ930" s="19" t="s">
        <v>92</v>
      </c>
      <c r="BK930" s="127">
        <f>ROUND(I930*H930,2)</f>
        <v>0</v>
      </c>
      <c r="BL930" s="19" t="s">
        <v>825</v>
      </c>
      <c r="BM930" s="252" t="s">
        <v>1164</v>
      </c>
    </row>
    <row r="931" spans="1:65" s="14" customFormat="1" ht="30.6">
      <c r="B931" s="253"/>
      <c r="C931" s="254"/>
      <c r="D931" s="255" t="s">
        <v>398</v>
      </c>
      <c r="E931" s="256" t="s">
        <v>1</v>
      </c>
      <c r="F931" s="257" t="s">
        <v>827</v>
      </c>
      <c r="G931" s="254"/>
      <c r="H931" s="256" t="s">
        <v>1</v>
      </c>
      <c r="I931" s="258"/>
      <c r="J931" s="254"/>
      <c r="K931" s="254"/>
      <c r="L931" s="259"/>
      <c r="M931" s="260"/>
      <c r="N931" s="261"/>
      <c r="O931" s="261"/>
      <c r="P931" s="261"/>
      <c r="Q931" s="261"/>
      <c r="R931" s="261"/>
      <c r="S931" s="261"/>
      <c r="T931" s="262"/>
      <c r="AT931" s="263" t="s">
        <v>398</v>
      </c>
      <c r="AU931" s="263" t="s">
        <v>99</v>
      </c>
      <c r="AV931" s="14" t="s">
        <v>84</v>
      </c>
      <c r="AW931" s="14" t="s">
        <v>30</v>
      </c>
      <c r="AX931" s="14" t="s">
        <v>76</v>
      </c>
      <c r="AY931" s="263" t="s">
        <v>387</v>
      </c>
    </row>
    <row r="932" spans="1:65" s="15" customFormat="1" ht="10.199999999999999">
      <c r="B932" s="264"/>
      <c r="C932" s="265"/>
      <c r="D932" s="255" t="s">
        <v>398</v>
      </c>
      <c r="E932" s="266" t="s">
        <v>1</v>
      </c>
      <c r="F932" s="267" t="s">
        <v>1165</v>
      </c>
      <c r="G932" s="265"/>
      <c r="H932" s="268">
        <v>700</v>
      </c>
      <c r="I932" s="269"/>
      <c r="J932" s="265"/>
      <c r="K932" s="265"/>
      <c r="L932" s="270"/>
      <c r="M932" s="271"/>
      <c r="N932" s="272"/>
      <c r="O932" s="272"/>
      <c r="P932" s="272"/>
      <c r="Q932" s="272"/>
      <c r="R932" s="272"/>
      <c r="S932" s="272"/>
      <c r="T932" s="273"/>
      <c r="AT932" s="274" t="s">
        <v>398</v>
      </c>
      <c r="AU932" s="274" t="s">
        <v>99</v>
      </c>
      <c r="AV932" s="15" t="s">
        <v>92</v>
      </c>
      <c r="AW932" s="15" t="s">
        <v>30</v>
      </c>
      <c r="AX932" s="15" t="s">
        <v>76</v>
      </c>
      <c r="AY932" s="274" t="s">
        <v>387</v>
      </c>
    </row>
    <row r="933" spans="1:65" s="16" customFormat="1" ht="10.199999999999999">
      <c r="B933" s="275"/>
      <c r="C933" s="276"/>
      <c r="D933" s="255" t="s">
        <v>398</v>
      </c>
      <c r="E933" s="277" t="s">
        <v>1</v>
      </c>
      <c r="F933" s="278" t="s">
        <v>412</v>
      </c>
      <c r="G933" s="276"/>
      <c r="H933" s="279">
        <v>700</v>
      </c>
      <c r="I933" s="280"/>
      <c r="J933" s="276"/>
      <c r="K933" s="276"/>
      <c r="L933" s="281"/>
      <c r="M933" s="282"/>
      <c r="N933" s="283"/>
      <c r="O933" s="283"/>
      <c r="P933" s="283"/>
      <c r="Q933" s="283"/>
      <c r="R933" s="283"/>
      <c r="S933" s="283"/>
      <c r="T933" s="284"/>
      <c r="AT933" s="285" t="s">
        <v>398</v>
      </c>
      <c r="AU933" s="285" t="s">
        <v>99</v>
      </c>
      <c r="AV933" s="16" t="s">
        <v>386</v>
      </c>
      <c r="AW933" s="16" t="s">
        <v>30</v>
      </c>
      <c r="AX933" s="16" t="s">
        <v>84</v>
      </c>
      <c r="AY933" s="285" t="s">
        <v>387</v>
      </c>
    </row>
    <row r="934" spans="1:65" s="2" customFormat="1" ht="24.15" customHeight="1">
      <c r="A934" s="37"/>
      <c r="B934" s="38"/>
      <c r="C934" s="240" t="s">
        <v>1166</v>
      </c>
      <c r="D934" s="240" t="s">
        <v>393</v>
      </c>
      <c r="E934" s="241" t="s">
        <v>830</v>
      </c>
      <c r="F934" s="242" t="s">
        <v>831</v>
      </c>
      <c r="G934" s="243" t="s">
        <v>405</v>
      </c>
      <c r="H934" s="244">
        <v>3142</v>
      </c>
      <c r="I934" s="245"/>
      <c r="J934" s="246">
        <f>ROUND(I934*H934,2)</f>
        <v>0</v>
      </c>
      <c r="K934" s="247"/>
      <c r="L934" s="40"/>
      <c r="M934" s="248" t="s">
        <v>1</v>
      </c>
      <c r="N934" s="249" t="s">
        <v>42</v>
      </c>
      <c r="O934" s="78"/>
      <c r="P934" s="250">
        <f>O934*H934</f>
        <v>0</v>
      </c>
      <c r="Q934" s="250">
        <v>0</v>
      </c>
      <c r="R934" s="250">
        <f>Q934*H934</f>
        <v>0</v>
      </c>
      <c r="S934" s="250">
        <v>0</v>
      </c>
      <c r="T934" s="251">
        <f>S934*H934</f>
        <v>0</v>
      </c>
      <c r="U934" s="37"/>
      <c r="V934" s="37"/>
      <c r="W934" s="37"/>
      <c r="X934" s="37"/>
      <c r="Y934" s="37"/>
      <c r="Z934" s="37"/>
      <c r="AA934" s="37"/>
      <c r="AB934" s="37"/>
      <c r="AC934" s="37"/>
      <c r="AD934" s="37"/>
      <c r="AE934" s="37"/>
      <c r="AR934" s="252" t="s">
        <v>825</v>
      </c>
      <c r="AT934" s="252" t="s">
        <v>393</v>
      </c>
      <c r="AU934" s="252" t="s">
        <v>99</v>
      </c>
      <c r="AY934" s="19" t="s">
        <v>387</v>
      </c>
      <c r="BE934" s="127">
        <f>IF(N934="základná",J934,0)</f>
        <v>0</v>
      </c>
      <c r="BF934" s="127">
        <f>IF(N934="znížená",J934,0)</f>
        <v>0</v>
      </c>
      <c r="BG934" s="127">
        <f>IF(N934="zákl. prenesená",J934,0)</f>
        <v>0</v>
      </c>
      <c r="BH934" s="127">
        <f>IF(N934="zníž. prenesená",J934,0)</f>
        <v>0</v>
      </c>
      <c r="BI934" s="127">
        <f>IF(N934="nulová",J934,0)</f>
        <v>0</v>
      </c>
      <c r="BJ934" s="19" t="s">
        <v>92</v>
      </c>
      <c r="BK934" s="127">
        <f>ROUND(I934*H934,2)</f>
        <v>0</v>
      </c>
      <c r="BL934" s="19" t="s">
        <v>825</v>
      </c>
      <c r="BM934" s="252" t="s">
        <v>1167</v>
      </c>
    </row>
    <row r="935" spans="1:65" s="15" customFormat="1" ht="10.199999999999999">
      <c r="B935" s="264"/>
      <c r="C935" s="265"/>
      <c r="D935" s="255" t="s">
        <v>398</v>
      </c>
      <c r="E935" s="266" t="s">
        <v>1</v>
      </c>
      <c r="F935" s="267" t="s">
        <v>1168</v>
      </c>
      <c r="G935" s="265"/>
      <c r="H935" s="268">
        <v>3142</v>
      </c>
      <c r="I935" s="269"/>
      <c r="J935" s="265"/>
      <c r="K935" s="265"/>
      <c r="L935" s="270"/>
      <c r="M935" s="271"/>
      <c r="N935" s="272"/>
      <c r="O935" s="272"/>
      <c r="P935" s="272"/>
      <c r="Q935" s="272"/>
      <c r="R935" s="272"/>
      <c r="S935" s="272"/>
      <c r="T935" s="273"/>
      <c r="AT935" s="274" t="s">
        <v>398</v>
      </c>
      <c r="AU935" s="274" t="s">
        <v>99</v>
      </c>
      <c r="AV935" s="15" t="s">
        <v>92</v>
      </c>
      <c r="AW935" s="15" t="s">
        <v>30</v>
      </c>
      <c r="AX935" s="15" t="s">
        <v>84</v>
      </c>
      <c r="AY935" s="274" t="s">
        <v>387</v>
      </c>
    </row>
    <row r="936" spans="1:65" s="2" customFormat="1" ht="33" customHeight="1">
      <c r="A936" s="37"/>
      <c r="B936" s="38"/>
      <c r="C936" s="240" t="s">
        <v>1169</v>
      </c>
      <c r="D936" s="240" t="s">
        <v>393</v>
      </c>
      <c r="E936" s="241" t="s">
        <v>835</v>
      </c>
      <c r="F936" s="242" t="s">
        <v>836</v>
      </c>
      <c r="G936" s="243" t="s">
        <v>405</v>
      </c>
      <c r="H936" s="244">
        <v>3142</v>
      </c>
      <c r="I936" s="245"/>
      <c r="J936" s="246">
        <f>ROUND(I936*H936,2)</f>
        <v>0</v>
      </c>
      <c r="K936" s="247"/>
      <c r="L936" s="40"/>
      <c r="M936" s="248" t="s">
        <v>1</v>
      </c>
      <c r="N936" s="249" t="s">
        <v>42</v>
      </c>
      <c r="O936" s="78"/>
      <c r="P936" s="250">
        <f>O936*H936</f>
        <v>0</v>
      </c>
      <c r="Q936" s="250">
        <v>0</v>
      </c>
      <c r="R936" s="250">
        <f>Q936*H936</f>
        <v>0</v>
      </c>
      <c r="S936" s="250">
        <v>0</v>
      </c>
      <c r="T936" s="251">
        <f>S936*H936</f>
        <v>0</v>
      </c>
      <c r="U936" s="37"/>
      <c r="V936" s="37"/>
      <c r="W936" s="37"/>
      <c r="X936" s="37"/>
      <c r="Y936" s="37"/>
      <c r="Z936" s="37"/>
      <c r="AA936" s="37"/>
      <c r="AB936" s="37"/>
      <c r="AC936" s="37"/>
      <c r="AD936" s="37"/>
      <c r="AE936" s="37"/>
      <c r="AR936" s="252" t="s">
        <v>825</v>
      </c>
      <c r="AT936" s="252" t="s">
        <v>393</v>
      </c>
      <c r="AU936" s="252" t="s">
        <v>99</v>
      </c>
      <c r="AY936" s="19" t="s">
        <v>387</v>
      </c>
      <c r="BE936" s="127">
        <f>IF(N936="základná",J936,0)</f>
        <v>0</v>
      </c>
      <c r="BF936" s="127">
        <f>IF(N936="znížená",J936,0)</f>
        <v>0</v>
      </c>
      <c r="BG936" s="127">
        <f>IF(N936="zákl. prenesená",J936,0)</f>
        <v>0</v>
      </c>
      <c r="BH936" s="127">
        <f>IF(N936="zníž. prenesená",J936,0)</f>
        <v>0</v>
      </c>
      <c r="BI936" s="127">
        <f>IF(N936="nulová",J936,0)</f>
        <v>0</v>
      </c>
      <c r="BJ936" s="19" t="s">
        <v>92</v>
      </c>
      <c r="BK936" s="127">
        <f>ROUND(I936*H936,2)</f>
        <v>0</v>
      </c>
      <c r="BL936" s="19" t="s">
        <v>825</v>
      </c>
      <c r="BM936" s="252" t="s">
        <v>1170</v>
      </c>
    </row>
    <row r="937" spans="1:65" s="15" customFormat="1" ht="10.199999999999999">
      <c r="B937" s="264"/>
      <c r="C937" s="265"/>
      <c r="D937" s="255" t="s">
        <v>398</v>
      </c>
      <c r="E937" s="266" t="s">
        <v>1</v>
      </c>
      <c r="F937" s="267" t="s">
        <v>1168</v>
      </c>
      <c r="G937" s="265"/>
      <c r="H937" s="268">
        <v>3142</v>
      </c>
      <c r="I937" s="269"/>
      <c r="J937" s="265"/>
      <c r="K937" s="265"/>
      <c r="L937" s="270"/>
      <c r="M937" s="271"/>
      <c r="N937" s="272"/>
      <c r="O937" s="272"/>
      <c r="P937" s="272"/>
      <c r="Q937" s="272"/>
      <c r="R937" s="272"/>
      <c r="S937" s="272"/>
      <c r="T937" s="273"/>
      <c r="AT937" s="274" t="s">
        <v>398</v>
      </c>
      <c r="AU937" s="274" t="s">
        <v>99</v>
      </c>
      <c r="AV937" s="15" t="s">
        <v>92</v>
      </c>
      <c r="AW937" s="15" t="s">
        <v>30</v>
      </c>
      <c r="AX937" s="15" t="s">
        <v>84</v>
      </c>
      <c r="AY937" s="274" t="s">
        <v>387</v>
      </c>
    </row>
    <row r="938" spans="1:65" s="12" customFormat="1" ht="25.95" customHeight="1">
      <c r="B938" s="212"/>
      <c r="C938" s="213"/>
      <c r="D938" s="214" t="s">
        <v>75</v>
      </c>
      <c r="E938" s="215" t="s">
        <v>1171</v>
      </c>
      <c r="F938" s="215" t="s">
        <v>1171</v>
      </c>
      <c r="G938" s="213"/>
      <c r="H938" s="213"/>
      <c r="I938" s="216"/>
      <c r="J938" s="191">
        <f>BK938</f>
        <v>0</v>
      </c>
      <c r="K938" s="213"/>
      <c r="L938" s="217"/>
      <c r="M938" s="218"/>
      <c r="N938" s="219"/>
      <c r="O938" s="219"/>
      <c r="P938" s="220">
        <f>P939+P1090</f>
        <v>0</v>
      </c>
      <c r="Q938" s="219"/>
      <c r="R938" s="220">
        <f>R939+R1090</f>
        <v>3797.8929450868009</v>
      </c>
      <c r="S938" s="219"/>
      <c r="T938" s="221">
        <f>T939+T1090</f>
        <v>95.988880000000009</v>
      </c>
      <c r="AR938" s="222" t="s">
        <v>386</v>
      </c>
      <c r="AT938" s="223" t="s">
        <v>75</v>
      </c>
      <c r="AU938" s="223" t="s">
        <v>76</v>
      </c>
      <c r="AY938" s="222" t="s">
        <v>387</v>
      </c>
      <c r="BK938" s="224">
        <f>BK939+BK1090</f>
        <v>0</v>
      </c>
    </row>
    <row r="939" spans="1:65" s="12" customFormat="1" ht="22.8" customHeight="1">
      <c r="B939" s="212"/>
      <c r="C939" s="213"/>
      <c r="D939" s="214" t="s">
        <v>75</v>
      </c>
      <c r="E939" s="225" t="s">
        <v>388</v>
      </c>
      <c r="F939" s="225" t="s">
        <v>389</v>
      </c>
      <c r="G939" s="213"/>
      <c r="H939" s="213"/>
      <c r="I939" s="216"/>
      <c r="J939" s="226">
        <f>BK939</f>
        <v>0</v>
      </c>
      <c r="K939" s="213"/>
      <c r="L939" s="217"/>
      <c r="M939" s="218"/>
      <c r="N939" s="219"/>
      <c r="O939" s="219"/>
      <c r="P939" s="220">
        <f>P940+P1071</f>
        <v>0</v>
      </c>
      <c r="Q939" s="219"/>
      <c r="R939" s="220">
        <f>R940+R1071</f>
        <v>6.1526085899999998</v>
      </c>
      <c r="S939" s="219"/>
      <c r="T939" s="221">
        <f>T940+T1071</f>
        <v>95.988880000000009</v>
      </c>
      <c r="AR939" s="222" t="s">
        <v>84</v>
      </c>
      <c r="AT939" s="223" t="s">
        <v>75</v>
      </c>
      <c r="AU939" s="223" t="s">
        <v>84</v>
      </c>
      <c r="AY939" s="222" t="s">
        <v>387</v>
      </c>
      <c r="BK939" s="224">
        <f>BK940+BK1071</f>
        <v>0</v>
      </c>
    </row>
    <row r="940" spans="1:65" s="12" customFormat="1" ht="20.85" customHeight="1">
      <c r="B940" s="212"/>
      <c r="C940" s="213"/>
      <c r="D940" s="214" t="s">
        <v>75</v>
      </c>
      <c r="E940" s="225" t="s">
        <v>390</v>
      </c>
      <c r="F940" s="225" t="s">
        <v>391</v>
      </c>
      <c r="G940" s="213"/>
      <c r="H940" s="213"/>
      <c r="I940" s="216"/>
      <c r="J940" s="226">
        <f>BK940</f>
        <v>0</v>
      </c>
      <c r="K940" s="213"/>
      <c r="L940" s="217"/>
      <c r="M940" s="218"/>
      <c r="N940" s="219"/>
      <c r="O940" s="219"/>
      <c r="P940" s="220">
        <f>P941+P946+P974+P1069</f>
        <v>0</v>
      </c>
      <c r="Q940" s="219"/>
      <c r="R940" s="220">
        <f>R941+R946+R974+R1069</f>
        <v>6.1278974000000002</v>
      </c>
      <c r="S940" s="219"/>
      <c r="T940" s="221">
        <f>T941+T946+T974+T1069</f>
        <v>95.85108000000001</v>
      </c>
      <c r="AR940" s="222" t="s">
        <v>84</v>
      </c>
      <c r="AT940" s="223" t="s">
        <v>75</v>
      </c>
      <c r="AU940" s="223" t="s">
        <v>92</v>
      </c>
      <c r="AY940" s="222" t="s">
        <v>387</v>
      </c>
      <c r="BK940" s="224">
        <f>BK941+BK946+BK974+BK1069</f>
        <v>0</v>
      </c>
    </row>
    <row r="941" spans="1:65" s="13" customFormat="1" ht="20.85" customHeight="1">
      <c r="B941" s="227"/>
      <c r="C941" s="228"/>
      <c r="D941" s="229" t="s">
        <v>75</v>
      </c>
      <c r="E941" s="229" t="s">
        <v>84</v>
      </c>
      <c r="F941" s="229" t="s">
        <v>392</v>
      </c>
      <c r="G941" s="228"/>
      <c r="H941" s="228"/>
      <c r="I941" s="230"/>
      <c r="J941" s="231">
        <f>BK941</f>
        <v>0</v>
      </c>
      <c r="K941" s="228"/>
      <c r="L941" s="232"/>
      <c r="M941" s="233"/>
      <c r="N941" s="234"/>
      <c r="O941" s="234"/>
      <c r="P941" s="235">
        <f>SUM(P942:P945)</f>
        <v>0</v>
      </c>
      <c r="Q941" s="234"/>
      <c r="R941" s="235">
        <f>SUM(R942:R945)</f>
        <v>0</v>
      </c>
      <c r="S941" s="234"/>
      <c r="T941" s="236">
        <f>SUM(T942:T945)</f>
        <v>0.91095999999999999</v>
      </c>
      <c r="AR941" s="237" t="s">
        <v>84</v>
      </c>
      <c r="AT941" s="238" t="s">
        <v>75</v>
      </c>
      <c r="AU941" s="238" t="s">
        <v>99</v>
      </c>
      <c r="AY941" s="237" t="s">
        <v>387</v>
      </c>
      <c r="BK941" s="239">
        <f>SUM(BK942:BK945)</f>
        <v>0</v>
      </c>
    </row>
    <row r="942" spans="1:65" s="2" customFormat="1" ht="24.15" customHeight="1">
      <c r="A942" s="37"/>
      <c r="B942" s="38"/>
      <c r="C942" s="240" t="s">
        <v>1172</v>
      </c>
      <c r="D942" s="240" t="s">
        <v>393</v>
      </c>
      <c r="E942" s="241" t="s">
        <v>394</v>
      </c>
      <c r="F942" s="242" t="s">
        <v>395</v>
      </c>
      <c r="G942" s="243" t="s">
        <v>396</v>
      </c>
      <c r="H942" s="244">
        <v>77.2</v>
      </c>
      <c r="I942" s="245"/>
      <c r="J942" s="246">
        <f>ROUND(I942*H942,2)</f>
        <v>0</v>
      </c>
      <c r="K942" s="247"/>
      <c r="L942" s="40"/>
      <c r="M942" s="248" t="s">
        <v>1</v>
      </c>
      <c r="N942" s="249" t="s">
        <v>42</v>
      </c>
      <c r="O942" s="78"/>
      <c r="P942" s="250">
        <f>O942*H942</f>
        <v>0</v>
      </c>
      <c r="Q942" s="250">
        <v>0</v>
      </c>
      <c r="R942" s="250">
        <f>Q942*H942</f>
        <v>0</v>
      </c>
      <c r="S942" s="250">
        <v>1.18E-2</v>
      </c>
      <c r="T942" s="251">
        <f>S942*H942</f>
        <v>0.91095999999999999</v>
      </c>
      <c r="U942" s="37"/>
      <c r="V942" s="37"/>
      <c r="W942" s="37"/>
      <c r="X942" s="37"/>
      <c r="Y942" s="37"/>
      <c r="Z942" s="37"/>
      <c r="AA942" s="37"/>
      <c r="AB942" s="37"/>
      <c r="AC942" s="37"/>
      <c r="AD942" s="37"/>
      <c r="AE942" s="37"/>
      <c r="AR942" s="252" t="s">
        <v>386</v>
      </c>
      <c r="AT942" s="252" t="s">
        <v>393</v>
      </c>
      <c r="AU942" s="252" t="s">
        <v>386</v>
      </c>
      <c r="AY942" s="19" t="s">
        <v>387</v>
      </c>
      <c r="BE942" s="127">
        <f>IF(N942="základná",J942,0)</f>
        <v>0</v>
      </c>
      <c r="BF942" s="127">
        <f>IF(N942="znížená",J942,0)</f>
        <v>0</v>
      </c>
      <c r="BG942" s="127">
        <f>IF(N942="zákl. prenesená",J942,0)</f>
        <v>0</v>
      </c>
      <c r="BH942" s="127">
        <f>IF(N942="zníž. prenesená",J942,0)</f>
        <v>0</v>
      </c>
      <c r="BI942" s="127">
        <f>IF(N942="nulová",J942,0)</f>
        <v>0</v>
      </c>
      <c r="BJ942" s="19" t="s">
        <v>92</v>
      </c>
      <c r="BK942" s="127">
        <f>ROUND(I942*H942,2)</f>
        <v>0</v>
      </c>
      <c r="BL942" s="19" t="s">
        <v>386</v>
      </c>
      <c r="BM942" s="252" t="s">
        <v>1173</v>
      </c>
    </row>
    <row r="943" spans="1:65" s="14" customFormat="1" ht="10.199999999999999">
      <c r="B943" s="253"/>
      <c r="C943" s="254"/>
      <c r="D943" s="255" t="s">
        <v>398</v>
      </c>
      <c r="E943" s="256" t="s">
        <v>1</v>
      </c>
      <c r="F943" s="257" t="s">
        <v>399</v>
      </c>
      <c r="G943" s="254"/>
      <c r="H943" s="256" t="s">
        <v>1</v>
      </c>
      <c r="I943" s="258"/>
      <c r="J943" s="254"/>
      <c r="K943" s="254"/>
      <c r="L943" s="259"/>
      <c r="M943" s="260"/>
      <c r="N943" s="261"/>
      <c r="O943" s="261"/>
      <c r="P943" s="261"/>
      <c r="Q943" s="261"/>
      <c r="R943" s="261"/>
      <c r="S943" s="261"/>
      <c r="T943" s="262"/>
      <c r="AT943" s="263" t="s">
        <v>398</v>
      </c>
      <c r="AU943" s="263" t="s">
        <v>386</v>
      </c>
      <c r="AV943" s="14" t="s">
        <v>84</v>
      </c>
      <c r="AW943" s="14" t="s">
        <v>30</v>
      </c>
      <c r="AX943" s="14" t="s">
        <v>76</v>
      </c>
      <c r="AY943" s="263" t="s">
        <v>387</v>
      </c>
    </row>
    <row r="944" spans="1:65" s="15" customFormat="1" ht="10.199999999999999">
      <c r="B944" s="264"/>
      <c r="C944" s="265"/>
      <c r="D944" s="255" t="s">
        <v>398</v>
      </c>
      <c r="E944" s="266" t="s">
        <v>1</v>
      </c>
      <c r="F944" s="267" t="s">
        <v>1174</v>
      </c>
      <c r="G944" s="265"/>
      <c r="H944" s="268">
        <v>77.2</v>
      </c>
      <c r="I944" s="269"/>
      <c r="J944" s="265"/>
      <c r="K944" s="265"/>
      <c r="L944" s="270"/>
      <c r="M944" s="271"/>
      <c r="N944" s="272"/>
      <c r="O944" s="272"/>
      <c r="P944" s="272"/>
      <c r="Q944" s="272"/>
      <c r="R944" s="272"/>
      <c r="S944" s="272"/>
      <c r="T944" s="273"/>
      <c r="AT944" s="274" t="s">
        <v>398</v>
      </c>
      <c r="AU944" s="274" t="s">
        <v>386</v>
      </c>
      <c r="AV944" s="15" t="s">
        <v>92</v>
      </c>
      <c r="AW944" s="15" t="s">
        <v>30</v>
      </c>
      <c r="AX944" s="15" t="s">
        <v>76</v>
      </c>
      <c r="AY944" s="274" t="s">
        <v>387</v>
      </c>
    </row>
    <row r="945" spans="1:65" s="16" customFormat="1" ht="10.199999999999999">
      <c r="B945" s="275"/>
      <c r="C945" s="276"/>
      <c r="D945" s="255" t="s">
        <v>398</v>
      </c>
      <c r="E945" s="277" t="s">
        <v>1</v>
      </c>
      <c r="F945" s="278" t="s">
        <v>401</v>
      </c>
      <c r="G945" s="276"/>
      <c r="H945" s="279">
        <v>77.2</v>
      </c>
      <c r="I945" s="280"/>
      <c r="J945" s="276"/>
      <c r="K945" s="276"/>
      <c r="L945" s="281"/>
      <c r="M945" s="282"/>
      <c r="N945" s="283"/>
      <c r="O945" s="283"/>
      <c r="P945" s="283"/>
      <c r="Q945" s="283"/>
      <c r="R945" s="283"/>
      <c r="S945" s="283"/>
      <c r="T945" s="284"/>
      <c r="AT945" s="285" t="s">
        <v>398</v>
      </c>
      <c r="AU945" s="285" t="s">
        <v>386</v>
      </c>
      <c r="AV945" s="16" t="s">
        <v>386</v>
      </c>
      <c r="AW945" s="16" t="s">
        <v>30</v>
      </c>
      <c r="AX945" s="16" t="s">
        <v>84</v>
      </c>
      <c r="AY945" s="285" t="s">
        <v>387</v>
      </c>
    </row>
    <row r="946" spans="1:65" s="13" customFormat="1" ht="20.85" customHeight="1">
      <c r="B946" s="227"/>
      <c r="C946" s="228"/>
      <c r="D946" s="229" t="s">
        <v>75</v>
      </c>
      <c r="E946" s="229" t="s">
        <v>92</v>
      </c>
      <c r="F946" s="229" t="s">
        <v>402</v>
      </c>
      <c r="G946" s="228"/>
      <c r="H946" s="228"/>
      <c r="I946" s="230"/>
      <c r="J946" s="231">
        <f>BK946</f>
        <v>0</v>
      </c>
      <c r="K946" s="228"/>
      <c r="L946" s="232"/>
      <c r="M946" s="233"/>
      <c r="N946" s="234"/>
      <c r="O946" s="234"/>
      <c r="P946" s="235">
        <f>SUM(P947:P973)</f>
        <v>0</v>
      </c>
      <c r="Q946" s="234"/>
      <c r="R946" s="235">
        <f>SUM(R947:R973)</f>
        <v>0</v>
      </c>
      <c r="S946" s="234"/>
      <c r="T946" s="236">
        <f>SUM(T947:T973)</f>
        <v>0</v>
      </c>
      <c r="AR946" s="237" t="s">
        <v>84</v>
      </c>
      <c r="AT946" s="238" t="s">
        <v>75</v>
      </c>
      <c r="AU946" s="238" t="s">
        <v>99</v>
      </c>
      <c r="AY946" s="237" t="s">
        <v>387</v>
      </c>
      <c r="BK946" s="239">
        <f>SUM(BK947:BK973)</f>
        <v>0</v>
      </c>
    </row>
    <row r="947" spans="1:65" s="2" customFormat="1" ht="24.15" customHeight="1">
      <c r="A947" s="37"/>
      <c r="B947" s="38"/>
      <c r="C947" s="240" t="s">
        <v>1175</v>
      </c>
      <c r="D947" s="240" t="s">
        <v>393</v>
      </c>
      <c r="E947" s="241" t="s">
        <v>403</v>
      </c>
      <c r="F947" s="242" t="s">
        <v>404</v>
      </c>
      <c r="G947" s="243" t="s">
        <v>405</v>
      </c>
      <c r="H947" s="244">
        <v>3193.2559999999999</v>
      </c>
      <c r="I947" s="245"/>
      <c r="J947" s="246">
        <f>ROUND(I947*H947,2)</f>
        <v>0</v>
      </c>
      <c r="K947" s="247"/>
      <c r="L947" s="40"/>
      <c r="M947" s="248" t="s">
        <v>1</v>
      </c>
      <c r="N947" s="249" t="s">
        <v>42</v>
      </c>
      <c r="O947" s="78"/>
      <c r="P947" s="250">
        <f>O947*H947</f>
        <v>0</v>
      </c>
      <c r="Q947" s="250">
        <v>0</v>
      </c>
      <c r="R947" s="250">
        <f>Q947*H947</f>
        <v>0</v>
      </c>
      <c r="S947" s="250">
        <v>0</v>
      </c>
      <c r="T947" s="251">
        <f>S947*H947</f>
        <v>0</v>
      </c>
      <c r="U947" s="37"/>
      <c r="V947" s="37"/>
      <c r="W947" s="37"/>
      <c r="X947" s="37"/>
      <c r="Y947" s="37"/>
      <c r="Z947" s="37"/>
      <c r="AA947" s="37"/>
      <c r="AB947" s="37"/>
      <c r="AC947" s="37"/>
      <c r="AD947" s="37"/>
      <c r="AE947" s="37"/>
      <c r="AR947" s="252" t="s">
        <v>386</v>
      </c>
      <c r="AT947" s="252" t="s">
        <v>393</v>
      </c>
      <c r="AU947" s="252" t="s">
        <v>386</v>
      </c>
      <c r="AY947" s="19" t="s">
        <v>387</v>
      </c>
      <c r="BE947" s="127">
        <f>IF(N947="základná",J947,0)</f>
        <v>0</v>
      </c>
      <c r="BF947" s="127">
        <f>IF(N947="znížená",J947,0)</f>
        <v>0</v>
      </c>
      <c r="BG947" s="127">
        <f>IF(N947="zákl. prenesená",J947,0)</f>
        <v>0</v>
      </c>
      <c r="BH947" s="127">
        <f>IF(N947="zníž. prenesená",J947,0)</f>
        <v>0</v>
      </c>
      <c r="BI947" s="127">
        <f>IF(N947="nulová",J947,0)</f>
        <v>0</v>
      </c>
      <c r="BJ947" s="19" t="s">
        <v>92</v>
      </c>
      <c r="BK947" s="127">
        <f>ROUND(I947*H947,2)</f>
        <v>0</v>
      </c>
      <c r="BL947" s="19" t="s">
        <v>386</v>
      </c>
      <c r="BM947" s="252" t="s">
        <v>1176</v>
      </c>
    </row>
    <row r="948" spans="1:65" s="14" customFormat="1" ht="10.199999999999999">
      <c r="B948" s="253"/>
      <c r="C948" s="254"/>
      <c r="D948" s="255" t="s">
        <v>398</v>
      </c>
      <c r="E948" s="256" t="s">
        <v>1</v>
      </c>
      <c r="F948" s="257" t="s">
        <v>399</v>
      </c>
      <c r="G948" s="254"/>
      <c r="H948" s="256" t="s">
        <v>1</v>
      </c>
      <c r="I948" s="258"/>
      <c r="J948" s="254"/>
      <c r="K948" s="254"/>
      <c r="L948" s="259"/>
      <c r="M948" s="260"/>
      <c r="N948" s="261"/>
      <c r="O948" s="261"/>
      <c r="P948" s="261"/>
      <c r="Q948" s="261"/>
      <c r="R948" s="261"/>
      <c r="S948" s="261"/>
      <c r="T948" s="262"/>
      <c r="AT948" s="263" t="s">
        <v>398</v>
      </c>
      <c r="AU948" s="263" t="s">
        <v>386</v>
      </c>
      <c r="AV948" s="14" t="s">
        <v>84</v>
      </c>
      <c r="AW948" s="14" t="s">
        <v>30</v>
      </c>
      <c r="AX948" s="14" t="s">
        <v>76</v>
      </c>
      <c r="AY948" s="263" t="s">
        <v>387</v>
      </c>
    </row>
    <row r="949" spans="1:65" s="15" customFormat="1" ht="10.199999999999999">
      <c r="B949" s="264"/>
      <c r="C949" s="265"/>
      <c r="D949" s="255" t="s">
        <v>398</v>
      </c>
      <c r="E949" s="266" t="s">
        <v>1</v>
      </c>
      <c r="F949" s="267" t="s">
        <v>1177</v>
      </c>
      <c r="G949" s="265"/>
      <c r="H949" s="268">
        <v>3039</v>
      </c>
      <c r="I949" s="269"/>
      <c r="J949" s="265"/>
      <c r="K949" s="265"/>
      <c r="L949" s="270"/>
      <c r="M949" s="271"/>
      <c r="N949" s="272"/>
      <c r="O949" s="272"/>
      <c r="P949" s="272"/>
      <c r="Q949" s="272"/>
      <c r="R949" s="272"/>
      <c r="S949" s="272"/>
      <c r="T949" s="273"/>
      <c r="AT949" s="274" t="s">
        <v>398</v>
      </c>
      <c r="AU949" s="274" t="s">
        <v>386</v>
      </c>
      <c r="AV949" s="15" t="s">
        <v>92</v>
      </c>
      <c r="AW949" s="15" t="s">
        <v>30</v>
      </c>
      <c r="AX949" s="15" t="s">
        <v>76</v>
      </c>
      <c r="AY949" s="274" t="s">
        <v>387</v>
      </c>
    </row>
    <row r="950" spans="1:65" s="15" customFormat="1" ht="10.199999999999999">
      <c r="B950" s="264"/>
      <c r="C950" s="265"/>
      <c r="D950" s="255" t="s">
        <v>398</v>
      </c>
      <c r="E950" s="266" t="s">
        <v>1</v>
      </c>
      <c r="F950" s="267" t="s">
        <v>1178</v>
      </c>
      <c r="G950" s="265"/>
      <c r="H950" s="268">
        <v>17.756</v>
      </c>
      <c r="I950" s="269"/>
      <c r="J950" s="265"/>
      <c r="K950" s="265"/>
      <c r="L950" s="270"/>
      <c r="M950" s="271"/>
      <c r="N950" s="272"/>
      <c r="O950" s="272"/>
      <c r="P950" s="272"/>
      <c r="Q950" s="272"/>
      <c r="R950" s="272"/>
      <c r="S950" s="272"/>
      <c r="T950" s="273"/>
      <c r="AT950" s="274" t="s">
        <v>398</v>
      </c>
      <c r="AU950" s="274" t="s">
        <v>386</v>
      </c>
      <c r="AV950" s="15" t="s">
        <v>92</v>
      </c>
      <c r="AW950" s="15" t="s">
        <v>30</v>
      </c>
      <c r="AX950" s="15" t="s">
        <v>76</v>
      </c>
      <c r="AY950" s="274" t="s">
        <v>387</v>
      </c>
    </row>
    <row r="951" spans="1:65" s="15" customFormat="1" ht="10.199999999999999">
      <c r="B951" s="264"/>
      <c r="C951" s="265"/>
      <c r="D951" s="255" t="s">
        <v>398</v>
      </c>
      <c r="E951" s="266" t="s">
        <v>1</v>
      </c>
      <c r="F951" s="267" t="s">
        <v>1179</v>
      </c>
      <c r="G951" s="265"/>
      <c r="H951" s="268">
        <v>136.5</v>
      </c>
      <c r="I951" s="269"/>
      <c r="J951" s="265"/>
      <c r="K951" s="265"/>
      <c r="L951" s="270"/>
      <c r="M951" s="271"/>
      <c r="N951" s="272"/>
      <c r="O951" s="272"/>
      <c r="P951" s="272"/>
      <c r="Q951" s="272"/>
      <c r="R951" s="272"/>
      <c r="S951" s="272"/>
      <c r="T951" s="273"/>
      <c r="AT951" s="274" t="s">
        <v>398</v>
      </c>
      <c r="AU951" s="274" t="s">
        <v>386</v>
      </c>
      <c r="AV951" s="15" t="s">
        <v>92</v>
      </c>
      <c r="AW951" s="15" t="s">
        <v>30</v>
      </c>
      <c r="AX951" s="15" t="s">
        <v>76</v>
      </c>
      <c r="AY951" s="274" t="s">
        <v>387</v>
      </c>
    </row>
    <row r="952" spans="1:65" s="15" customFormat="1" ht="10.199999999999999">
      <c r="B952" s="264"/>
      <c r="C952" s="265"/>
      <c r="D952" s="255" t="s">
        <v>398</v>
      </c>
      <c r="E952" s="266" t="s">
        <v>1</v>
      </c>
      <c r="F952" s="267" t="s">
        <v>410</v>
      </c>
      <c r="G952" s="265"/>
      <c r="H952" s="268">
        <v>0</v>
      </c>
      <c r="I952" s="269"/>
      <c r="J952" s="265"/>
      <c r="K952" s="265"/>
      <c r="L952" s="270"/>
      <c r="M952" s="271"/>
      <c r="N952" s="272"/>
      <c r="O952" s="272"/>
      <c r="P952" s="272"/>
      <c r="Q952" s="272"/>
      <c r="R952" s="272"/>
      <c r="S952" s="272"/>
      <c r="T952" s="273"/>
      <c r="AT952" s="274" t="s">
        <v>398</v>
      </c>
      <c r="AU952" s="274" t="s">
        <v>386</v>
      </c>
      <c r="AV952" s="15" t="s">
        <v>92</v>
      </c>
      <c r="AW952" s="15" t="s">
        <v>30</v>
      </c>
      <c r="AX952" s="15" t="s">
        <v>76</v>
      </c>
      <c r="AY952" s="274" t="s">
        <v>387</v>
      </c>
    </row>
    <row r="953" spans="1:65" s="17" customFormat="1" ht="10.199999999999999">
      <c r="B953" s="286"/>
      <c r="C953" s="287"/>
      <c r="D953" s="255" t="s">
        <v>398</v>
      </c>
      <c r="E953" s="288" t="s">
        <v>1</v>
      </c>
      <c r="F953" s="289" t="s">
        <v>411</v>
      </c>
      <c r="G953" s="287"/>
      <c r="H953" s="290">
        <v>3193.2559999999999</v>
      </c>
      <c r="I953" s="291"/>
      <c r="J953" s="287"/>
      <c r="K953" s="287"/>
      <c r="L953" s="292"/>
      <c r="M953" s="293"/>
      <c r="N953" s="294"/>
      <c r="O953" s="294"/>
      <c r="P953" s="294"/>
      <c r="Q953" s="294"/>
      <c r="R953" s="294"/>
      <c r="S953" s="294"/>
      <c r="T953" s="295"/>
      <c r="AT953" s="296" t="s">
        <v>398</v>
      </c>
      <c r="AU953" s="296" t="s">
        <v>386</v>
      </c>
      <c r="AV953" s="17" t="s">
        <v>99</v>
      </c>
      <c r="AW953" s="17" t="s">
        <v>30</v>
      </c>
      <c r="AX953" s="17" t="s">
        <v>76</v>
      </c>
      <c r="AY953" s="296" t="s">
        <v>387</v>
      </c>
    </row>
    <row r="954" spans="1:65" s="16" customFormat="1" ht="10.199999999999999">
      <c r="B954" s="275"/>
      <c r="C954" s="276"/>
      <c r="D954" s="255" t="s">
        <v>398</v>
      </c>
      <c r="E954" s="277" t="s">
        <v>1</v>
      </c>
      <c r="F954" s="278" t="s">
        <v>412</v>
      </c>
      <c r="G954" s="276"/>
      <c r="H954" s="279">
        <v>3193.2559999999999</v>
      </c>
      <c r="I954" s="280"/>
      <c r="J954" s="276"/>
      <c r="K954" s="276"/>
      <c r="L954" s="281"/>
      <c r="M954" s="282"/>
      <c r="N954" s="283"/>
      <c r="O954" s="283"/>
      <c r="P954" s="283"/>
      <c r="Q954" s="283"/>
      <c r="R954" s="283"/>
      <c r="S954" s="283"/>
      <c r="T954" s="284"/>
      <c r="AT954" s="285" t="s">
        <v>398</v>
      </c>
      <c r="AU954" s="285" t="s">
        <v>386</v>
      </c>
      <c r="AV954" s="16" t="s">
        <v>386</v>
      </c>
      <c r="AW954" s="16" t="s">
        <v>30</v>
      </c>
      <c r="AX954" s="16" t="s">
        <v>84</v>
      </c>
      <c r="AY954" s="285" t="s">
        <v>387</v>
      </c>
    </row>
    <row r="955" spans="1:65" s="2" customFormat="1" ht="16.5" customHeight="1">
      <c r="A955" s="37"/>
      <c r="B955" s="38"/>
      <c r="C955" s="240" t="s">
        <v>1180</v>
      </c>
      <c r="D955" s="240" t="s">
        <v>393</v>
      </c>
      <c r="E955" s="241" t="s">
        <v>413</v>
      </c>
      <c r="F955" s="242" t="s">
        <v>414</v>
      </c>
      <c r="G955" s="243" t="s">
        <v>405</v>
      </c>
      <c r="H955" s="244">
        <v>91.35</v>
      </c>
      <c r="I955" s="245"/>
      <c r="J955" s="246">
        <f>ROUND(I955*H955,2)</f>
        <v>0</v>
      </c>
      <c r="K955" s="247"/>
      <c r="L955" s="40"/>
      <c r="M955" s="248" t="s">
        <v>1</v>
      </c>
      <c r="N955" s="249" t="s">
        <v>42</v>
      </c>
      <c r="O955" s="78"/>
      <c r="P955" s="250">
        <f>O955*H955</f>
        <v>0</v>
      </c>
      <c r="Q955" s="250">
        <v>0</v>
      </c>
      <c r="R955" s="250">
        <f>Q955*H955</f>
        <v>0</v>
      </c>
      <c r="S955" s="250">
        <v>0</v>
      </c>
      <c r="T955" s="251">
        <f>S955*H955</f>
        <v>0</v>
      </c>
      <c r="U955" s="37"/>
      <c r="V955" s="37"/>
      <c r="W955" s="37"/>
      <c r="X955" s="37"/>
      <c r="Y955" s="37"/>
      <c r="Z955" s="37"/>
      <c r="AA955" s="37"/>
      <c r="AB955" s="37"/>
      <c r="AC955" s="37"/>
      <c r="AD955" s="37"/>
      <c r="AE955" s="37"/>
      <c r="AR955" s="252" t="s">
        <v>386</v>
      </c>
      <c r="AT955" s="252" t="s">
        <v>393</v>
      </c>
      <c r="AU955" s="252" t="s">
        <v>386</v>
      </c>
      <c r="AY955" s="19" t="s">
        <v>387</v>
      </c>
      <c r="BE955" s="127">
        <f>IF(N955="základná",J955,0)</f>
        <v>0</v>
      </c>
      <c r="BF955" s="127">
        <f>IF(N955="znížená",J955,0)</f>
        <v>0</v>
      </c>
      <c r="BG955" s="127">
        <f>IF(N955="zákl. prenesená",J955,0)</f>
        <v>0</v>
      </c>
      <c r="BH955" s="127">
        <f>IF(N955="zníž. prenesená",J955,0)</f>
        <v>0</v>
      </c>
      <c r="BI955" s="127">
        <f>IF(N955="nulová",J955,0)</f>
        <v>0</v>
      </c>
      <c r="BJ955" s="19" t="s">
        <v>92</v>
      </c>
      <c r="BK955" s="127">
        <f>ROUND(I955*H955,2)</f>
        <v>0</v>
      </c>
      <c r="BL955" s="19" t="s">
        <v>386</v>
      </c>
      <c r="BM955" s="252" t="s">
        <v>1181</v>
      </c>
    </row>
    <row r="956" spans="1:65" s="14" customFormat="1" ht="10.199999999999999">
      <c r="B956" s="253"/>
      <c r="C956" s="254"/>
      <c r="D956" s="255" t="s">
        <v>398</v>
      </c>
      <c r="E956" s="256" t="s">
        <v>1</v>
      </c>
      <c r="F956" s="257" t="s">
        <v>416</v>
      </c>
      <c r="G956" s="254"/>
      <c r="H956" s="256" t="s">
        <v>1</v>
      </c>
      <c r="I956" s="258"/>
      <c r="J956" s="254"/>
      <c r="K956" s="254"/>
      <c r="L956" s="259"/>
      <c r="M956" s="260"/>
      <c r="N956" s="261"/>
      <c r="O956" s="261"/>
      <c r="P956" s="261"/>
      <c r="Q956" s="261"/>
      <c r="R956" s="261"/>
      <c r="S956" s="261"/>
      <c r="T956" s="262"/>
      <c r="AT956" s="263" t="s">
        <v>398</v>
      </c>
      <c r="AU956" s="263" t="s">
        <v>386</v>
      </c>
      <c r="AV956" s="14" t="s">
        <v>84</v>
      </c>
      <c r="AW956" s="14" t="s">
        <v>30</v>
      </c>
      <c r="AX956" s="14" t="s">
        <v>76</v>
      </c>
      <c r="AY956" s="263" t="s">
        <v>387</v>
      </c>
    </row>
    <row r="957" spans="1:65" s="15" customFormat="1" ht="10.199999999999999">
      <c r="B957" s="264"/>
      <c r="C957" s="265"/>
      <c r="D957" s="255" t="s">
        <v>398</v>
      </c>
      <c r="E957" s="266" t="s">
        <v>1</v>
      </c>
      <c r="F957" s="267" t="s">
        <v>1182</v>
      </c>
      <c r="G957" s="265"/>
      <c r="H957" s="268">
        <v>47.4</v>
      </c>
      <c r="I957" s="269"/>
      <c r="J957" s="265"/>
      <c r="K957" s="265"/>
      <c r="L957" s="270"/>
      <c r="M957" s="271"/>
      <c r="N957" s="272"/>
      <c r="O957" s="272"/>
      <c r="P957" s="272"/>
      <c r="Q957" s="272"/>
      <c r="R957" s="272"/>
      <c r="S957" s="272"/>
      <c r="T957" s="273"/>
      <c r="AT957" s="274" t="s">
        <v>398</v>
      </c>
      <c r="AU957" s="274" t="s">
        <v>386</v>
      </c>
      <c r="AV957" s="15" t="s">
        <v>92</v>
      </c>
      <c r="AW957" s="15" t="s">
        <v>30</v>
      </c>
      <c r="AX957" s="15" t="s">
        <v>76</v>
      </c>
      <c r="AY957" s="274" t="s">
        <v>387</v>
      </c>
    </row>
    <row r="958" spans="1:65" s="15" customFormat="1" ht="10.199999999999999">
      <c r="B958" s="264"/>
      <c r="C958" s="265"/>
      <c r="D958" s="255" t="s">
        <v>398</v>
      </c>
      <c r="E958" s="266" t="s">
        <v>1</v>
      </c>
      <c r="F958" s="267" t="s">
        <v>1183</v>
      </c>
      <c r="G958" s="265"/>
      <c r="H958" s="268">
        <v>39.6</v>
      </c>
      <c r="I958" s="269"/>
      <c r="J958" s="265"/>
      <c r="K958" s="265"/>
      <c r="L958" s="270"/>
      <c r="M958" s="271"/>
      <c r="N958" s="272"/>
      <c r="O958" s="272"/>
      <c r="P958" s="272"/>
      <c r="Q958" s="272"/>
      <c r="R958" s="272"/>
      <c r="S958" s="272"/>
      <c r="T958" s="273"/>
      <c r="AT958" s="274" t="s">
        <v>398</v>
      </c>
      <c r="AU958" s="274" t="s">
        <v>386</v>
      </c>
      <c r="AV958" s="15" t="s">
        <v>92</v>
      </c>
      <c r="AW958" s="15" t="s">
        <v>30</v>
      </c>
      <c r="AX958" s="15" t="s">
        <v>76</v>
      </c>
      <c r="AY958" s="274" t="s">
        <v>387</v>
      </c>
    </row>
    <row r="959" spans="1:65" s="17" customFormat="1" ht="10.199999999999999">
      <c r="B959" s="286"/>
      <c r="C959" s="287"/>
      <c r="D959" s="255" t="s">
        <v>398</v>
      </c>
      <c r="E959" s="288" t="s">
        <v>314</v>
      </c>
      <c r="F959" s="289" t="s">
        <v>411</v>
      </c>
      <c r="G959" s="287"/>
      <c r="H959" s="290">
        <v>87</v>
      </c>
      <c r="I959" s="291"/>
      <c r="J959" s="287"/>
      <c r="K959" s="287"/>
      <c r="L959" s="292"/>
      <c r="M959" s="293"/>
      <c r="N959" s="294"/>
      <c r="O959" s="294"/>
      <c r="P959" s="294"/>
      <c r="Q959" s="294"/>
      <c r="R959" s="294"/>
      <c r="S959" s="294"/>
      <c r="T959" s="295"/>
      <c r="AT959" s="296" t="s">
        <v>398</v>
      </c>
      <c r="AU959" s="296" t="s">
        <v>386</v>
      </c>
      <c r="AV959" s="17" t="s">
        <v>99</v>
      </c>
      <c r="AW959" s="17" t="s">
        <v>30</v>
      </c>
      <c r="AX959" s="17" t="s">
        <v>76</v>
      </c>
      <c r="AY959" s="296" t="s">
        <v>387</v>
      </c>
    </row>
    <row r="960" spans="1:65" s="15" customFormat="1" ht="10.199999999999999">
      <c r="B960" s="264"/>
      <c r="C960" s="265"/>
      <c r="D960" s="255" t="s">
        <v>398</v>
      </c>
      <c r="E960" s="266" t="s">
        <v>1</v>
      </c>
      <c r="F960" s="267" t="s">
        <v>1184</v>
      </c>
      <c r="G960" s="265"/>
      <c r="H960" s="268">
        <v>4.3499999999999996</v>
      </c>
      <c r="I960" s="269"/>
      <c r="J960" s="265"/>
      <c r="K960" s="265"/>
      <c r="L960" s="270"/>
      <c r="M960" s="271"/>
      <c r="N960" s="272"/>
      <c r="O960" s="272"/>
      <c r="P960" s="272"/>
      <c r="Q960" s="272"/>
      <c r="R960" s="272"/>
      <c r="S960" s="272"/>
      <c r="T960" s="273"/>
      <c r="AT960" s="274" t="s">
        <v>398</v>
      </c>
      <c r="AU960" s="274" t="s">
        <v>386</v>
      </c>
      <c r="AV960" s="15" t="s">
        <v>92</v>
      </c>
      <c r="AW960" s="15" t="s">
        <v>30</v>
      </c>
      <c r="AX960" s="15" t="s">
        <v>76</v>
      </c>
      <c r="AY960" s="274" t="s">
        <v>387</v>
      </c>
    </row>
    <row r="961" spans="1:65" s="16" customFormat="1" ht="10.199999999999999">
      <c r="B961" s="275"/>
      <c r="C961" s="276"/>
      <c r="D961" s="255" t="s">
        <v>398</v>
      </c>
      <c r="E961" s="277" t="s">
        <v>1</v>
      </c>
      <c r="F961" s="278" t="s">
        <v>412</v>
      </c>
      <c r="G961" s="276"/>
      <c r="H961" s="279">
        <v>91.35</v>
      </c>
      <c r="I961" s="280"/>
      <c r="J961" s="276"/>
      <c r="K961" s="276"/>
      <c r="L961" s="281"/>
      <c r="M961" s="282"/>
      <c r="N961" s="283"/>
      <c r="O961" s="283"/>
      <c r="P961" s="283"/>
      <c r="Q961" s="283"/>
      <c r="R961" s="283"/>
      <c r="S961" s="283"/>
      <c r="T961" s="284"/>
      <c r="AT961" s="285" t="s">
        <v>398</v>
      </c>
      <c r="AU961" s="285" t="s">
        <v>386</v>
      </c>
      <c r="AV961" s="16" t="s">
        <v>386</v>
      </c>
      <c r="AW961" s="16" t="s">
        <v>30</v>
      </c>
      <c r="AX961" s="16" t="s">
        <v>84</v>
      </c>
      <c r="AY961" s="285" t="s">
        <v>387</v>
      </c>
    </row>
    <row r="962" spans="1:65" s="2" customFormat="1" ht="16.5" customHeight="1">
      <c r="A962" s="37"/>
      <c r="B962" s="38"/>
      <c r="C962" s="240" t="s">
        <v>1185</v>
      </c>
      <c r="D962" s="240" t="s">
        <v>393</v>
      </c>
      <c r="E962" s="241" t="s">
        <v>852</v>
      </c>
      <c r="F962" s="242" t="s">
        <v>853</v>
      </c>
      <c r="G962" s="243" t="s">
        <v>405</v>
      </c>
      <c r="H962" s="244">
        <v>292.84199999999998</v>
      </c>
      <c r="I962" s="245"/>
      <c r="J962" s="246">
        <f>ROUND(I962*H962,2)</f>
        <v>0</v>
      </c>
      <c r="K962" s="247"/>
      <c r="L962" s="40"/>
      <c r="M962" s="248" t="s">
        <v>1</v>
      </c>
      <c r="N962" s="249" t="s">
        <v>42</v>
      </c>
      <c r="O962" s="78"/>
      <c r="P962" s="250">
        <f>O962*H962</f>
        <v>0</v>
      </c>
      <c r="Q962" s="250">
        <v>0</v>
      </c>
      <c r="R962" s="250">
        <f>Q962*H962</f>
        <v>0</v>
      </c>
      <c r="S962" s="250">
        <v>0</v>
      </c>
      <c r="T962" s="251">
        <f>S962*H962</f>
        <v>0</v>
      </c>
      <c r="U962" s="37"/>
      <c r="V962" s="37"/>
      <c r="W962" s="37"/>
      <c r="X962" s="37"/>
      <c r="Y962" s="37"/>
      <c r="Z962" s="37"/>
      <c r="AA962" s="37"/>
      <c r="AB962" s="37"/>
      <c r="AC962" s="37"/>
      <c r="AD962" s="37"/>
      <c r="AE962" s="37"/>
      <c r="AR962" s="252" t="s">
        <v>386</v>
      </c>
      <c r="AT962" s="252" t="s">
        <v>393</v>
      </c>
      <c r="AU962" s="252" t="s">
        <v>386</v>
      </c>
      <c r="AY962" s="19" t="s">
        <v>387</v>
      </c>
      <c r="BE962" s="127">
        <f>IF(N962="základná",J962,0)</f>
        <v>0</v>
      </c>
      <c r="BF962" s="127">
        <f>IF(N962="znížená",J962,0)</f>
        <v>0</v>
      </c>
      <c r="BG962" s="127">
        <f>IF(N962="zákl. prenesená",J962,0)</f>
        <v>0</v>
      </c>
      <c r="BH962" s="127">
        <f>IF(N962="zníž. prenesená",J962,0)</f>
        <v>0</v>
      </c>
      <c r="BI962" s="127">
        <f>IF(N962="nulová",J962,0)</f>
        <v>0</v>
      </c>
      <c r="BJ962" s="19" t="s">
        <v>92</v>
      </c>
      <c r="BK962" s="127">
        <f>ROUND(I962*H962,2)</f>
        <v>0</v>
      </c>
      <c r="BL962" s="19" t="s">
        <v>386</v>
      </c>
      <c r="BM962" s="252" t="s">
        <v>1186</v>
      </c>
    </row>
    <row r="963" spans="1:65" s="14" customFormat="1" ht="20.399999999999999">
      <c r="B963" s="253"/>
      <c r="C963" s="254"/>
      <c r="D963" s="255" t="s">
        <v>398</v>
      </c>
      <c r="E963" s="256" t="s">
        <v>1</v>
      </c>
      <c r="F963" s="257" t="s">
        <v>1187</v>
      </c>
      <c r="G963" s="254"/>
      <c r="H963" s="256" t="s">
        <v>1</v>
      </c>
      <c r="I963" s="258"/>
      <c r="J963" s="254"/>
      <c r="K963" s="254"/>
      <c r="L963" s="259"/>
      <c r="M963" s="260"/>
      <c r="N963" s="261"/>
      <c r="O963" s="261"/>
      <c r="P963" s="261"/>
      <c r="Q963" s="261"/>
      <c r="R963" s="261"/>
      <c r="S963" s="261"/>
      <c r="T963" s="262"/>
      <c r="AT963" s="263" t="s">
        <v>398</v>
      </c>
      <c r="AU963" s="263" t="s">
        <v>386</v>
      </c>
      <c r="AV963" s="14" t="s">
        <v>84</v>
      </c>
      <c r="AW963" s="14" t="s">
        <v>30</v>
      </c>
      <c r="AX963" s="14" t="s">
        <v>76</v>
      </c>
      <c r="AY963" s="263" t="s">
        <v>387</v>
      </c>
    </row>
    <row r="964" spans="1:65" s="15" customFormat="1" ht="10.199999999999999">
      <c r="B964" s="264"/>
      <c r="C964" s="265"/>
      <c r="D964" s="255" t="s">
        <v>398</v>
      </c>
      <c r="E964" s="266" t="s">
        <v>1</v>
      </c>
      <c r="F964" s="267" t="s">
        <v>281</v>
      </c>
      <c r="G964" s="265"/>
      <c r="H964" s="268">
        <v>278.2</v>
      </c>
      <c r="I964" s="269"/>
      <c r="J964" s="265"/>
      <c r="K964" s="265"/>
      <c r="L964" s="270"/>
      <c r="M964" s="271"/>
      <c r="N964" s="272"/>
      <c r="O964" s="272"/>
      <c r="P964" s="272"/>
      <c r="Q964" s="272"/>
      <c r="R964" s="272"/>
      <c r="S964" s="272"/>
      <c r="T964" s="273"/>
      <c r="AT964" s="274" t="s">
        <v>398</v>
      </c>
      <c r="AU964" s="274" t="s">
        <v>386</v>
      </c>
      <c r="AV964" s="15" t="s">
        <v>92</v>
      </c>
      <c r="AW964" s="15" t="s">
        <v>30</v>
      </c>
      <c r="AX964" s="15" t="s">
        <v>76</v>
      </c>
      <c r="AY964" s="274" t="s">
        <v>387</v>
      </c>
    </row>
    <row r="965" spans="1:65" s="15" customFormat="1" ht="10.199999999999999">
      <c r="B965" s="264"/>
      <c r="C965" s="265"/>
      <c r="D965" s="255" t="s">
        <v>398</v>
      </c>
      <c r="E965" s="266" t="s">
        <v>1</v>
      </c>
      <c r="F965" s="267" t="s">
        <v>1188</v>
      </c>
      <c r="G965" s="265"/>
      <c r="H965" s="268">
        <v>14.641999999999999</v>
      </c>
      <c r="I965" s="269"/>
      <c r="J965" s="265"/>
      <c r="K965" s="265"/>
      <c r="L965" s="270"/>
      <c r="M965" s="271"/>
      <c r="N965" s="272"/>
      <c r="O965" s="272"/>
      <c r="P965" s="272"/>
      <c r="Q965" s="272"/>
      <c r="R965" s="272"/>
      <c r="S965" s="272"/>
      <c r="T965" s="273"/>
      <c r="AT965" s="274" t="s">
        <v>398</v>
      </c>
      <c r="AU965" s="274" t="s">
        <v>386</v>
      </c>
      <c r="AV965" s="15" t="s">
        <v>92</v>
      </c>
      <c r="AW965" s="15" t="s">
        <v>30</v>
      </c>
      <c r="AX965" s="15" t="s">
        <v>76</v>
      </c>
      <c r="AY965" s="274" t="s">
        <v>387</v>
      </c>
    </row>
    <row r="966" spans="1:65" s="17" customFormat="1" ht="10.199999999999999">
      <c r="B966" s="286"/>
      <c r="C966" s="287"/>
      <c r="D966" s="255" t="s">
        <v>398</v>
      </c>
      <c r="E966" s="288" t="s">
        <v>161</v>
      </c>
      <c r="F966" s="289" t="s">
        <v>411</v>
      </c>
      <c r="G966" s="287"/>
      <c r="H966" s="290">
        <v>292.84199999999998</v>
      </c>
      <c r="I966" s="291"/>
      <c r="J966" s="287"/>
      <c r="K966" s="287"/>
      <c r="L966" s="292"/>
      <c r="M966" s="293"/>
      <c r="N966" s="294"/>
      <c r="O966" s="294"/>
      <c r="P966" s="294"/>
      <c r="Q966" s="294"/>
      <c r="R966" s="294"/>
      <c r="S966" s="294"/>
      <c r="T966" s="295"/>
      <c r="AT966" s="296" t="s">
        <v>398</v>
      </c>
      <c r="AU966" s="296" t="s">
        <v>386</v>
      </c>
      <c r="AV966" s="17" t="s">
        <v>99</v>
      </c>
      <c r="AW966" s="17" t="s">
        <v>30</v>
      </c>
      <c r="AX966" s="17" t="s">
        <v>76</v>
      </c>
      <c r="AY966" s="296" t="s">
        <v>387</v>
      </c>
    </row>
    <row r="967" spans="1:65" s="16" customFormat="1" ht="10.199999999999999">
      <c r="B967" s="275"/>
      <c r="C967" s="276"/>
      <c r="D967" s="255" t="s">
        <v>398</v>
      </c>
      <c r="E967" s="277" t="s">
        <v>1</v>
      </c>
      <c r="F967" s="278" t="s">
        <v>412</v>
      </c>
      <c r="G967" s="276"/>
      <c r="H967" s="279">
        <v>292.84199999999998</v>
      </c>
      <c r="I967" s="280"/>
      <c r="J967" s="276"/>
      <c r="K967" s="276"/>
      <c r="L967" s="281"/>
      <c r="M967" s="282"/>
      <c r="N967" s="283"/>
      <c r="O967" s="283"/>
      <c r="P967" s="283"/>
      <c r="Q967" s="283"/>
      <c r="R967" s="283"/>
      <c r="S967" s="283"/>
      <c r="T967" s="284"/>
      <c r="AT967" s="285" t="s">
        <v>398</v>
      </c>
      <c r="AU967" s="285" t="s">
        <v>386</v>
      </c>
      <c r="AV967" s="16" t="s">
        <v>386</v>
      </c>
      <c r="AW967" s="16" t="s">
        <v>30</v>
      </c>
      <c r="AX967" s="16" t="s">
        <v>84</v>
      </c>
      <c r="AY967" s="285" t="s">
        <v>387</v>
      </c>
    </row>
    <row r="968" spans="1:65" s="2" customFormat="1" ht="21.75" customHeight="1">
      <c r="A968" s="37"/>
      <c r="B968" s="38"/>
      <c r="C968" s="240" t="s">
        <v>1189</v>
      </c>
      <c r="D968" s="240" t="s">
        <v>393</v>
      </c>
      <c r="E968" s="241" t="s">
        <v>420</v>
      </c>
      <c r="F968" s="242" t="s">
        <v>421</v>
      </c>
      <c r="G968" s="243" t="s">
        <v>405</v>
      </c>
      <c r="H968" s="244">
        <v>319.09500000000003</v>
      </c>
      <c r="I968" s="245"/>
      <c r="J968" s="246">
        <f>ROUND(I968*H968,2)</f>
        <v>0</v>
      </c>
      <c r="K968" s="247"/>
      <c r="L968" s="40"/>
      <c r="M968" s="248" t="s">
        <v>1</v>
      </c>
      <c r="N968" s="249" t="s">
        <v>42</v>
      </c>
      <c r="O968" s="78"/>
      <c r="P968" s="250">
        <f>O968*H968</f>
        <v>0</v>
      </c>
      <c r="Q968" s="250">
        <v>0</v>
      </c>
      <c r="R968" s="250">
        <f>Q968*H968</f>
        <v>0</v>
      </c>
      <c r="S968" s="250">
        <v>0</v>
      </c>
      <c r="T968" s="251">
        <f>S968*H968</f>
        <v>0</v>
      </c>
      <c r="U968" s="37"/>
      <c r="V968" s="37"/>
      <c r="W968" s="37"/>
      <c r="X968" s="37"/>
      <c r="Y968" s="37"/>
      <c r="Z968" s="37"/>
      <c r="AA968" s="37"/>
      <c r="AB968" s="37"/>
      <c r="AC968" s="37"/>
      <c r="AD968" s="37"/>
      <c r="AE968" s="37"/>
      <c r="AR968" s="252" t="s">
        <v>386</v>
      </c>
      <c r="AT968" s="252" t="s">
        <v>393</v>
      </c>
      <c r="AU968" s="252" t="s">
        <v>386</v>
      </c>
      <c r="AY968" s="19" t="s">
        <v>387</v>
      </c>
      <c r="BE968" s="127">
        <f>IF(N968="základná",J968,0)</f>
        <v>0</v>
      </c>
      <c r="BF968" s="127">
        <f>IF(N968="znížená",J968,0)</f>
        <v>0</v>
      </c>
      <c r="BG968" s="127">
        <f>IF(N968="zákl. prenesená",J968,0)</f>
        <v>0</v>
      </c>
      <c r="BH968" s="127">
        <f>IF(N968="zníž. prenesená",J968,0)</f>
        <v>0</v>
      </c>
      <c r="BI968" s="127">
        <f>IF(N968="nulová",J968,0)</f>
        <v>0</v>
      </c>
      <c r="BJ968" s="19" t="s">
        <v>92</v>
      </c>
      <c r="BK968" s="127">
        <f>ROUND(I968*H968,2)</f>
        <v>0</v>
      </c>
      <c r="BL968" s="19" t="s">
        <v>386</v>
      </c>
      <c r="BM968" s="252" t="s">
        <v>1190</v>
      </c>
    </row>
    <row r="969" spans="1:65" s="14" customFormat="1" ht="10.199999999999999">
      <c r="B969" s="253"/>
      <c r="C969" s="254"/>
      <c r="D969" s="255" t="s">
        <v>398</v>
      </c>
      <c r="E969" s="256" t="s">
        <v>1</v>
      </c>
      <c r="F969" s="257" t="s">
        <v>424</v>
      </c>
      <c r="G969" s="254"/>
      <c r="H969" s="256" t="s">
        <v>1</v>
      </c>
      <c r="I969" s="258"/>
      <c r="J969" s="254"/>
      <c r="K969" s="254"/>
      <c r="L969" s="259"/>
      <c r="M969" s="260"/>
      <c r="N969" s="261"/>
      <c r="O969" s="261"/>
      <c r="P969" s="261"/>
      <c r="Q969" s="261"/>
      <c r="R969" s="261"/>
      <c r="S969" s="261"/>
      <c r="T969" s="262"/>
      <c r="AT969" s="263" t="s">
        <v>398</v>
      </c>
      <c r="AU969" s="263" t="s">
        <v>386</v>
      </c>
      <c r="AV969" s="14" t="s">
        <v>84</v>
      </c>
      <c r="AW969" s="14" t="s">
        <v>30</v>
      </c>
      <c r="AX969" s="14" t="s">
        <v>76</v>
      </c>
      <c r="AY969" s="263" t="s">
        <v>387</v>
      </c>
    </row>
    <row r="970" spans="1:65" s="15" customFormat="1" ht="10.199999999999999">
      <c r="B970" s="264"/>
      <c r="C970" s="265"/>
      <c r="D970" s="255" t="s">
        <v>398</v>
      </c>
      <c r="E970" s="266" t="s">
        <v>1</v>
      </c>
      <c r="F970" s="267" t="s">
        <v>1191</v>
      </c>
      <c r="G970" s="265"/>
      <c r="H970" s="268">
        <v>303.89999999999998</v>
      </c>
      <c r="I970" s="269"/>
      <c r="J970" s="265"/>
      <c r="K970" s="265"/>
      <c r="L970" s="270"/>
      <c r="M970" s="271"/>
      <c r="N970" s="272"/>
      <c r="O970" s="272"/>
      <c r="P970" s="272"/>
      <c r="Q970" s="272"/>
      <c r="R970" s="272"/>
      <c r="S970" s="272"/>
      <c r="T970" s="273"/>
      <c r="AT970" s="274" t="s">
        <v>398</v>
      </c>
      <c r="AU970" s="274" t="s">
        <v>386</v>
      </c>
      <c r="AV970" s="15" t="s">
        <v>92</v>
      </c>
      <c r="AW970" s="15" t="s">
        <v>30</v>
      </c>
      <c r="AX970" s="15" t="s">
        <v>76</v>
      </c>
      <c r="AY970" s="274" t="s">
        <v>387</v>
      </c>
    </row>
    <row r="971" spans="1:65" s="17" customFormat="1" ht="10.199999999999999">
      <c r="B971" s="286"/>
      <c r="C971" s="287"/>
      <c r="D971" s="255" t="s">
        <v>398</v>
      </c>
      <c r="E971" s="288" t="s">
        <v>1</v>
      </c>
      <c r="F971" s="289" t="s">
        <v>411</v>
      </c>
      <c r="G971" s="287"/>
      <c r="H971" s="290">
        <v>303.89999999999998</v>
      </c>
      <c r="I971" s="291"/>
      <c r="J971" s="287"/>
      <c r="K971" s="287"/>
      <c r="L971" s="292"/>
      <c r="M971" s="293"/>
      <c r="N971" s="294"/>
      <c r="O971" s="294"/>
      <c r="P971" s="294"/>
      <c r="Q971" s="294"/>
      <c r="R971" s="294"/>
      <c r="S971" s="294"/>
      <c r="T971" s="295"/>
      <c r="AT971" s="296" t="s">
        <v>398</v>
      </c>
      <c r="AU971" s="296" t="s">
        <v>386</v>
      </c>
      <c r="AV971" s="17" t="s">
        <v>99</v>
      </c>
      <c r="AW971" s="17" t="s">
        <v>30</v>
      </c>
      <c r="AX971" s="17" t="s">
        <v>76</v>
      </c>
      <c r="AY971" s="296" t="s">
        <v>387</v>
      </c>
    </row>
    <row r="972" spans="1:65" s="15" customFormat="1" ht="10.199999999999999">
      <c r="B972" s="264"/>
      <c r="C972" s="265"/>
      <c r="D972" s="255" t="s">
        <v>398</v>
      </c>
      <c r="E972" s="266" t="s">
        <v>1</v>
      </c>
      <c r="F972" s="267" t="s">
        <v>1192</v>
      </c>
      <c r="G972" s="265"/>
      <c r="H972" s="268">
        <v>15.195</v>
      </c>
      <c r="I972" s="269"/>
      <c r="J972" s="265"/>
      <c r="K972" s="265"/>
      <c r="L972" s="270"/>
      <c r="M972" s="271"/>
      <c r="N972" s="272"/>
      <c r="O972" s="272"/>
      <c r="P972" s="272"/>
      <c r="Q972" s="272"/>
      <c r="R972" s="272"/>
      <c r="S972" s="272"/>
      <c r="T972" s="273"/>
      <c r="AT972" s="274" t="s">
        <v>398</v>
      </c>
      <c r="AU972" s="274" t="s">
        <v>386</v>
      </c>
      <c r="AV972" s="15" t="s">
        <v>92</v>
      </c>
      <c r="AW972" s="15" t="s">
        <v>30</v>
      </c>
      <c r="AX972" s="15" t="s">
        <v>76</v>
      </c>
      <c r="AY972" s="274" t="s">
        <v>387</v>
      </c>
    </row>
    <row r="973" spans="1:65" s="16" customFormat="1" ht="10.199999999999999">
      <c r="B973" s="275"/>
      <c r="C973" s="276"/>
      <c r="D973" s="255" t="s">
        <v>398</v>
      </c>
      <c r="E973" s="277" t="s">
        <v>1</v>
      </c>
      <c r="F973" s="278" t="s">
        <v>412</v>
      </c>
      <c r="G973" s="276"/>
      <c r="H973" s="279">
        <v>319.09500000000003</v>
      </c>
      <c r="I973" s="280"/>
      <c r="J973" s="276"/>
      <c r="K973" s="276"/>
      <c r="L973" s="281"/>
      <c r="M973" s="282"/>
      <c r="N973" s="283"/>
      <c r="O973" s="283"/>
      <c r="P973" s="283"/>
      <c r="Q973" s="283"/>
      <c r="R973" s="283"/>
      <c r="S973" s="283"/>
      <c r="T973" s="284"/>
      <c r="AT973" s="285" t="s">
        <v>398</v>
      </c>
      <c r="AU973" s="285" t="s">
        <v>386</v>
      </c>
      <c r="AV973" s="16" t="s">
        <v>386</v>
      </c>
      <c r="AW973" s="16" t="s">
        <v>30</v>
      </c>
      <c r="AX973" s="16" t="s">
        <v>84</v>
      </c>
      <c r="AY973" s="285" t="s">
        <v>387</v>
      </c>
    </row>
    <row r="974" spans="1:65" s="13" customFormat="1" ht="20.85" customHeight="1">
      <c r="B974" s="227"/>
      <c r="C974" s="228"/>
      <c r="D974" s="229" t="s">
        <v>75</v>
      </c>
      <c r="E974" s="229" t="s">
        <v>427</v>
      </c>
      <c r="F974" s="229" t="s">
        <v>428</v>
      </c>
      <c r="G974" s="228"/>
      <c r="H974" s="228"/>
      <c r="I974" s="230"/>
      <c r="J974" s="231">
        <f>BK974</f>
        <v>0</v>
      </c>
      <c r="K974" s="228"/>
      <c r="L974" s="232"/>
      <c r="M974" s="233"/>
      <c r="N974" s="234"/>
      <c r="O974" s="234"/>
      <c r="P974" s="235">
        <f>SUM(P975:P1068)</f>
        <v>0</v>
      </c>
      <c r="Q974" s="234"/>
      <c r="R974" s="235">
        <f>SUM(R975:R1068)</f>
        <v>6.1278974000000002</v>
      </c>
      <c r="S974" s="234"/>
      <c r="T974" s="236">
        <f>SUM(T975:T1068)</f>
        <v>94.940120000000007</v>
      </c>
      <c r="AR974" s="237" t="s">
        <v>84</v>
      </c>
      <c r="AT974" s="238" t="s">
        <v>75</v>
      </c>
      <c r="AU974" s="238" t="s">
        <v>99</v>
      </c>
      <c r="AY974" s="237" t="s">
        <v>387</v>
      </c>
      <c r="BK974" s="239">
        <f>SUM(BK975:BK1068)</f>
        <v>0</v>
      </c>
    </row>
    <row r="975" spans="1:65" s="2" customFormat="1" ht="37.799999999999997" customHeight="1">
      <c r="A975" s="37"/>
      <c r="B975" s="38"/>
      <c r="C975" s="240" t="s">
        <v>1193</v>
      </c>
      <c r="D975" s="240" t="s">
        <v>393</v>
      </c>
      <c r="E975" s="241" t="s">
        <v>434</v>
      </c>
      <c r="F975" s="242" t="s">
        <v>435</v>
      </c>
      <c r="G975" s="243" t="s">
        <v>436</v>
      </c>
      <c r="H975" s="244">
        <v>21</v>
      </c>
      <c r="I975" s="245"/>
      <c r="J975" s="246">
        <f>ROUND(I975*H975,2)</f>
        <v>0</v>
      </c>
      <c r="K975" s="247"/>
      <c r="L975" s="40"/>
      <c r="M975" s="248" t="s">
        <v>1</v>
      </c>
      <c r="N975" s="249" t="s">
        <v>42</v>
      </c>
      <c r="O975" s="78"/>
      <c r="P975" s="250">
        <f>O975*H975</f>
        <v>0</v>
      </c>
      <c r="Q975" s="250">
        <v>5.0000000000000002E-5</v>
      </c>
      <c r="R975" s="250">
        <f>Q975*H975</f>
        <v>1.0500000000000002E-3</v>
      </c>
      <c r="S975" s="250">
        <v>1E-3</v>
      </c>
      <c r="T975" s="251">
        <f>S975*H975</f>
        <v>2.1000000000000001E-2</v>
      </c>
      <c r="U975" s="37"/>
      <c r="V975" s="37"/>
      <c r="W975" s="37"/>
      <c r="X975" s="37"/>
      <c r="Y975" s="37"/>
      <c r="Z975" s="37"/>
      <c r="AA975" s="37"/>
      <c r="AB975" s="37"/>
      <c r="AC975" s="37"/>
      <c r="AD975" s="37"/>
      <c r="AE975" s="37"/>
      <c r="AR975" s="252" t="s">
        <v>386</v>
      </c>
      <c r="AT975" s="252" t="s">
        <v>393</v>
      </c>
      <c r="AU975" s="252" t="s">
        <v>386</v>
      </c>
      <c r="AY975" s="19" t="s">
        <v>387</v>
      </c>
      <c r="BE975" s="127">
        <f>IF(N975="základná",J975,0)</f>
        <v>0</v>
      </c>
      <c r="BF975" s="127">
        <f>IF(N975="znížená",J975,0)</f>
        <v>0</v>
      </c>
      <c r="BG975" s="127">
        <f>IF(N975="zákl. prenesená",J975,0)</f>
        <v>0</v>
      </c>
      <c r="BH975" s="127">
        <f>IF(N975="zníž. prenesená",J975,0)</f>
        <v>0</v>
      </c>
      <c r="BI975" s="127">
        <f>IF(N975="nulová",J975,0)</f>
        <v>0</v>
      </c>
      <c r="BJ975" s="19" t="s">
        <v>92</v>
      </c>
      <c r="BK975" s="127">
        <f>ROUND(I975*H975,2)</f>
        <v>0</v>
      </c>
      <c r="BL975" s="19" t="s">
        <v>386</v>
      </c>
      <c r="BM975" s="252" t="s">
        <v>1194</v>
      </c>
    </row>
    <row r="976" spans="1:65" s="15" customFormat="1" ht="20.399999999999999">
      <c r="B976" s="264"/>
      <c r="C976" s="265"/>
      <c r="D976" s="255" t="s">
        <v>398</v>
      </c>
      <c r="E976" s="266" t="s">
        <v>1</v>
      </c>
      <c r="F976" s="267" t="s">
        <v>863</v>
      </c>
      <c r="G976" s="265"/>
      <c r="H976" s="268">
        <v>21</v>
      </c>
      <c r="I976" s="269"/>
      <c r="J976" s="265"/>
      <c r="K976" s="265"/>
      <c r="L976" s="270"/>
      <c r="M976" s="271"/>
      <c r="N976" s="272"/>
      <c r="O976" s="272"/>
      <c r="P976" s="272"/>
      <c r="Q976" s="272"/>
      <c r="R976" s="272"/>
      <c r="S976" s="272"/>
      <c r="T976" s="273"/>
      <c r="AT976" s="274" t="s">
        <v>398</v>
      </c>
      <c r="AU976" s="274" t="s">
        <v>386</v>
      </c>
      <c r="AV976" s="15" t="s">
        <v>92</v>
      </c>
      <c r="AW976" s="15" t="s">
        <v>30</v>
      </c>
      <c r="AX976" s="15" t="s">
        <v>76</v>
      </c>
      <c r="AY976" s="274" t="s">
        <v>387</v>
      </c>
    </row>
    <row r="977" spans="1:65" s="16" customFormat="1" ht="10.199999999999999">
      <c r="B977" s="275"/>
      <c r="C977" s="276"/>
      <c r="D977" s="255" t="s">
        <v>398</v>
      </c>
      <c r="E977" s="277" t="s">
        <v>1</v>
      </c>
      <c r="F977" s="278" t="s">
        <v>412</v>
      </c>
      <c r="G977" s="276"/>
      <c r="H977" s="279">
        <v>21</v>
      </c>
      <c r="I977" s="280"/>
      <c r="J977" s="276"/>
      <c r="K977" s="276"/>
      <c r="L977" s="281"/>
      <c r="M977" s="282"/>
      <c r="N977" s="283"/>
      <c r="O977" s="283"/>
      <c r="P977" s="283"/>
      <c r="Q977" s="283"/>
      <c r="R977" s="283"/>
      <c r="S977" s="283"/>
      <c r="T977" s="284"/>
      <c r="AT977" s="285" t="s">
        <v>398</v>
      </c>
      <c r="AU977" s="285" t="s">
        <v>386</v>
      </c>
      <c r="AV977" s="16" t="s">
        <v>386</v>
      </c>
      <c r="AW977" s="16" t="s">
        <v>30</v>
      </c>
      <c r="AX977" s="16" t="s">
        <v>84</v>
      </c>
      <c r="AY977" s="285" t="s">
        <v>387</v>
      </c>
    </row>
    <row r="978" spans="1:65" s="2" customFormat="1" ht="37.799999999999997" customHeight="1">
      <c r="A978" s="37"/>
      <c r="B978" s="38"/>
      <c r="C978" s="240" t="s">
        <v>1195</v>
      </c>
      <c r="D978" s="240" t="s">
        <v>393</v>
      </c>
      <c r="E978" s="241" t="s">
        <v>440</v>
      </c>
      <c r="F978" s="242" t="s">
        <v>441</v>
      </c>
      <c r="G978" s="243" t="s">
        <v>405</v>
      </c>
      <c r="H978" s="244">
        <v>3039</v>
      </c>
      <c r="I978" s="245"/>
      <c r="J978" s="246">
        <f>ROUND(I978*H978,2)</f>
        <v>0</v>
      </c>
      <c r="K978" s="247"/>
      <c r="L978" s="40"/>
      <c r="M978" s="248" t="s">
        <v>1</v>
      </c>
      <c r="N978" s="249" t="s">
        <v>42</v>
      </c>
      <c r="O978" s="78"/>
      <c r="P978" s="250">
        <f>O978*H978</f>
        <v>0</v>
      </c>
      <c r="Q978" s="250">
        <v>2.0000000000000002E-5</v>
      </c>
      <c r="R978" s="250">
        <f>Q978*H978</f>
        <v>6.0780000000000008E-2</v>
      </c>
      <c r="S978" s="250">
        <v>0</v>
      </c>
      <c r="T978" s="251">
        <f>S978*H978</f>
        <v>0</v>
      </c>
      <c r="U978" s="37"/>
      <c r="V978" s="37"/>
      <c r="W978" s="37"/>
      <c r="X978" s="37"/>
      <c r="Y978" s="37"/>
      <c r="Z978" s="37"/>
      <c r="AA978" s="37"/>
      <c r="AB978" s="37"/>
      <c r="AC978" s="37"/>
      <c r="AD978" s="37"/>
      <c r="AE978" s="37"/>
      <c r="AR978" s="252" t="s">
        <v>386</v>
      </c>
      <c r="AT978" s="252" t="s">
        <v>393</v>
      </c>
      <c r="AU978" s="252" t="s">
        <v>386</v>
      </c>
      <c r="AY978" s="19" t="s">
        <v>387</v>
      </c>
      <c r="BE978" s="127">
        <f>IF(N978="základná",J978,0)</f>
        <v>0</v>
      </c>
      <c r="BF978" s="127">
        <f>IF(N978="znížená",J978,0)</f>
        <v>0</v>
      </c>
      <c r="BG978" s="127">
        <f>IF(N978="zákl. prenesená",J978,0)</f>
        <v>0</v>
      </c>
      <c r="BH978" s="127">
        <f>IF(N978="zníž. prenesená",J978,0)</f>
        <v>0</v>
      </c>
      <c r="BI978" s="127">
        <f>IF(N978="nulová",J978,0)</f>
        <v>0</v>
      </c>
      <c r="BJ978" s="19" t="s">
        <v>92</v>
      </c>
      <c r="BK978" s="127">
        <f>ROUND(I978*H978,2)</f>
        <v>0</v>
      </c>
      <c r="BL978" s="19" t="s">
        <v>386</v>
      </c>
      <c r="BM978" s="252" t="s">
        <v>1196</v>
      </c>
    </row>
    <row r="979" spans="1:65" s="14" customFormat="1" ht="10.199999999999999">
      <c r="B979" s="253"/>
      <c r="C979" s="254"/>
      <c r="D979" s="255" t="s">
        <v>398</v>
      </c>
      <c r="E979" s="256" t="s">
        <v>1</v>
      </c>
      <c r="F979" s="257" t="s">
        <v>399</v>
      </c>
      <c r="G979" s="254"/>
      <c r="H979" s="256" t="s">
        <v>1</v>
      </c>
      <c r="I979" s="258"/>
      <c r="J979" s="254"/>
      <c r="K979" s="254"/>
      <c r="L979" s="259"/>
      <c r="M979" s="260"/>
      <c r="N979" s="261"/>
      <c r="O979" s="261"/>
      <c r="P979" s="261"/>
      <c r="Q979" s="261"/>
      <c r="R979" s="261"/>
      <c r="S979" s="261"/>
      <c r="T979" s="262"/>
      <c r="AT979" s="263" t="s">
        <v>398</v>
      </c>
      <c r="AU979" s="263" t="s">
        <v>386</v>
      </c>
      <c r="AV979" s="14" t="s">
        <v>84</v>
      </c>
      <c r="AW979" s="14" t="s">
        <v>30</v>
      </c>
      <c r="AX979" s="14" t="s">
        <v>76</v>
      </c>
      <c r="AY979" s="263" t="s">
        <v>387</v>
      </c>
    </row>
    <row r="980" spans="1:65" s="15" customFormat="1" ht="10.199999999999999">
      <c r="B980" s="264"/>
      <c r="C980" s="265"/>
      <c r="D980" s="255" t="s">
        <v>398</v>
      </c>
      <c r="E980" s="266" t="s">
        <v>1</v>
      </c>
      <c r="F980" s="267" t="s">
        <v>152</v>
      </c>
      <c r="G980" s="265"/>
      <c r="H980" s="268">
        <v>3039</v>
      </c>
      <c r="I980" s="269"/>
      <c r="J980" s="265"/>
      <c r="K980" s="265"/>
      <c r="L980" s="270"/>
      <c r="M980" s="271"/>
      <c r="N980" s="272"/>
      <c r="O980" s="272"/>
      <c r="P980" s="272"/>
      <c r="Q980" s="272"/>
      <c r="R980" s="272"/>
      <c r="S980" s="272"/>
      <c r="T980" s="273"/>
      <c r="AT980" s="274" t="s">
        <v>398</v>
      </c>
      <c r="AU980" s="274" t="s">
        <v>386</v>
      </c>
      <c r="AV980" s="15" t="s">
        <v>92</v>
      </c>
      <c r="AW980" s="15" t="s">
        <v>30</v>
      </c>
      <c r="AX980" s="15" t="s">
        <v>76</v>
      </c>
      <c r="AY980" s="274" t="s">
        <v>387</v>
      </c>
    </row>
    <row r="981" spans="1:65" s="16" customFormat="1" ht="10.199999999999999">
      <c r="B981" s="275"/>
      <c r="C981" s="276"/>
      <c r="D981" s="255" t="s">
        <v>398</v>
      </c>
      <c r="E981" s="277" t="s">
        <v>1</v>
      </c>
      <c r="F981" s="278" t="s">
        <v>412</v>
      </c>
      <c r="G981" s="276"/>
      <c r="H981" s="279">
        <v>3039</v>
      </c>
      <c r="I981" s="280"/>
      <c r="J981" s="276"/>
      <c r="K981" s="276"/>
      <c r="L981" s="281"/>
      <c r="M981" s="282"/>
      <c r="N981" s="283"/>
      <c r="O981" s="283"/>
      <c r="P981" s="283"/>
      <c r="Q981" s="283"/>
      <c r="R981" s="283"/>
      <c r="S981" s="283"/>
      <c r="T981" s="284"/>
      <c r="AT981" s="285" t="s">
        <v>398</v>
      </c>
      <c r="AU981" s="285" t="s">
        <v>386</v>
      </c>
      <c r="AV981" s="16" t="s">
        <v>386</v>
      </c>
      <c r="AW981" s="16" t="s">
        <v>30</v>
      </c>
      <c r="AX981" s="16" t="s">
        <v>84</v>
      </c>
      <c r="AY981" s="285" t="s">
        <v>387</v>
      </c>
    </row>
    <row r="982" spans="1:65" s="2" customFormat="1" ht="24.15" customHeight="1">
      <c r="A982" s="37"/>
      <c r="B982" s="38"/>
      <c r="C982" s="240" t="s">
        <v>1197</v>
      </c>
      <c r="D982" s="240" t="s">
        <v>393</v>
      </c>
      <c r="E982" s="241" t="s">
        <v>444</v>
      </c>
      <c r="F982" s="242" t="s">
        <v>445</v>
      </c>
      <c r="G982" s="243" t="s">
        <v>396</v>
      </c>
      <c r="H982" s="244">
        <v>1268</v>
      </c>
      <c r="I982" s="245"/>
      <c r="J982" s="246">
        <f>ROUND(I982*H982,2)</f>
        <v>0</v>
      </c>
      <c r="K982" s="247"/>
      <c r="L982" s="40"/>
      <c r="M982" s="248" t="s">
        <v>1</v>
      </c>
      <c r="N982" s="249" t="s">
        <v>42</v>
      </c>
      <c r="O982" s="78"/>
      <c r="P982" s="250">
        <f>O982*H982</f>
        <v>0</v>
      </c>
      <c r="Q982" s="250">
        <v>1.0000000000000001E-5</v>
      </c>
      <c r="R982" s="250">
        <f>Q982*H982</f>
        <v>1.268E-2</v>
      </c>
      <c r="S982" s="250">
        <v>0</v>
      </c>
      <c r="T982" s="251">
        <f>S982*H982</f>
        <v>0</v>
      </c>
      <c r="U982" s="37"/>
      <c r="V982" s="37"/>
      <c r="W982" s="37"/>
      <c r="X982" s="37"/>
      <c r="Y982" s="37"/>
      <c r="Z982" s="37"/>
      <c r="AA982" s="37"/>
      <c r="AB982" s="37"/>
      <c r="AC982" s="37"/>
      <c r="AD982" s="37"/>
      <c r="AE982" s="37"/>
      <c r="AR982" s="252" t="s">
        <v>386</v>
      </c>
      <c r="AT982" s="252" t="s">
        <v>393</v>
      </c>
      <c r="AU982" s="252" t="s">
        <v>386</v>
      </c>
      <c r="AY982" s="19" t="s">
        <v>387</v>
      </c>
      <c r="BE982" s="127">
        <f>IF(N982="základná",J982,0)</f>
        <v>0</v>
      </c>
      <c r="BF982" s="127">
        <f>IF(N982="znížená",J982,0)</f>
        <v>0</v>
      </c>
      <c r="BG982" s="127">
        <f>IF(N982="zákl. prenesená",J982,0)</f>
        <v>0</v>
      </c>
      <c r="BH982" s="127">
        <f>IF(N982="zníž. prenesená",J982,0)</f>
        <v>0</v>
      </c>
      <c r="BI982" s="127">
        <f>IF(N982="nulová",J982,0)</f>
        <v>0</v>
      </c>
      <c r="BJ982" s="19" t="s">
        <v>92</v>
      </c>
      <c r="BK982" s="127">
        <f>ROUND(I982*H982,2)</f>
        <v>0</v>
      </c>
      <c r="BL982" s="19" t="s">
        <v>386</v>
      </c>
      <c r="BM982" s="252" t="s">
        <v>1198</v>
      </c>
    </row>
    <row r="983" spans="1:65" s="14" customFormat="1" ht="10.199999999999999">
      <c r="B983" s="253"/>
      <c r="C983" s="254"/>
      <c r="D983" s="255" t="s">
        <v>398</v>
      </c>
      <c r="E983" s="256" t="s">
        <v>1</v>
      </c>
      <c r="F983" s="257" t="s">
        <v>399</v>
      </c>
      <c r="G983" s="254"/>
      <c r="H983" s="256" t="s">
        <v>1</v>
      </c>
      <c r="I983" s="258"/>
      <c r="J983" s="254"/>
      <c r="K983" s="254"/>
      <c r="L983" s="259"/>
      <c r="M983" s="260"/>
      <c r="N983" s="261"/>
      <c r="O983" s="261"/>
      <c r="P983" s="261"/>
      <c r="Q983" s="261"/>
      <c r="R983" s="261"/>
      <c r="S983" s="261"/>
      <c r="T983" s="262"/>
      <c r="AT983" s="263" t="s">
        <v>398</v>
      </c>
      <c r="AU983" s="263" t="s">
        <v>386</v>
      </c>
      <c r="AV983" s="14" t="s">
        <v>84</v>
      </c>
      <c r="AW983" s="14" t="s">
        <v>30</v>
      </c>
      <c r="AX983" s="14" t="s">
        <v>76</v>
      </c>
      <c r="AY983" s="263" t="s">
        <v>387</v>
      </c>
    </row>
    <row r="984" spans="1:65" s="14" customFormat="1" ht="30.6">
      <c r="B984" s="253"/>
      <c r="C984" s="254"/>
      <c r="D984" s="255" t="s">
        <v>398</v>
      </c>
      <c r="E984" s="256" t="s">
        <v>1</v>
      </c>
      <c r="F984" s="257" t="s">
        <v>447</v>
      </c>
      <c r="G984" s="254"/>
      <c r="H984" s="256" t="s">
        <v>1</v>
      </c>
      <c r="I984" s="258"/>
      <c r="J984" s="254"/>
      <c r="K984" s="254"/>
      <c r="L984" s="259"/>
      <c r="M984" s="260"/>
      <c r="N984" s="261"/>
      <c r="O984" s="261"/>
      <c r="P984" s="261"/>
      <c r="Q984" s="261"/>
      <c r="R984" s="261"/>
      <c r="S984" s="261"/>
      <c r="T984" s="262"/>
      <c r="AT984" s="263" t="s">
        <v>398</v>
      </c>
      <c r="AU984" s="263" t="s">
        <v>386</v>
      </c>
      <c r="AV984" s="14" t="s">
        <v>84</v>
      </c>
      <c r="AW984" s="14" t="s">
        <v>30</v>
      </c>
      <c r="AX984" s="14" t="s">
        <v>76</v>
      </c>
      <c r="AY984" s="263" t="s">
        <v>387</v>
      </c>
    </row>
    <row r="985" spans="1:65" s="14" customFormat="1" ht="20.399999999999999">
      <c r="B985" s="253"/>
      <c r="C985" s="254"/>
      <c r="D985" s="255" t="s">
        <v>398</v>
      </c>
      <c r="E985" s="256" t="s">
        <v>1</v>
      </c>
      <c r="F985" s="257" t="s">
        <v>448</v>
      </c>
      <c r="G985" s="254"/>
      <c r="H985" s="256" t="s">
        <v>1</v>
      </c>
      <c r="I985" s="258"/>
      <c r="J985" s="254"/>
      <c r="K985" s="254"/>
      <c r="L985" s="259"/>
      <c r="M985" s="260"/>
      <c r="N985" s="261"/>
      <c r="O985" s="261"/>
      <c r="P985" s="261"/>
      <c r="Q985" s="261"/>
      <c r="R985" s="261"/>
      <c r="S985" s="261"/>
      <c r="T985" s="262"/>
      <c r="AT985" s="263" t="s">
        <v>398</v>
      </c>
      <c r="AU985" s="263" t="s">
        <v>386</v>
      </c>
      <c r="AV985" s="14" t="s">
        <v>84</v>
      </c>
      <c r="AW985" s="14" t="s">
        <v>30</v>
      </c>
      <c r="AX985" s="14" t="s">
        <v>76</v>
      </c>
      <c r="AY985" s="263" t="s">
        <v>387</v>
      </c>
    </row>
    <row r="986" spans="1:65" s="15" customFormat="1" ht="10.199999999999999">
      <c r="B986" s="264"/>
      <c r="C986" s="265"/>
      <c r="D986" s="255" t="s">
        <v>398</v>
      </c>
      <c r="E986" s="266" t="s">
        <v>1</v>
      </c>
      <c r="F986" s="267" t="s">
        <v>1199</v>
      </c>
      <c r="G986" s="265"/>
      <c r="H986" s="268">
        <v>1268</v>
      </c>
      <c r="I986" s="269"/>
      <c r="J986" s="265"/>
      <c r="K986" s="265"/>
      <c r="L986" s="270"/>
      <c r="M986" s="271"/>
      <c r="N986" s="272"/>
      <c r="O986" s="272"/>
      <c r="P986" s="272"/>
      <c r="Q986" s="272"/>
      <c r="R986" s="272"/>
      <c r="S986" s="272"/>
      <c r="T986" s="273"/>
      <c r="AT986" s="274" t="s">
        <v>398</v>
      </c>
      <c r="AU986" s="274" t="s">
        <v>386</v>
      </c>
      <c r="AV986" s="15" t="s">
        <v>92</v>
      </c>
      <c r="AW986" s="15" t="s">
        <v>30</v>
      </c>
      <c r="AX986" s="15" t="s">
        <v>76</v>
      </c>
      <c r="AY986" s="274" t="s">
        <v>387</v>
      </c>
    </row>
    <row r="987" spans="1:65" s="16" customFormat="1" ht="10.199999999999999">
      <c r="B987" s="275"/>
      <c r="C987" s="276"/>
      <c r="D987" s="255" t="s">
        <v>398</v>
      </c>
      <c r="E987" s="277" t="s">
        <v>1</v>
      </c>
      <c r="F987" s="278" t="s">
        <v>412</v>
      </c>
      <c r="G987" s="276"/>
      <c r="H987" s="279">
        <v>1268</v>
      </c>
      <c r="I987" s="280"/>
      <c r="J987" s="276"/>
      <c r="K987" s="276"/>
      <c r="L987" s="281"/>
      <c r="M987" s="282"/>
      <c r="N987" s="283"/>
      <c r="O987" s="283"/>
      <c r="P987" s="283"/>
      <c r="Q987" s="283"/>
      <c r="R987" s="283"/>
      <c r="S987" s="283"/>
      <c r="T987" s="284"/>
      <c r="AT987" s="285" t="s">
        <v>398</v>
      </c>
      <c r="AU987" s="285" t="s">
        <v>386</v>
      </c>
      <c r="AV987" s="16" t="s">
        <v>386</v>
      </c>
      <c r="AW987" s="16" t="s">
        <v>30</v>
      </c>
      <c r="AX987" s="16" t="s">
        <v>84</v>
      </c>
      <c r="AY987" s="285" t="s">
        <v>387</v>
      </c>
    </row>
    <row r="988" spans="1:65" s="2" customFormat="1" ht="24.15" customHeight="1">
      <c r="A988" s="37"/>
      <c r="B988" s="38"/>
      <c r="C988" s="240" t="s">
        <v>1200</v>
      </c>
      <c r="D988" s="240" t="s">
        <v>393</v>
      </c>
      <c r="E988" s="241" t="s">
        <v>450</v>
      </c>
      <c r="F988" s="242" t="s">
        <v>451</v>
      </c>
      <c r="G988" s="243" t="s">
        <v>396</v>
      </c>
      <c r="H988" s="244">
        <v>1585</v>
      </c>
      <c r="I988" s="245"/>
      <c r="J988" s="246">
        <f>ROUND(I988*H988,2)</f>
        <v>0</v>
      </c>
      <c r="K988" s="247"/>
      <c r="L988" s="40"/>
      <c r="M988" s="248" t="s">
        <v>1</v>
      </c>
      <c r="N988" s="249" t="s">
        <v>42</v>
      </c>
      <c r="O988" s="78"/>
      <c r="P988" s="250">
        <f>O988*H988</f>
        <v>0</v>
      </c>
      <c r="Q988" s="250">
        <v>1.0000000000000001E-5</v>
      </c>
      <c r="R988" s="250">
        <f>Q988*H988</f>
        <v>1.5850000000000003E-2</v>
      </c>
      <c r="S988" s="250">
        <v>0</v>
      </c>
      <c r="T988" s="251">
        <f>S988*H988</f>
        <v>0</v>
      </c>
      <c r="U988" s="37"/>
      <c r="V988" s="37"/>
      <c r="W988" s="37"/>
      <c r="X988" s="37"/>
      <c r="Y988" s="37"/>
      <c r="Z988" s="37"/>
      <c r="AA988" s="37"/>
      <c r="AB988" s="37"/>
      <c r="AC988" s="37"/>
      <c r="AD988" s="37"/>
      <c r="AE988" s="37"/>
      <c r="AR988" s="252" t="s">
        <v>386</v>
      </c>
      <c r="AT988" s="252" t="s">
        <v>393</v>
      </c>
      <c r="AU988" s="252" t="s">
        <v>386</v>
      </c>
      <c r="AY988" s="19" t="s">
        <v>387</v>
      </c>
      <c r="BE988" s="127">
        <f>IF(N988="základná",J988,0)</f>
        <v>0</v>
      </c>
      <c r="BF988" s="127">
        <f>IF(N988="znížená",J988,0)</f>
        <v>0</v>
      </c>
      <c r="BG988" s="127">
        <f>IF(N988="zákl. prenesená",J988,0)</f>
        <v>0</v>
      </c>
      <c r="BH988" s="127">
        <f>IF(N988="zníž. prenesená",J988,0)</f>
        <v>0</v>
      </c>
      <c r="BI988" s="127">
        <f>IF(N988="nulová",J988,0)</f>
        <v>0</v>
      </c>
      <c r="BJ988" s="19" t="s">
        <v>92</v>
      </c>
      <c r="BK988" s="127">
        <f>ROUND(I988*H988,2)</f>
        <v>0</v>
      </c>
      <c r="BL988" s="19" t="s">
        <v>386</v>
      </c>
      <c r="BM988" s="252" t="s">
        <v>1201</v>
      </c>
    </row>
    <row r="989" spans="1:65" s="14" customFormat="1" ht="10.199999999999999">
      <c r="B989" s="253"/>
      <c r="C989" s="254"/>
      <c r="D989" s="255" t="s">
        <v>398</v>
      </c>
      <c r="E989" s="256" t="s">
        <v>1</v>
      </c>
      <c r="F989" s="257" t="s">
        <v>399</v>
      </c>
      <c r="G989" s="254"/>
      <c r="H989" s="256" t="s">
        <v>1</v>
      </c>
      <c r="I989" s="258"/>
      <c r="J989" s="254"/>
      <c r="K989" s="254"/>
      <c r="L989" s="259"/>
      <c r="M989" s="260"/>
      <c r="N989" s="261"/>
      <c r="O989" s="261"/>
      <c r="P989" s="261"/>
      <c r="Q989" s="261"/>
      <c r="R989" s="261"/>
      <c r="S989" s="261"/>
      <c r="T989" s="262"/>
      <c r="AT989" s="263" t="s">
        <v>398</v>
      </c>
      <c r="AU989" s="263" t="s">
        <v>386</v>
      </c>
      <c r="AV989" s="14" t="s">
        <v>84</v>
      </c>
      <c r="AW989" s="14" t="s">
        <v>30</v>
      </c>
      <c r="AX989" s="14" t="s">
        <v>76</v>
      </c>
      <c r="AY989" s="263" t="s">
        <v>387</v>
      </c>
    </row>
    <row r="990" spans="1:65" s="15" customFormat="1" ht="10.199999999999999">
      <c r="B990" s="264"/>
      <c r="C990" s="265"/>
      <c r="D990" s="255" t="s">
        <v>398</v>
      </c>
      <c r="E990" s="266" t="s">
        <v>1</v>
      </c>
      <c r="F990" s="267" t="s">
        <v>1202</v>
      </c>
      <c r="G990" s="265"/>
      <c r="H990" s="268">
        <v>1585</v>
      </c>
      <c r="I990" s="269"/>
      <c r="J990" s="265"/>
      <c r="K990" s="265"/>
      <c r="L990" s="270"/>
      <c r="M990" s="271"/>
      <c r="N990" s="272"/>
      <c r="O990" s="272"/>
      <c r="P990" s="272"/>
      <c r="Q990" s="272"/>
      <c r="R990" s="272"/>
      <c r="S990" s="272"/>
      <c r="T990" s="273"/>
      <c r="AT990" s="274" t="s">
        <v>398</v>
      </c>
      <c r="AU990" s="274" t="s">
        <v>386</v>
      </c>
      <c r="AV990" s="15" t="s">
        <v>92</v>
      </c>
      <c r="AW990" s="15" t="s">
        <v>30</v>
      </c>
      <c r="AX990" s="15" t="s">
        <v>76</v>
      </c>
      <c r="AY990" s="274" t="s">
        <v>387</v>
      </c>
    </row>
    <row r="991" spans="1:65" s="16" customFormat="1" ht="10.199999999999999">
      <c r="B991" s="275"/>
      <c r="C991" s="276"/>
      <c r="D991" s="255" t="s">
        <v>398</v>
      </c>
      <c r="E991" s="277" t="s">
        <v>1</v>
      </c>
      <c r="F991" s="278" t="s">
        <v>412</v>
      </c>
      <c r="G991" s="276"/>
      <c r="H991" s="279">
        <v>1585</v>
      </c>
      <c r="I991" s="280"/>
      <c r="J991" s="276"/>
      <c r="K991" s="276"/>
      <c r="L991" s="281"/>
      <c r="M991" s="282"/>
      <c r="N991" s="283"/>
      <c r="O991" s="283"/>
      <c r="P991" s="283"/>
      <c r="Q991" s="283"/>
      <c r="R991" s="283"/>
      <c r="S991" s="283"/>
      <c r="T991" s="284"/>
      <c r="AT991" s="285" t="s">
        <v>398</v>
      </c>
      <c r="AU991" s="285" t="s">
        <v>386</v>
      </c>
      <c r="AV991" s="16" t="s">
        <v>386</v>
      </c>
      <c r="AW991" s="16" t="s">
        <v>30</v>
      </c>
      <c r="AX991" s="16" t="s">
        <v>84</v>
      </c>
      <c r="AY991" s="285" t="s">
        <v>387</v>
      </c>
    </row>
    <row r="992" spans="1:65" s="2" customFormat="1" ht="24.15" customHeight="1">
      <c r="A992" s="37"/>
      <c r="B992" s="38"/>
      <c r="C992" s="240" t="s">
        <v>1203</v>
      </c>
      <c r="D992" s="240" t="s">
        <v>393</v>
      </c>
      <c r="E992" s="241" t="s">
        <v>454</v>
      </c>
      <c r="F992" s="242" t="s">
        <v>455</v>
      </c>
      <c r="G992" s="243" t="s">
        <v>396</v>
      </c>
      <c r="H992" s="244">
        <v>55.44</v>
      </c>
      <c r="I992" s="245"/>
      <c r="J992" s="246">
        <f>ROUND(I992*H992,2)</f>
        <v>0</v>
      </c>
      <c r="K992" s="247"/>
      <c r="L992" s="40"/>
      <c r="M992" s="248" t="s">
        <v>1</v>
      </c>
      <c r="N992" s="249" t="s">
        <v>42</v>
      </c>
      <c r="O992" s="78"/>
      <c r="P992" s="250">
        <f>O992*H992</f>
        <v>0</v>
      </c>
      <c r="Q992" s="250">
        <v>1.0000000000000001E-5</v>
      </c>
      <c r="R992" s="250">
        <f>Q992*H992</f>
        <v>5.5440000000000003E-4</v>
      </c>
      <c r="S992" s="250">
        <v>0</v>
      </c>
      <c r="T992" s="251">
        <f>S992*H992</f>
        <v>0</v>
      </c>
      <c r="U992" s="37"/>
      <c r="V992" s="37"/>
      <c r="W992" s="37"/>
      <c r="X992" s="37"/>
      <c r="Y992" s="37"/>
      <c r="Z992" s="37"/>
      <c r="AA992" s="37"/>
      <c r="AB992" s="37"/>
      <c r="AC992" s="37"/>
      <c r="AD992" s="37"/>
      <c r="AE992" s="37"/>
      <c r="AR992" s="252" t="s">
        <v>386</v>
      </c>
      <c r="AT992" s="252" t="s">
        <v>393</v>
      </c>
      <c r="AU992" s="252" t="s">
        <v>386</v>
      </c>
      <c r="AY992" s="19" t="s">
        <v>387</v>
      </c>
      <c r="BE992" s="127">
        <f>IF(N992="základná",J992,0)</f>
        <v>0</v>
      </c>
      <c r="BF992" s="127">
        <f>IF(N992="znížená",J992,0)</f>
        <v>0</v>
      </c>
      <c r="BG992" s="127">
        <f>IF(N992="zákl. prenesená",J992,0)</f>
        <v>0</v>
      </c>
      <c r="BH992" s="127">
        <f>IF(N992="zníž. prenesená",J992,0)</f>
        <v>0</v>
      </c>
      <c r="BI992" s="127">
        <f>IF(N992="nulová",J992,0)</f>
        <v>0</v>
      </c>
      <c r="BJ992" s="19" t="s">
        <v>92</v>
      </c>
      <c r="BK992" s="127">
        <f>ROUND(I992*H992,2)</f>
        <v>0</v>
      </c>
      <c r="BL992" s="19" t="s">
        <v>386</v>
      </c>
      <c r="BM992" s="252" t="s">
        <v>1204</v>
      </c>
    </row>
    <row r="993" spans="1:65" s="14" customFormat="1" ht="10.199999999999999">
      <c r="B993" s="253"/>
      <c r="C993" s="254"/>
      <c r="D993" s="255" t="s">
        <v>398</v>
      </c>
      <c r="E993" s="256" t="s">
        <v>1</v>
      </c>
      <c r="F993" s="257" t="s">
        <v>416</v>
      </c>
      <c r="G993" s="254"/>
      <c r="H993" s="256" t="s">
        <v>1</v>
      </c>
      <c r="I993" s="258"/>
      <c r="J993" s="254"/>
      <c r="K993" s="254"/>
      <c r="L993" s="259"/>
      <c r="M993" s="260"/>
      <c r="N993" s="261"/>
      <c r="O993" s="261"/>
      <c r="P993" s="261"/>
      <c r="Q993" s="261"/>
      <c r="R993" s="261"/>
      <c r="S993" s="261"/>
      <c r="T993" s="262"/>
      <c r="AT993" s="263" t="s">
        <v>398</v>
      </c>
      <c r="AU993" s="263" t="s">
        <v>386</v>
      </c>
      <c r="AV993" s="14" t="s">
        <v>84</v>
      </c>
      <c r="AW993" s="14" t="s">
        <v>30</v>
      </c>
      <c r="AX993" s="14" t="s">
        <v>76</v>
      </c>
      <c r="AY993" s="263" t="s">
        <v>387</v>
      </c>
    </row>
    <row r="994" spans="1:65" s="15" customFormat="1" ht="10.199999999999999">
      <c r="B994" s="264"/>
      <c r="C994" s="265"/>
      <c r="D994" s="255" t="s">
        <v>398</v>
      </c>
      <c r="E994" s="266" t="s">
        <v>1</v>
      </c>
      <c r="F994" s="267" t="s">
        <v>1205</v>
      </c>
      <c r="G994" s="265"/>
      <c r="H994" s="268">
        <v>52.8</v>
      </c>
      <c r="I994" s="269"/>
      <c r="J994" s="265"/>
      <c r="K994" s="265"/>
      <c r="L994" s="270"/>
      <c r="M994" s="271"/>
      <c r="N994" s="272"/>
      <c r="O994" s="272"/>
      <c r="P994" s="272"/>
      <c r="Q994" s="272"/>
      <c r="R994" s="272"/>
      <c r="S994" s="272"/>
      <c r="T994" s="273"/>
      <c r="AT994" s="274" t="s">
        <v>398</v>
      </c>
      <c r="AU994" s="274" t="s">
        <v>386</v>
      </c>
      <c r="AV994" s="15" t="s">
        <v>92</v>
      </c>
      <c r="AW994" s="15" t="s">
        <v>30</v>
      </c>
      <c r="AX994" s="15" t="s">
        <v>76</v>
      </c>
      <c r="AY994" s="274" t="s">
        <v>387</v>
      </c>
    </row>
    <row r="995" spans="1:65" s="17" customFormat="1" ht="10.199999999999999">
      <c r="B995" s="286"/>
      <c r="C995" s="287"/>
      <c r="D995" s="255" t="s">
        <v>398</v>
      </c>
      <c r="E995" s="288" t="s">
        <v>317</v>
      </c>
      <c r="F995" s="289" t="s">
        <v>411</v>
      </c>
      <c r="G995" s="287"/>
      <c r="H995" s="290">
        <v>52.8</v>
      </c>
      <c r="I995" s="291"/>
      <c r="J995" s="287"/>
      <c r="K995" s="287"/>
      <c r="L995" s="292"/>
      <c r="M995" s="293"/>
      <c r="N995" s="294"/>
      <c r="O995" s="294"/>
      <c r="P995" s="294"/>
      <c r="Q995" s="294"/>
      <c r="R995" s="294"/>
      <c r="S995" s="294"/>
      <c r="T995" s="295"/>
      <c r="AT995" s="296" t="s">
        <v>398</v>
      </c>
      <c r="AU995" s="296" t="s">
        <v>386</v>
      </c>
      <c r="AV995" s="17" t="s">
        <v>99</v>
      </c>
      <c r="AW995" s="17" t="s">
        <v>30</v>
      </c>
      <c r="AX995" s="17" t="s">
        <v>76</v>
      </c>
      <c r="AY995" s="296" t="s">
        <v>387</v>
      </c>
    </row>
    <row r="996" spans="1:65" s="15" customFormat="1" ht="10.199999999999999">
      <c r="B996" s="264"/>
      <c r="C996" s="265"/>
      <c r="D996" s="255" t="s">
        <v>398</v>
      </c>
      <c r="E996" s="266" t="s">
        <v>1</v>
      </c>
      <c r="F996" s="267" t="s">
        <v>1206</v>
      </c>
      <c r="G996" s="265"/>
      <c r="H996" s="268">
        <v>2.64</v>
      </c>
      <c r="I996" s="269"/>
      <c r="J996" s="265"/>
      <c r="K996" s="265"/>
      <c r="L996" s="270"/>
      <c r="M996" s="271"/>
      <c r="N996" s="272"/>
      <c r="O996" s="272"/>
      <c r="P996" s="272"/>
      <c r="Q996" s="272"/>
      <c r="R996" s="272"/>
      <c r="S996" s="272"/>
      <c r="T996" s="273"/>
      <c r="AT996" s="274" t="s">
        <v>398</v>
      </c>
      <c r="AU996" s="274" t="s">
        <v>386</v>
      </c>
      <c r="AV996" s="15" t="s">
        <v>92</v>
      </c>
      <c r="AW996" s="15" t="s">
        <v>30</v>
      </c>
      <c r="AX996" s="15" t="s">
        <v>76</v>
      </c>
      <c r="AY996" s="274" t="s">
        <v>387</v>
      </c>
    </row>
    <row r="997" spans="1:65" s="16" customFormat="1" ht="10.199999999999999">
      <c r="B997" s="275"/>
      <c r="C997" s="276"/>
      <c r="D997" s="255" t="s">
        <v>398</v>
      </c>
      <c r="E997" s="277" t="s">
        <v>1</v>
      </c>
      <c r="F997" s="278" t="s">
        <v>412</v>
      </c>
      <c r="G997" s="276"/>
      <c r="H997" s="279">
        <v>55.44</v>
      </c>
      <c r="I997" s="280"/>
      <c r="J997" s="276"/>
      <c r="K997" s="276"/>
      <c r="L997" s="281"/>
      <c r="M997" s="282"/>
      <c r="N997" s="283"/>
      <c r="O997" s="283"/>
      <c r="P997" s="283"/>
      <c r="Q997" s="283"/>
      <c r="R997" s="283"/>
      <c r="S997" s="283"/>
      <c r="T997" s="284"/>
      <c r="AT997" s="285" t="s">
        <v>398</v>
      </c>
      <c r="AU997" s="285" t="s">
        <v>386</v>
      </c>
      <c r="AV997" s="16" t="s">
        <v>386</v>
      </c>
      <c r="AW997" s="16" t="s">
        <v>30</v>
      </c>
      <c r="AX997" s="16" t="s">
        <v>84</v>
      </c>
      <c r="AY997" s="285" t="s">
        <v>387</v>
      </c>
    </row>
    <row r="998" spans="1:65" s="2" customFormat="1" ht="24.15" customHeight="1">
      <c r="A998" s="37"/>
      <c r="B998" s="38"/>
      <c r="C998" s="240" t="s">
        <v>1207</v>
      </c>
      <c r="D998" s="240" t="s">
        <v>393</v>
      </c>
      <c r="E998" s="241" t="s">
        <v>876</v>
      </c>
      <c r="F998" s="242" t="s">
        <v>877</v>
      </c>
      <c r="G998" s="243" t="s">
        <v>396</v>
      </c>
      <c r="H998" s="244">
        <v>84</v>
      </c>
      <c r="I998" s="245"/>
      <c r="J998" s="246">
        <f>ROUND(I998*H998,2)</f>
        <v>0</v>
      </c>
      <c r="K998" s="247"/>
      <c r="L998" s="40"/>
      <c r="M998" s="248" t="s">
        <v>1</v>
      </c>
      <c r="N998" s="249" t="s">
        <v>42</v>
      </c>
      <c r="O998" s="78"/>
      <c r="P998" s="250">
        <f>O998*H998</f>
        <v>0</v>
      </c>
      <c r="Q998" s="250">
        <v>1.0000000000000001E-5</v>
      </c>
      <c r="R998" s="250">
        <f>Q998*H998</f>
        <v>8.4000000000000003E-4</v>
      </c>
      <c r="S998" s="250">
        <v>0</v>
      </c>
      <c r="T998" s="251">
        <f>S998*H998</f>
        <v>0</v>
      </c>
      <c r="U998" s="37"/>
      <c r="V998" s="37"/>
      <c r="W998" s="37"/>
      <c r="X998" s="37"/>
      <c r="Y998" s="37"/>
      <c r="Z998" s="37"/>
      <c r="AA998" s="37"/>
      <c r="AB998" s="37"/>
      <c r="AC998" s="37"/>
      <c r="AD998" s="37"/>
      <c r="AE998" s="37"/>
      <c r="AR998" s="252" t="s">
        <v>386</v>
      </c>
      <c r="AT998" s="252" t="s">
        <v>393</v>
      </c>
      <c r="AU998" s="252" t="s">
        <v>386</v>
      </c>
      <c r="AY998" s="19" t="s">
        <v>387</v>
      </c>
      <c r="BE998" s="127">
        <f>IF(N998="základná",J998,0)</f>
        <v>0</v>
      </c>
      <c r="BF998" s="127">
        <f>IF(N998="znížená",J998,0)</f>
        <v>0</v>
      </c>
      <c r="BG998" s="127">
        <f>IF(N998="zákl. prenesená",J998,0)</f>
        <v>0</v>
      </c>
      <c r="BH998" s="127">
        <f>IF(N998="zníž. prenesená",J998,0)</f>
        <v>0</v>
      </c>
      <c r="BI998" s="127">
        <f>IF(N998="nulová",J998,0)</f>
        <v>0</v>
      </c>
      <c r="BJ998" s="19" t="s">
        <v>92</v>
      </c>
      <c r="BK998" s="127">
        <f>ROUND(I998*H998,2)</f>
        <v>0</v>
      </c>
      <c r="BL998" s="19" t="s">
        <v>386</v>
      </c>
      <c r="BM998" s="252" t="s">
        <v>1208</v>
      </c>
    </row>
    <row r="999" spans="1:65" s="14" customFormat="1" ht="10.199999999999999">
      <c r="B999" s="253"/>
      <c r="C999" s="254"/>
      <c r="D999" s="255" t="s">
        <v>398</v>
      </c>
      <c r="E999" s="256" t="s">
        <v>1</v>
      </c>
      <c r="F999" s="257" t="s">
        <v>416</v>
      </c>
      <c r="G999" s="254"/>
      <c r="H999" s="256" t="s">
        <v>1</v>
      </c>
      <c r="I999" s="258"/>
      <c r="J999" s="254"/>
      <c r="K999" s="254"/>
      <c r="L999" s="259"/>
      <c r="M999" s="260"/>
      <c r="N999" s="261"/>
      <c r="O999" s="261"/>
      <c r="P999" s="261"/>
      <c r="Q999" s="261"/>
      <c r="R999" s="261"/>
      <c r="S999" s="261"/>
      <c r="T999" s="262"/>
      <c r="AT999" s="263" t="s">
        <v>398</v>
      </c>
      <c r="AU999" s="263" t="s">
        <v>386</v>
      </c>
      <c r="AV999" s="14" t="s">
        <v>84</v>
      </c>
      <c r="AW999" s="14" t="s">
        <v>30</v>
      </c>
      <c r="AX999" s="14" t="s">
        <v>76</v>
      </c>
      <c r="AY999" s="263" t="s">
        <v>387</v>
      </c>
    </row>
    <row r="1000" spans="1:65" s="15" customFormat="1" ht="10.199999999999999">
      <c r="B1000" s="264"/>
      <c r="C1000" s="265"/>
      <c r="D1000" s="255" t="s">
        <v>398</v>
      </c>
      <c r="E1000" s="266" t="s">
        <v>1</v>
      </c>
      <c r="F1000" s="267" t="s">
        <v>1209</v>
      </c>
      <c r="G1000" s="265"/>
      <c r="H1000" s="268">
        <v>80</v>
      </c>
      <c r="I1000" s="269"/>
      <c r="J1000" s="265"/>
      <c r="K1000" s="265"/>
      <c r="L1000" s="270"/>
      <c r="M1000" s="271"/>
      <c r="N1000" s="272"/>
      <c r="O1000" s="272"/>
      <c r="P1000" s="272"/>
      <c r="Q1000" s="272"/>
      <c r="R1000" s="272"/>
      <c r="S1000" s="272"/>
      <c r="T1000" s="273"/>
      <c r="AT1000" s="274" t="s">
        <v>398</v>
      </c>
      <c r="AU1000" s="274" t="s">
        <v>386</v>
      </c>
      <c r="AV1000" s="15" t="s">
        <v>92</v>
      </c>
      <c r="AW1000" s="15" t="s">
        <v>30</v>
      </c>
      <c r="AX1000" s="15" t="s">
        <v>76</v>
      </c>
      <c r="AY1000" s="274" t="s">
        <v>387</v>
      </c>
    </row>
    <row r="1001" spans="1:65" s="17" customFormat="1" ht="10.199999999999999">
      <c r="B1001" s="286"/>
      <c r="C1001" s="287"/>
      <c r="D1001" s="255" t="s">
        <v>398</v>
      </c>
      <c r="E1001" s="288" t="s">
        <v>320</v>
      </c>
      <c r="F1001" s="289" t="s">
        <v>411</v>
      </c>
      <c r="G1001" s="287"/>
      <c r="H1001" s="290">
        <v>80</v>
      </c>
      <c r="I1001" s="291"/>
      <c r="J1001" s="287"/>
      <c r="K1001" s="287"/>
      <c r="L1001" s="292"/>
      <c r="M1001" s="293"/>
      <c r="N1001" s="294"/>
      <c r="O1001" s="294"/>
      <c r="P1001" s="294"/>
      <c r="Q1001" s="294"/>
      <c r="R1001" s="294"/>
      <c r="S1001" s="294"/>
      <c r="T1001" s="295"/>
      <c r="AT1001" s="296" t="s">
        <v>398</v>
      </c>
      <c r="AU1001" s="296" t="s">
        <v>386</v>
      </c>
      <c r="AV1001" s="17" t="s">
        <v>99</v>
      </c>
      <c r="AW1001" s="17" t="s">
        <v>30</v>
      </c>
      <c r="AX1001" s="17" t="s">
        <v>76</v>
      </c>
      <c r="AY1001" s="296" t="s">
        <v>387</v>
      </c>
    </row>
    <row r="1002" spans="1:65" s="15" customFormat="1" ht="10.199999999999999">
      <c r="B1002" s="264"/>
      <c r="C1002" s="265"/>
      <c r="D1002" s="255" t="s">
        <v>398</v>
      </c>
      <c r="E1002" s="266" t="s">
        <v>1</v>
      </c>
      <c r="F1002" s="267" t="s">
        <v>1210</v>
      </c>
      <c r="G1002" s="265"/>
      <c r="H1002" s="268">
        <v>4</v>
      </c>
      <c r="I1002" s="269"/>
      <c r="J1002" s="265"/>
      <c r="K1002" s="265"/>
      <c r="L1002" s="270"/>
      <c r="M1002" s="271"/>
      <c r="N1002" s="272"/>
      <c r="O1002" s="272"/>
      <c r="P1002" s="272"/>
      <c r="Q1002" s="272"/>
      <c r="R1002" s="272"/>
      <c r="S1002" s="272"/>
      <c r="T1002" s="273"/>
      <c r="AT1002" s="274" t="s">
        <v>398</v>
      </c>
      <c r="AU1002" s="274" t="s">
        <v>386</v>
      </c>
      <c r="AV1002" s="15" t="s">
        <v>92</v>
      </c>
      <c r="AW1002" s="15" t="s">
        <v>30</v>
      </c>
      <c r="AX1002" s="15" t="s">
        <v>76</v>
      </c>
      <c r="AY1002" s="274" t="s">
        <v>387</v>
      </c>
    </row>
    <row r="1003" spans="1:65" s="16" customFormat="1" ht="10.199999999999999">
      <c r="B1003" s="275"/>
      <c r="C1003" s="276"/>
      <c r="D1003" s="255" t="s">
        <v>398</v>
      </c>
      <c r="E1003" s="277" t="s">
        <v>1</v>
      </c>
      <c r="F1003" s="278" t="s">
        <v>412</v>
      </c>
      <c r="G1003" s="276"/>
      <c r="H1003" s="279">
        <v>84</v>
      </c>
      <c r="I1003" s="280"/>
      <c r="J1003" s="276"/>
      <c r="K1003" s="276"/>
      <c r="L1003" s="281"/>
      <c r="M1003" s="282"/>
      <c r="N1003" s="283"/>
      <c r="O1003" s="283"/>
      <c r="P1003" s="283"/>
      <c r="Q1003" s="283"/>
      <c r="R1003" s="283"/>
      <c r="S1003" s="283"/>
      <c r="T1003" s="284"/>
      <c r="AT1003" s="285" t="s">
        <v>398</v>
      </c>
      <c r="AU1003" s="285" t="s">
        <v>386</v>
      </c>
      <c r="AV1003" s="16" t="s">
        <v>386</v>
      </c>
      <c r="AW1003" s="16" t="s">
        <v>30</v>
      </c>
      <c r="AX1003" s="16" t="s">
        <v>84</v>
      </c>
      <c r="AY1003" s="285" t="s">
        <v>387</v>
      </c>
    </row>
    <row r="1004" spans="1:65" s="2" customFormat="1" ht="37.799999999999997" customHeight="1">
      <c r="A1004" s="37"/>
      <c r="B1004" s="38"/>
      <c r="C1004" s="240" t="s">
        <v>1211</v>
      </c>
      <c r="D1004" s="240" t="s">
        <v>393</v>
      </c>
      <c r="E1004" s="241" t="s">
        <v>459</v>
      </c>
      <c r="F1004" s="242" t="s">
        <v>460</v>
      </c>
      <c r="G1004" s="243" t="s">
        <v>396</v>
      </c>
      <c r="H1004" s="244">
        <v>1063.4000000000001</v>
      </c>
      <c r="I1004" s="245"/>
      <c r="J1004" s="246">
        <f>ROUND(I1004*H1004,2)</f>
        <v>0</v>
      </c>
      <c r="K1004" s="247"/>
      <c r="L1004" s="40"/>
      <c r="M1004" s="248" t="s">
        <v>1</v>
      </c>
      <c r="N1004" s="249" t="s">
        <v>42</v>
      </c>
      <c r="O1004" s="78"/>
      <c r="P1004" s="250">
        <f>O1004*H1004</f>
        <v>0</v>
      </c>
      <c r="Q1004" s="250">
        <v>1.0000000000000001E-5</v>
      </c>
      <c r="R1004" s="250">
        <f>Q1004*H1004</f>
        <v>1.0634000000000001E-2</v>
      </c>
      <c r="S1004" s="250">
        <v>0</v>
      </c>
      <c r="T1004" s="251">
        <f>S1004*H1004</f>
        <v>0</v>
      </c>
      <c r="U1004" s="37"/>
      <c r="V1004" s="37"/>
      <c r="W1004" s="37"/>
      <c r="X1004" s="37"/>
      <c r="Y1004" s="37"/>
      <c r="Z1004" s="37"/>
      <c r="AA1004" s="37"/>
      <c r="AB1004" s="37"/>
      <c r="AC1004" s="37"/>
      <c r="AD1004" s="37"/>
      <c r="AE1004" s="37"/>
      <c r="AR1004" s="252" t="s">
        <v>386</v>
      </c>
      <c r="AT1004" s="252" t="s">
        <v>393</v>
      </c>
      <c r="AU1004" s="252" t="s">
        <v>386</v>
      </c>
      <c r="AY1004" s="19" t="s">
        <v>387</v>
      </c>
      <c r="BE1004" s="127">
        <f>IF(N1004="základná",J1004,0)</f>
        <v>0</v>
      </c>
      <c r="BF1004" s="127">
        <f>IF(N1004="znížená",J1004,0)</f>
        <v>0</v>
      </c>
      <c r="BG1004" s="127">
        <f>IF(N1004="zákl. prenesená",J1004,0)</f>
        <v>0</v>
      </c>
      <c r="BH1004" s="127">
        <f>IF(N1004="zníž. prenesená",J1004,0)</f>
        <v>0</v>
      </c>
      <c r="BI1004" s="127">
        <f>IF(N1004="nulová",J1004,0)</f>
        <v>0</v>
      </c>
      <c r="BJ1004" s="19" t="s">
        <v>92</v>
      </c>
      <c r="BK1004" s="127">
        <f>ROUND(I1004*H1004,2)</f>
        <v>0</v>
      </c>
      <c r="BL1004" s="19" t="s">
        <v>386</v>
      </c>
      <c r="BM1004" s="252" t="s">
        <v>1212</v>
      </c>
    </row>
    <row r="1005" spans="1:65" s="14" customFormat="1" ht="10.199999999999999">
      <c r="B1005" s="253"/>
      <c r="C1005" s="254"/>
      <c r="D1005" s="255" t="s">
        <v>398</v>
      </c>
      <c r="E1005" s="256" t="s">
        <v>1</v>
      </c>
      <c r="F1005" s="257" t="s">
        <v>399</v>
      </c>
      <c r="G1005" s="254"/>
      <c r="H1005" s="256" t="s">
        <v>1</v>
      </c>
      <c r="I1005" s="258"/>
      <c r="J1005" s="254"/>
      <c r="K1005" s="254"/>
      <c r="L1005" s="259"/>
      <c r="M1005" s="260"/>
      <c r="N1005" s="261"/>
      <c r="O1005" s="261"/>
      <c r="P1005" s="261"/>
      <c r="Q1005" s="261"/>
      <c r="R1005" s="261"/>
      <c r="S1005" s="261"/>
      <c r="T1005" s="262"/>
      <c r="AT1005" s="263" t="s">
        <v>398</v>
      </c>
      <c r="AU1005" s="263" t="s">
        <v>386</v>
      </c>
      <c r="AV1005" s="14" t="s">
        <v>84</v>
      </c>
      <c r="AW1005" s="14" t="s">
        <v>30</v>
      </c>
      <c r="AX1005" s="14" t="s">
        <v>76</v>
      </c>
      <c r="AY1005" s="263" t="s">
        <v>387</v>
      </c>
    </row>
    <row r="1006" spans="1:65" s="15" customFormat="1" ht="10.199999999999999">
      <c r="B1006" s="264"/>
      <c r="C1006" s="265"/>
      <c r="D1006" s="255" t="s">
        <v>398</v>
      </c>
      <c r="E1006" s="266" t="s">
        <v>1</v>
      </c>
      <c r="F1006" s="267" t="s">
        <v>1213</v>
      </c>
      <c r="G1006" s="265"/>
      <c r="H1006" s="268">
        <v>271</v>
      </c>
      <c r="I1006" s="269"/>
      <c r="J1006" s="265"/>
      <c r="K1006" s="265"/>
      <c r="L1006" s="270"/>
      <c r="M1006" s="271"/>
      <c r="N1006" s="272"/>
      <c r="O1006" s="272"/>
      <c r="P1006" s="272"/>
      <c r="Q1006" s="272"/>
      <c r="R1006" s="272"/>
      <c r="S1006" s="272"/>
      <c r="T1006" s="273"/>
      <c r="AT1006" s="274" t="s">
        <v>398</v>
      </c>
      <c r="AU1006" s="274" t="s">
        <v>386</v>
      </c>
      <c r="AV1006" s="15" t="s">
        <v>92</v>
      </c>
      <c r="AW1006" s="15" t="s">
        <v>30</v>
      </c>
      <c r="AX1006" s="15" t="s">
        <v>76</v>
      </c>
      <c r="AY1006" s="274" t="s">
        <v>387</v>
      </c>
    </row>
    <row r="1007" spans="1:65" s="15" customFormat="1" ht="10.199999999999999">
      <c r="B1007" s="264"/>
      <c r="C1007" s="265"/>
      <c r="D1007" s="255" t="s">
        <v>398</v>
      </c>
      <c r="E1007" s="266" t="s">
        <v>1</v>
      </c>
      <c r="F1007" s="267" t="s">
        <v>463</v>
      </c>
      <c r="G1007" s="265"/>
      <c r="H1007" s="268">
        <v>0</v>
      </c>
      <c r="I1007" s="269"/>
      <c r="J1007" s="265"/>
      <c r="K1007" s="265"/>
      <c r="L1007" s="270"/>
      <c r="M1007" s="271"/>
      <c r="N1007" s="272"/>
      <c r="O1007" s="272"/>
      <c r="P1007" s="272"/>
      <c r="Q1007" s="272"/>
      <c r="R1007" s="272"/>
      <c r="S1007" s="272"/>
      <c r="T1007" s="273"/>
      <c r="AT1007" s="274" t="s">
        <v>398</v>
      </c>
      <c r="AU1007" s="274" t="s">
        <v>386</v>
      </c>
      <c r="AV1007" s="15" t="s">
        <v>92</v>
      </c>
      <c r="AW1007" s="15" t="s">
        <v>30</v>
      </c>
      <c r="AX1007" s="15" t="s">
        <v>76</v>
      </c>
      <c r="AY1007" s="274" t="s">
        <v>387</v>
      </c>
    </row>
    <row r="1008" spans="1:65" s="15" customFormat="1" ht="10.199999999999999">
      <c r="B1008" s="264"/>
      <c r="C1008" s="265"/>
      <c r="D1008" s="255" t="s">
        <v>398</v>
      </c>
      <c r="E1008" s="266" t="s">
        <v>1</v>
      </c>
      <c r="F1008" s="267" t="s">
        <v>1214</v>
      </c>
      <c r="G1008" s="265"/>
      <c r="H1008" s="268">
        <v>154.4</v>
      </c>
      <c r="I1008" s="269"/>
      <c r="J1008" s="265"/>
      <c r="K1008" s="265"/>
      <c r="L1008" s="270"/>
      <c r="M1008" s="271"/>
      <c r="N1008" s="272"/>
      <c r="O1008" s="272"/>
      <c r="P1008" s="272"/>
      <c r="Q1008" s="272"/>
      <c r="R1008" s="272"/>
      <c r="S1008" s="272"/>
      <c r="T1008" s="273"/>
      <c r="AT1008" s="274" t="s">
        <v>398</v>
      </c>
      <c r="AU1008" s="274" t="s">
        <v>386</v>
      </c>
      <c r="AV1008" s="15" t="s">
        <v>92</v>
      </c>
      <c r="AW1008" s="15" t="s">
        <v>30</v>
      </c>
      <c r="AX1008" s="15" t="s">
        <v>76</v>
      </c>
      <c r="AY1008" s="274" t="s">
        <v>387</v>
      </c>
    </row>
    <row r="1009" spans="1:65" s="15" customFormat="1" ht="10.199999999999999">
      <c r="B1009" s="264"/>
      <c r="C1009" s="265"/>
      <c r="D1009" s="255" t="s">
        <v>398</v>
      </c>
      <c r="E1009" s="266" t="s">
        <v>1</v>
      </c>
      <c r="F1009" s="267" t="s">
        <v>1215</v>
      </c>
      <c r="G1009" s="265"/>
      <c r="H1009" s="268">
        <v>546</v>
      </c>
      <c r="I1009" s="269"/>
      <c r="J1009" s="265"/>
      <c r="K1009" s="265"/>
      <c r="L1009" s="270"/>
      <c r="M1009" s="271"/>
      <c r="N1009" s="272"/>
      <c r="O1009" s="272"/>
      <c r="P1009" s="272"/>
      <c r="Q1009" s="272"/>
      <c r="R1009" s="272"/>
      <c r="S1009" s="272"/>
      <c r="T1009" s="273"/>
      <c r="AT1009" s="274" t="s">
        <v>398</v>
      </c>
      <c r="AU1009" s="274" t="s">
        <v>386</v>
      </c>
      <c r="AV1009" s="15" t="s">
        <v>92</v>
      </c>
      <c r="AW1009" s="15" t="s">
        <v>30</v>
      </c>
      <c r="AX1009" s="15" t="s">
        <v>76</v>
      </c>
      <c r="AY1009" s="274" t="s">
        <v>387</v>
      </c>
    </row>
    <row r="1010" spans="1:65" s="15" customFormat="1" ht="10.199999999999999">
      <c r="B1010" s="264"/>
      <c r="C1010" s="265"/>
      <c r="D1010" s="255" t="s">
        <v>398</v>
      </c>
      <c r="E1010" s="266" t="s">
        <v>1</v>
      </c>
      <c r="F1010" s="267" t="s">
        <v>410</v>
      </c>
      <c r="G1010" s="265"/>
      <c r="H1010" s="268">
        <v>0</v>
      </c>
      <c r="I1010" s="269"/>
      <c r="J1010" s="265"/>
      <c r="K1010" s="265"/>
      <c r="L1010" s="270"/>
      <c r="M1010" s="271"/>
      <c r="N1010" s="272"/>
      <c r="O1010" s="272"/>
      <c r="P1010" s="272"/>
      <c r="Q1010" s="272"/>
      <c r="R1010" s="272"/>
      <c r="S1010" s="272"/>
      <c r="T1010" s="273"/>
      <c r="AT1010" s="274" t="s">
        <v>398</v>
      </c>
      <c r="AU1010" s="274" t="s">
        <v>386</v>
      </c>
      <c r="AV1010" s="15" t="s">
        <v>92</v>
      </c>
      <c r="AW1010" s="15" t="s">
        <v>30</v>
      </c>
      <c r="AX1010" s="15" t="s">
        <v>76</v>
      </c>
      <c r="AY1010" s="274" t="s">
        <v>387</v>
      </c>
    </row>
    <row r="1011" spans="1:65" s="15" customFormat="1" ht="10.199999999999999">
      <c r="B1011" s="264"/>
      <c r="C1011" s="265"/>
      <c r="D1011" s="255" t="s">
        <v>398</v>
      </c>
      <c r="E1011" s="266" t="s">
        <v>1</v>
      </c>
      <c r="F1011" s="267" t="s">
        <v>1216</v>
      </c>
      <c r="G1011" s="265"/>
      <c r="H1011" s="268">
        <v>92</v>
      </c>
      <c r="I1011" s="269"/>
      <c r="J1011" s="265"/>
      <c r="K1011" s="265"/>
      <c r="L1011" s="270"/>
      <c r="M1011" s="271"/>
      <c r="N1011" s="272"/>
      <c r="O1011" s="272"/>
      <c r="P1011" s="272"/>
      <c r="Q1011" s="272"/>
      <c r="R1011" s="272"/>
      <c r="S1011" s="272"/>
      <c r="T1011" s="273"/>
      <c r="AT1011" s="274" t="s">
        <v>398</v>
      </c>
      <c r="AU1011" s="274" t="s">
        <v>386</v>
      </c>
      <c r="AV1011" s="15" t="s">
        <v>92</v>
      </c>
      <c r="AW1011" s="15" t="s">
        <v>30</v>
      </c>
      <c r="AX1011" s="15" t="s">
        <v>76</v>
      </c>
      <c r="AY1011" s="274" t="s">
        <v>387</v>
      </c>
    </row>
    <row r="1012" spans="1:65" s="16" customFormat="1" ht="10.199999999999999">
      <c r="B1012" s="275"/>
      <c r="C1012" s="276"/>
      <c r="D1012" s="255" t="s">
        <v>398</v>
      </c>
      <c r="E1012" s="277" t="s">
        <v>1</v>
      </c>
      <c r="F1012" s="278" t="s">
        <v>412</v>
      </c>
      <c r="G1012" s="276"/>
      <c r="H1012" s="279">
        <v>1063.4000000000001</v>
      </c>
      <c r="I1012" s="280"/>
      <c r="J1012" s="276"/>
      <c r="K1012" s="276"/>
      <c r="L1012" s="281"/>
      <c r="M1012" s="282"/>
      <c r="N1012" s="283"/>
      <c r="O1012" s="283"/>
      <c r="P1012" s="283"/>
      <c r="Q1012" s="283"/>
      <c r="R1012" s="283"/>
      <c r="S1012" s="283"/>
      <c r="T1012" s="284"/>
      <c r="AT1012" s="285" t="s">
        <v>398</v>
      </c>
      <c r="AU1012" s="285" t="s">
        <v>386</v>
      </c>
      <c r="AV1012" s="16" t="s">
        <v>386</v>
      </c>
      <c r="AW1012" s="16" t="s">
        <v>30</v>
      </c>
      <c r="AX1012" s="16" t="s">
        <v>84</v>
      </c>
      <c r="AY1012" s="285" t="s">
        <v>387</v>
      </c>
    </row>
    <row r="1013" spans="1:65" s="2" customFormat="1" ht="24.15" customHeight="1">
      <c r="A1013" s="37"/>
      <c r="B1013" s="38"/>
      <c r="C1013" s="240" t="s">
        <v>1217</v>
      </c>
      <c r="D1013" s="240" t="s">
        <v>393</v>
      </c>
      <c r="E1013" s="241" t="s">
        <v>468</v>
      </c>
      <c r="F1013" s="242" t="s">
        <v>469</v>
      </c>
      <c r="G1013" s="243" t="s">
        <v>405</v>
      </c>
      <c r="H1013" s="244">
        <v>3039</v>
      </c>
      <c r="I1013" s="245"/>
      <c r="J1013" s="246">
        <f>ROUND(I1013*H1013,2)</f>
        <v>0</v>
      </c>
      <c r="K1013" s="247"/>
      <c r="L1013" s="40"/>
      <c r="M1013" s="248" t="s">
        <v>1</v>
      </c>
      <c r="N1013" s="249" t="s">
        <v>42</v>
      </c>
      <c r="O1013" s="78"/>
      <c r="P1013" s="250">
        <f>O1013*H1013</f>
        <v>0</v>
      </c>
      <c r="Q1013" s="250">
        <v>1.92E-3</v>
      </c>
      <c r="R1013" s="250">
        <f>Q1013*H1013</f>
        <v>5.8348800000000001</v>
      </c>
      <c r="S1013" s="250">
        <v>0</v>
      </c>
      <c r="T1013" s="251">
        <f>S1013*H1013</f>
        <v>0</v>
      </c>
      <c r="U1013" s="37"/>
      <c r="V1013" s="37"/>
      <c r="W1013" s="37"/>
      <c r="X1013" s="37"/>
      <c r="Y1013" s="37"/>
      <c r="Z1013" s="37"/>
      <c r="AA1013" s="37"/>
      <c r="AB1013" s="37"/>
      <c r="AC1013" s="37"/>
      <c r="AD1013" s="37"/>
      <c r="AE1013" s="37"/>
      <c r="AR1013" s="252" t="s">
        <v>386</v>
      </c>
      <c r="AT1013" s="252" t="s">
        <v>393</v>
      </c>
      <c r="AU1013" s="252" t="s">
        <v>386</v>
      </c>
      <c r="AY1013" s="19" t="s">
        <v>387</v>
      </c>
      <c r="BE1013" s="127">
        <f>IF(N1013="základná",J1013,0)</f>
        <v>0</v>
      </c>
      <c r="BF1013" s="127">
        <f>IF(N1013="znížená",J1013,0)</f>
        <v>0</v>
      </c>
      <c r="BG1013" s="127">
        <f>IF(N1013="zákl. prenesená",J1013,0)</f>
        <v>0</v>
      </c>
      <c r="BH1013" s="127">
        <f>IF(N1013="zníž. prenesená",J1013,0)</f>
        <v>0</v>
      </c>
      <c r="BI1013" s="127">
        <f>IF(N1013="nulová",J1013,0)</f>
        <v>0</v>
      </c>
      <c r="BJ1013" s="19" t="s">
        <v>92</v>
      </c>
      <c r="BK1013" s="127">
        <f>ROUND(I1013*H1013,2)</f>
        <v>0</v>
      </c>
      <c r="BL1013" s="19" t="s">
        <v>386</v>
      </c>
      <c r="BM1013" s="252" t="s">
        <v>1218</v>
      </c>
    </row>
    <row r="1014" spans="1:65" s="15" customFormat="1" ht="10.199999999999999">
      <c r="B1014" s="264"/>
      <c r="C1014" s="265"/>
      <c r="D1014" s="255" t="s">
        <v>398</v>
      </c>
      <c r="E1014" s="266" t="s">
        <v>1</v>
      </c>
      <c r="F1014" s="267" t="s">
        <v>152</v>
      </c>
      <c r="G1014" s="265"/>
      <c r="H1014" s="268">
        <v>3039</v>
      </c>
      <c r="I1014" s="269"/>
      <c r="J1014" s="265"/>
      <c r="K1014" s="265"/>
      <c r="L1014" s="270"/>
      <c r="M1014" s="271"/>
      <c r="N1014" s="272"/>
      <c r="O1014" s="272"/>
      <c r="P1014" s="272"/>
      <c r="Q1014" s="272"/>
      <c r="R1014" s="272"/>
      <c r="S1014" s="272"/>
      <c r="T1014" s="273"/>
      <c r="AT1014" s="274" t="s">
        <v>398</v>
      </c>
      <c r="AU1014" s="274" t="s">
        <v>386</v>
      </c>
      <c r="AV1014" s="15" t="s">
        <v>92</v>
      </c>
      <c r="AW1014" s="15" t="s">
        <v>30</v>
      </c>
      <c r="AX1014" s="15" t="s">
        <v>84</v>
      </c>
      <c r="AY1014" s="274" t="s">
        <v>387</v>
      </c>
    </row>
    <row r="1015" spans="1:65" s="2" customFormat="1" ht="16.5" customHeight="1">
      <c r="A1015" s="37"/>
      <c r="B1015" s="38"/>
      <c r="C1015" s="240" t="s">
        <v>1219</v>
      </c>
      <c r="D1015" s="240" t="s">
        <v>393</v>
      </c>
      <c r="E1015" s="241" t="s">
        <v>472</v>
      </c>
      <c r="F1015" s="242" t="s">
        <v>473</v>
      </c>
      <c r="G1015" s="243" t="s">
        <v>405</v>
      </c>
      <c r="H1015" s="244">
        <v>3039</v>
      </c>
      <c r="I1015" s="245"/>
      <c r="J1015" s="246">
        <f>ROUND(I1015*H1015,2)</f>
        <v>0</v>
      </c>
      <c r="K1015" s="247"/>
      <c r="L1015" s="40"/>
      <c r="M1015" s="248" t="s">
        <v>1</v>
      </c>
      <c r="N1015" s="249" t="s">
        <v>42</v>
      </c>
      <c r="O1015" s="78"/>
      <c r="P1015" s="250">
        <f>O1015*H1015</f>
        <v>0</v>
      </c>
      <c r="Q1015" s="250">
        <v>5.0000000000000002E-5</v>
      </c>
      <c r="R1015" s="250">
        <f>Q1015*H1015</f>
        <v>0.15195</v>
      </c>
      <c r="S1015" s="250">
        <v>0</v>
      </c>
      <c r="T1015" s="251">
        <f>S1015*H1015</f>
        <v>0</v>
      </c>
      <c r="U1015" s="37"/>
      <c r="V1015" s="37"/>
      <c r="W1015" s="37"/>
      <c r="X1015" s="37"/>
      <c r="Y1015" s="37"/>
      <c r="Z1015" s="37"/>
      <c r="AA1015" s="37"/>
      <c r="AB1015" s="37"/>
      <c r="AC1015" s="37"/>
      <c r="AD1015" s="37"/>
      <c r="AE1015" s="37"/>
      <c r="AR1015" s="252" t="s">
        <v>386</v>
      </c>
      <c r="AT1015" s="252" t="s">
        <v>393</v>
      </c>
      <c r="AU1015" s="252" t="s">
        <v>386</v>
      </c>
      <c r="AY1015" s="19" t="s">
        <v>387</v>
      </c>
      <c r="BE1015" s="127">
        <f>IF(N1015="základná",J1015,0)</f>
        <v>0</v>
      </c>
      <c r="BF1015" s="127">
        <f>IF(N1015="znížená",J1015,0)</f>
        <v>0</v>
      </c>
      <c r="BG1015" s="127">
        <f>IF(N1015="zákl. prenesená",J1015,0)</f>
        <v>0</v>
      </c>
      <c r="BH1015" s="127">
        <f>IF(N1015="zníž. prenesená",J1015,0)</f>
        <v>0</v>
      </c>
      <c r="BI1015" s="127">
        <f>IF(N1015="nulová",J1015,0)</f>
        <v>0</v>
      </c>
      <c r="BJ1015" s="19" t="s">
        <v>92</v>
      </c>
      <c r="BK1015" s="127">
        <f>ROUND(I1015*H1015,2)</f>
        <v>0</v>
      </c>
      <c r="BL1015" s="19" t="s">
        <v>386</v>
      </c>
      <c r="BM1015" s="252" t="s">
        <v>1220</v>
      </c>
    </row>
    <row r="1016" spans="1:65" s="15" customFormat="1" ht="10.199999999999999">
      <c r="B1016" s="264"/>
      <c r="C1016" s="265"/>
      <c r="D1016" s="255" t="s">
        <v>398</v>
      </c>
      <c r="E1016" s="266" t="s">
        <v>1</v>
      </c>
      <c r="F1016" s="267" t="s">
        <v>152</v>
      </c>
      <c r="G1016" s="265"/>
      <c r="H1016" s="268">
        <v>3039</v>
      </c>
      <c r="I1016" s="269"/>
      <c r="J1016" s="265"/>
      <c r="K1016" s="265"/>
      <c r="L1016" s="270"/>
      <c r="M1016" s="271"/>
      <c r="N1016" s="272"/>
      <c r="O1016" s="272"/>
      <c r="P1016" s="272"/>
      <c r="Q1016" s="272"/>
      <c r="R1016" s="272"/>
      <c r="S1016" s="272"/>
      <c r="T1016" s="273"/>
      <c r="AT1016" s="274" t="s">
        <v>398</v>
      </c>
      <c r="AU1016" s="274" t="s">
        <v>386</v>
      </c>
      <c r="AV1016" s="15" t="s">
        <v>92</v>
      </c>
      <c r="AW1016" s="15" t="s">
        <v>30</v>
      </c>
      <c r="AX1016" s="15" t="s">
        <v>84</v>
      </c>
      <c r="AY1016" s="274" t="s">
        <v>387</v>
      </c>
    </row>
    <row r="1017" spans="1:65" s="2" customFormat="1" ht="24.15" customHeight="1">
      <c r="A1017" s="37"/>
      <c r="B1017" s="38"/>
      <c r="C1017" s="240" t="s">
        <v>1221</v>
      </c>
      <c r="D1017" s="240" t="s">
        <v>393</v>
      </c>
      <c r="E1017" s="241" t="s">
        <v>476</v>
      </c>
      <c r="F1017" s="242" t="s">
        <v>477</v>
      </c>
      <c r="G1017" s="243" t="s">
        <v>405</v>
      </c>
      <c r="H1017" s="244">
        <v>3039</v>
      </c>
      <c r="I1017" s="245"/>
      <c r="J1017" s="246">
        <f>ROUND(I1017*H1017,2)</f>
        <v>0</v>
      </c>
      <c r="K1017" s="247"/>
      <c r="L1017" s="40"/>
      <c r="M1017" s="248" t="s">
        <v>1</v>
      </c>
      <c r="N1017" s="249" t="s">
        <v>42</v>
      </c>
      <c r="O1017" s="78"/>
      <c r="P1017" s="250">
        <f>O1017*H1017</f>
        <v>0</v>
      </c>
      <c r="Q1017" s="250">
        <v>1.0000000000000001E-5</v>
      </c>
      <c r="R1017" s="250">
        <f>Q1017*H1017</f>
        <v>3.0390000000000004E-2</v>
      </c>
      <c r="S1017" s="250">
        <v>6.0000000000000001E-3</v>
      </c>
      <c r="T1017" s="251">
        <f>S1017*H1017</f>
        <v>18.234000000000002</v>
      </c>
      <c r="U1017" s="37"/>
      <c r="V1017" s="37"/>
      <c r="W1017" s="37"/>
      <c r="X1017" s="37"/>
      <c r="Y1017" s="37"/>
      <c r="Z1017" s="37"/>
      <c r="AA1017" s="37"/>
      <c r="AB1017" s="37"/>
      <c r="AC1017" s="37"/>
      <c r="AD1017" s="37"/>
      <c r="AE1017" s="37"/>
      <c r="AR1017" s="252" t="s">
        <v>386</v>
      </c>
      <c r="AT1017" s="252" t="s">
        <v>393</v>
      </c>
      <c r="AU1017" s="252" t="s">
        <v>386</v>
      </c>
      <c r="AY1017" s="19" t="s">
        <v>387</v>
      </c>
      <c r="BE1017" s="127">
        <f>IF(N1017="základná",J1017,0)</f>
        <v>0</v>
      </c>
      <c r="BF1017" s="127">
        <f>IF(N1017="znížená",J1017,0)</f>
        <v>0</v>
      </c>
      <c r="BG1017" s="127">
        <f>IF(N1017="zákl. prenesená",J1017,0)</f>
        <v>0</v>
      </c>
      <c r="BH1017" s="127">
        <f>IF(N1017="zníž. prenesená",J1017,0)</f>
        <v>0</v>
      </c>
      <c r="BI1017" s="127">
        <f>IF(N1017="nulová",J1017,0)</f>
        <v>0</v>
      </c>
      <c r="BJ1017" s="19" t="s">
        <v>92</v>
      </c>
      <c r="BK1017" s="127">
        <f>ROUND(I1017*H1017,2)</f>
        <v>0</v>
      </c>
      <c r="BL1017" s="19" t="s">
        <v>386</v>
      </c>
      <c r="BM1017" s="252" t="s">
        <v>1222</v>
      </c>
    </row>
    <row r="1018" spans="1:65" s="15" customFormat="1" ht="10.199999999999999">
      <c r="B1018" s="264"/>
      <c r="C1018" s="265"/>
      <c r="D1018" s="255" t="s">
        <v>398</v>
      </c>
      <c r="E1018" s="266" t="s">
        <v>1</v>
      </c>
      <c r="F1018" s="267" t="s">
        <v>154</v>
      </c>
      <c r="G1018" s="265"/>
      <c r="H1018" s="268">
        <v>3039</v>
      </c>
      <c r="I1018" s="269"/>
      <c r="J1018" s="265"/>
      <c r="K1018" s="265"/>
      <c r="L1018" s="270"/>
      <c r="M1018" s="271"/>
      <c r="N1018" s="272"/>
      <c r="O1018" s="272"/>
      <c r="P1018" s="272"/>
      <c r="Q1018" s="272"/>
      <c r="R1018" s="272"/>
      <c r="S1018" s="272"/>
      <c r="T1018" s="273"/>
      <c r="AT1018" s="274" t="s">
        <v>398</v>
      </c>
      <c r="AU1018" s="274" t="s">
        <v>386</v>
      </c>
      <c r="AV1018" s="15" t="s">
        <v>92</v>
      </c>
      <c r="AW1018" s="15" t="s">
        <v>30</v>
      </c>
      <c r="AX1018" s="15" t="s">
        <v>76</v>
      </c>
      <c r="AY1018" s="274" t="s">
        <v>387</v>
      </c>
    </row>
    <row r="1019" spans="1:65" s="16" customFormat="1" ht="10.199999999999999">
      <c r="B1019" s="275"/>
      <c r="C1019" s="276"/>
      <c r="D1019" s="255" t="s">
        <v>398</v>
      </c>
      <c r="E1019" s="277" t="s">
        <v>152</v>
      </c>
      <c r="F1019" s="278" t="s">
        <v>412</v>
      </c>
      <c r="G1019" s="276"/>
      <c r="H1019" s="279">
        <v>3039</v>
      </c>
      <c r="I1019" s="280"/>
      <c r="J1019" s="276"/>
      <c r="K1019" s="276"/>
      <c r="L1019" s="281"/>
      <c r="M1019" s="282"/>
      <c r="N1019" s="283"/>
      <c r="O1019" s="283"/>
      <c r="P1019" s="283"/>
      <c r="Q1019" s="283"/>
      <c r="R1019" s="283"/>
      <c r="S1019" s="283"/>
      <c r="T1019" s="284"/>
      <c r="AT1019" s="285" t="s">
        <v>398</v>
      </c>
      <c r="AU1019" s="285" t="s">
        <v>386</v>
      </c>
      <c r="AV1019" s="16" t="s">
        <v>386</v>
      </c>
      <c r="AW1019" s="16" t="s">
        <v>30</v>
      </c>
      <c r="AX1019" s="16" t="s">
        <v>84</v>
      </c>
      <c r="AY1019" s="285" t="s">
        <v>387</v>
      </c>
    </row>
    <row r="1020" spans="1:65" s="2" customFormat="1" ht="62.7" customHeight="1">
      <c r="A1020" s="37"/>
      <c r="B1020" s="38"/>
      <c r="C1020" s="240" t="s">
        <v>1223</v>
      </c>
      <c r="D1020" s="240" t="s">
        <v>393</v>
      </c>
      <c r="E1020" s="241" t="s">
        <v>480</v>
      </c>
      <c r="F1020" s="242" t="s">
        <v>481</v>
      </c>
      <c r="G1020" s="243" t="s">
        <v>405</v>
      </c>
      <c r="H1020" s="244">
        <v>303.89999999999998</v>
      </c>
      <c r="I1020" s="245"/>
      <c r="J1020" s="246">
        <f>ROUND(I1020*H1020,2)</f>
        <v>0</v>
      </c>
      <c r="K1020" s="247"/>
      <c r="L1020" s="40"/>
      <c r="M1020" s="248" t="s">
        <v>1</v>
      </c>
      <c r="N1020" s="249" t="s">
        <v>42</v>
      </c>
      <c r="O1020" s="78"/>
      <c r="P1020" s="250">
        <f>O1020*H1020</f>
        <v>0</v>
      </c>
      <c r="Q1020" s="250">
        <v>1.0000000000000001E-5</v>
      </c>
      <c r="R1020" s="250">
        <f>Q1020*H1020</f>
        <v>3.039E-3</v>
      </c>
      <c r="S1020" s="250">
        <v>6.0000000000000001E-3</v>
      </c>
      <c r="T1020" s="251">
        <f>S1020*H1020</f>
        <v>1.8233999999999999</v>
      </c>
      <c r="U1020" s="37"/>
      <c r="V1020" s="37"/>
      <c r="W1020" s="37"/>
      <c r="X1020" s="37"/>
      <c r="Y1020" s="37"/>
      <c r="Z1020" s="37"/>
      <c r="AA1020" s="37"/>
      <c r="AB1020" s="37"/>
      <c r="AC1020" s="37"/>
      <c r="AD1020" s="37"/>
      <c r="AE1020" s="37"/>
      <c r="AR1020" s="252" t="s">
        <v>386</v>
      </c>
      <c r="AT1020" s="252" t="s">
        <v>393</v>
      </c>
      <c r="AU1020" s="252" t="s">
        <v>386</v>
      </c>
      <c r="AY1020" s="19" t="s">
        <v>387</v>
      </c>
      <c r="BE1020" s="127">
        <f>IF(N1020="základná",J1020,0)</f>
        <v>0</v>
      </c>
      <c r="BF1020" s="127">
        <f>IF(N1020="znížená",J1020,0)</f>
        <v>0</v>
      </c>
      <c r="BG1020" s="127">
        <f>IF(N1020="zákl. prenesená",J1020,0)</f>
        <v>0</v>
      </c>
      <c r="BH1020" s="127">
        <f>IF(N1020="zníž. prenesená",J1020,0)</f>
        <v>0</v>
      </c>
      <c r="BI1020" s="127">
        <f>IF(N1020="nulová",J1020,0)</f>
        <v>0</v>
      </c>
      <c r="BJ1020" s="19" t="s">
        <v>92</v>
      </c>
      <c r="BK1020" s="127">
        <f>ROUND(I1020*H1020,2)</f>
        <v>0</v>
      </c>
      <c r="BL1020" s="19" t="s">
        <v>386</v>
      </c>
      <c r="BM1020" s="252" t="s">
        <v>1224</v>
      </c>
    </row>
    <row r="1021" spans="1:65" s="15" customFormat="1" ht="10.199999999999999">
      <c r="B1021" s="264"/>
      <c r="C1021" s="265"/>
      <c r="D1021" s="255" t="s">
        <v>398</v>
      </c>
      <c r="E1021" s="266" t="s">
        <v>1</v>
      </c>
      <c r="F1021" s="267" t="s">
        <v>1191</v>
      </c>
      <c r="G1021" s="265"/>
      <c r="H1021" s="268">
        <v>303.89999999999998</v>
      </c>
      <c r="I1021" s="269"/>
      <c r="J1021" s="265"/>
      <c r="K1021" s="265"/>
      <c r="L1021" s="270"/>
      <c r="M1021" s="271"/>
      <c r="N1021" s="272"/>
      <c r="O1021" s="272"/>
      <c r="P1021" s="272"/>
      <c r="Q1021" s="272"/>
      <c r="R1021" s="272"/>
      <c r="S1021" s="272"/>
      <c r="T1021" s="273"/>
      <c r="AT1021" s="274" t="s">
        <v>398</v>
      </c>
      <c r="AU1021" s="274" t="s">
        <v>386</v>
      </c>
      <c r="AV1021" s="15" t="s">
        <v>92</v>
      </c>
      <c r="AW1021" s="15" t="s">
        <v>30</v>
      </c>
      <c r="AX1021" s="15" t="s">
        <v>84</v>
      </c>
      <c r="AY1021" s="274" t="s">
        <v>387</v>
      </c>
    </row>
    <row r="1022" spans="1:65" s="2" customFormat="1" ht="24.15" customHeight="1">
      <c r="A1022" s="37"/>
      <c r="B1022" s="38"/>
      <c r="C1022" s="240" t="s">
        <v>1225</v>
      </c>
      <c r="D1022" s="240" t="s">
        <v>393</v>
      </c>
      <c r="E1022" s="241" t="s">
        <v>483</v>
      </c>
      <c r="F1022" s="242" t="s">
        <v>484</v>
      </c>
      <c r="G1022" s="243" t="s">
        <v>485</v>
      </c>
      <c r="H1022" s="244">
        <v>175</v>
      </c>
      <c r="I1022" s="245"/>
      <c r="J1022" s="246">
        <f>ROUND(I1022*H1022,2)</f>
        <v>0</v>
      </c>
      <c r="K1022" s="247"/>
      <c r="L1022" s="40"/>
      <c r="M1022" s="248" t="s">
        <v>1</v>
      </c>
      <c r="N1022" s="249" t="s">
        <v>42</v>
      </c>
      <c r="O1022" s="78"/>
      <c r="P1022" s="250">
        <f>O1022*H1022</f>
        <v>0</v>
      </c>
      <c r="Q1022" s="250">
        <v>3.0000000000000001E-5</v>
      </c>
      <c r="R1022" s="250">
        <f>Q1022*H1022</f>
        <v>5.2500000000000003E-3</v>
      </c>
      <c r="S1022" s="250">
        <v>4.2000000000000002E-4</v>
      </c>
      <c r="T1022" s="251">
        <f>S1022*H1022</f>
        <v>7.350000000000001E-2</v>
      </c>
      <c r="U1022" s="37"/>
      <c r="V1022" s="37"/>
      <c r="W1022" s="37"/>
      <c r="X1022" s="37"/>
      <c r="Y1022" s="37"/>
      <c r="Z1022" s="37"/>
      <c r="AA1022" s="37"/>
      <c r="AB1022" s="37"/>
      <c r="AC1022" s="37"/>
      <c r="AD1022" s="37"/>
      <c r="AE1022" s="37"/>
      <c r="AR1022" s="252" t="s">
        <v>386</v>
      </c>
      <c r="AT1022" s="252" t="s">
        <v>393</v>
      </c>
      <c r="AU1022" s="252" t="s">
        <v>386</v>
      </c>
      <c r="AY1022" s="19" t="s">
        <v>387</v>
      </c>
      <c r="BE1022" s="127">
        <f>IF(N1022="základná",J1022,0)</f>
        <v>0</v>
      </c>
      <c r="BF1022" s="127">
        <f>IF(N1022="znížená",J1022,0)</f>
        <v>0</v>
      </c>
      <c r="BG1022" s="127">
        <f>IF(N1022="zákl. prenesená",J1022,0)</f>
        <v>0</v>
      </c>
      <c r="BH1022" s="127">
        <f>IF(N1022="zníž. prenesená",J1022,0)</f>
        <v>0</v>
      </c>
      <c r="BI1022" s="127">
        <f>IF(N1022="nulová",J1022,0)</f>
        <v>0</v>
      </c>
      <c r="BJ1022" s="19" t="s">
        <v>92</v>
      </c>
      <c r="BK1022" s="127">
        <f>ROUND(I1022*H1022,2)</f>
        <v>0</v>
      </c>
      <c r="BL1022" s="19" t="s">
        <v>386</v>
      </c>
      <c r="BM1022" s="252" t="s">
        <v>1226</v>
      </c>
    </row>
    <row r="1023" spans="1:65" s="15" customFormat="1" ht="10.199999999999999">
      <c r="B1023" s="264"/>
      <c r="C1023" s="265"/>
      <c r="D1023" s="255" t="s">
        <v>398</v>
      </c>
      <c r="E1023" s="266" t="s">
        <v>1</v>
      </c>
      <c r="F1023" s="267" t="s">
        <v>1227</v>
      </c>
      <c r="G1023" s="265"/>
      <c r="H1023" s="268">
        <v>70</v>
      </c>
      <c r="I1023" s="269"/>
      <c r="J1023" s="265"/>
      <c r="K1023" s="265"/>
      <c r="L1023" s="270"/>
      <c r="M1023" s="271"/>
      <c r="N1023" s="272"/>
      <c r="O1023" s="272"/>
      <c r="P1023" s="272"/>
      <c r="Q1023" s="272"/>
      <c r="R1023" s="272"/>
      <c r="S1023" s="272"/>
      <c r="T1023" s="273"/>
      <c r="AT1023" s="274" t="s">
        <v>398</v>
      </c>
      <c r="AU1023" s="274" t="s">
        <v>386</v>
      </c>
      <c r="AV1023" s="15" t="s">
        <v>92</v>
      </c>
      <c r="AW1023" s="15" t="s">
        <v>30</v>
      </c>
      <c r="AX1023" s="15" t="s">
        <v>76</v>
      </c>
      <c r="AY1023" s="274" t="s">
        <v>387</v>
      </c>
    </row>
    <row r="1024" spans="1:65" s="15" customFormat="1" ht="10.199999999999999">
      <c r="B1024" s="264"/>
      <c r="C1024" s="265"/>
      <c r="D1024" s="255" t="s">
        <v>398</v>
      </c>
      <c r="E1024" s="266" t="s">
        <v>1</v>
      </c>
      <c r="F1024" s="267" t="s">
        <v>1228</v>
      </c>
      <c r="G1024" s="265"/>
      <c r="H1024" s="268">
        <v>105</v>
      </c>
      <c r="I1024" s="269"/>
      <c r="J1024" s="265"/>
      <c r="K1024" s="265"/>
      <c r="L1024" s="270"/>
      <c r="M1024" s="271"/>
      <c r="N1024" s="272"/>
      <c r="O1024" s="272"/>
      <c r="P1024" s="272"/>
      <c r="Q1024" s="272"/>
      <c r="R1024" s="272"/>
      <c r="S1024" s="272"/>
      <c r="T1024" s="273"/>
      <c r="AT1024" s="274" t="s">
        <v>398</v>
      </c>
      <c r="AU1024" s="274" t="s">
        <v>386</v>
      </c>
      <c r="AV1024" s="15" t="s">
        <v>92</v>
      </c>
      <c r="AW1024" s="15" t="s">
        <v>30</v>
      </c>
      <c r="AX1024" s="15" t="s">
        <v>76</v>
      </c>
      <c r="AY1024" s="274" t="s">
        <v>387</v>
      </c>
    </row>
    <row r="1025" spans="1:65" s="16" customFormat="1" ht="10.199999999999999">
      <c r="B1025" s="275"/>
      <c r="C1025" s="276"/>
      <c r="D1025" s="255" t="s">
        <v>398</v>
      </c>
      <c r="E1025" s="277" t="s">
        <v>1</v>
      </c>
      <c r="F1025" s="278" t="s">
        <v>412</v>
      </c>
      <c r="G1025" s="276"/>
      <c r="H1025" s="279">
        <v>175</v>
      </c>
      <c r="I1025" s="280"/>
      <c r="J1025" s="276"/>
      <c r="K1025" s="276"/>
      <c r="L1025" s="281"/>
      <c r="M1025" s="282"/>
      <c r="N1025" s="283"/>
      <c r="O1025" s="283"/>
      <c r="P1025" s="283"/>
      <c r="Q1025" s="283"/>
      <c r="R1025" s="283"/>
      <c r="S1025" s="283"/>
      <c r="T1025" s="284"/>
      <c r="AT1025" s="285" t="s">
        <v>398</v>
      </c>
      <c r="AU1025" s="285" t="s">
        <v>386</v>
      </c>
      <c r="AV1025" s="16" t="s">
        <v>386</v>
      </c>
      <c r="AW1025" s="16" t="s">
        <v>30</v>
      </c>
      <c r="AX1025" s="16" t="s">
        <v>84</v>
      </c>
      <c r="AY1025" s="285" t="s">
        <v>387</v>
      </c>
    </row>
    <row r="1026" spans="1:65" s="2" customFormat="1" ht="24.15" customHeight="1">
      <c r="A1026" s="37"/>
      <c r="B1026" s="38"/>
      <c r="C1026" s="240" t="s">
        <v>1229</v>
      </c>
      <c r="D1026" s="240" t="s">
        <v>393</v>
      </c>
      <c r="E1026" s="241" t="s">
        <v>489</v>
      </c>
      <c r="F1026" s="242" t="s">
        <v>490</v>
      </c>
      <c r="G1026" s="243" t="s">
        <v>396</v>
      </c>
      <c r="H1026" s="244">
        <v>634</v>
      </c>
      <c r="I1026" s="245"/>
      <c r="J1026" s="246">
        <f>ROUND(I1026*H1026,2)</f>
        <v>0</v>
      </c>
      <c r="K1026" s="247"/>
      <c r="L1026" s="40"/>
      <c r="M1026" s="248" t="s">
        <v>1</v>
      </c>
      <c r="N1026" s="249" t="s">
        <v>42</v>
      </c>
      <c r="O1026" s="78"/>
      <c r="P1026" s="250">
        <f>O1026*H1026</f>
        <v>0</v>
      </c>
      <c r="Q1026" s="250">
        <v>0</v>
      </c>
      <c r="R1026" s="250">
        <f>Q1026*H1026</f>
        <v>0</v>
      </c>
      <c r="S1026" s="250">
        <v>1.6E-2</v>
      </c>
      <c r="T1026" s="251">
        <f>S1026*H1026</f>
        <v>10.144</v>
      </c>
      <c r="U1026" s="37"/>
      <c r="V1026" s="37"/>
      <c r="W1026" s="37"/>
      <c r="X1026" s="37"/>
      <c r="Y1026" s="37"/>
      <c r="Z1026" s="37"/>
      <c r="AA1026" s="37"/>
      <c r="AB1026" s="37"/>
      <c r="AC1026" s="37"/>
      <c r="AD1026" s="37"/>
      <c r="AE1026" s="37"/>
      <c r="AR1026" s="252" t="s">
        <v>386</v>
      </c>
      <c r="AT1026" s="252" t="s">
        <v>393</v>
      </c>
      <c r="AU1026" s="252" t="s">
        <v>386</v>
      </c>
      <c r="AY1026" s="19" t="s">
        <v>387</v>
      </c>
      <c r="BE1026" s="127">
        <f>IF(N1026="základná",J1026,0)</f>
        <v>0</v>
      </c>
      <c r="BF1026" s="127">
        <f>IF(N1026="znížená",J1026,0)</f>
        <v>0</v>
      </c>
      <c r="BG1026" s="127">
        <f>IF(N1026="zákl. prenesená",J1026,0)</f>
        <v>0</v>
      </c>
      <c r="BH1026" s="127">
        <f>IF(N1026="zníž. prenesená",J1026,0)</f>
        <v>0</v>
      </c>
      <c r="BI1026" s="127">
        <f>IF(N1026="nulová",J1026,0)</f>
        <v>0</v>
      </c>
      <c r="BJ1026" s="19" t="s">
        <v>92</v>
      </c>
      <c r="BK1026" s="127">
        <f>ROUND(I1026*H1026,2)</f>
        <v>0</v>
      </c>
      <c r="BL1026" s="19" t="s">
        <v>386</v>
      </c>
      <c r="BM1026" s="252" t="s">
        <v>1230</v>
      </c>
    </row>
    <row r="1027" spans="1:65" s="14" customFormat="1" ht="10.199999999999999">
      <c r="B1027" s="253"/>
      <c r="C1027" s="254"/>
      <c r="D1027" s="255" t="s">
        <v>398</v>
      </c>
      <c r="E1027" s="256" t="s">
        <v>1</v>
      </c>
      <c r="F1027" s="257" t="s">
        <v>399</v>
      </c>
      <c r="G1027" s="254"/>
      <c r="H1027" s="256" t="s">
        <v>1</v>
      </c>
      <c r="I1027" s="258"/>
      <c r="J1027" s="254"/>
      <c r="K1027" s="254"/>
      <c r="L1027" s="259"/>
      <c r="M1027" s="260"/>
      <c r="N1027" s="261"/>
      <c r="O1027" s="261"/>
      <c r="P1027" s="261"/>
      <c r="Q1027" s="261"/>
      <c r="R1027" s="261"/>
      <c r="S1027" s="261"/>
      <c r="T1027" s="262"/>
      <c r="AT1027" s="263" t="s">
        <v>398</v>
      </c>
      <c r="AU1027" s="263" t="s">
        <v>386</v>
      </c>
      <c r="AV1027" s="14" t="s">
        <v>84</v>
      </c>
      <c r="AW1027" s="14" t="s">
        <v>30</v>
      </c>
      <c r="AX1027" s="14" t="s">
        <v>76</v>
      </c>
      <c r="AY1027" s="263" t="s">
        <v>387</v>
      </c>
    </row>
    <row r="1028" spans="1:65" s="14" customFormat="1" ht="30.6">
      <c r="B1028" s="253"/>
      <c r="C1028" s="254"/>
      <c r="D1028" s="255" t="s">
        <v>398</v>
      </c>
      <c r="E1028" s="256" t="s">
        <v>1</v>
      </c>
      <c r="F1028" s="257" t="s">
        <v>447</v>
      </c>
      <c r="G1028" s="254"/>
      <c r="H1028" s="256" t="s">
        <v>1</v>
      </c>
      <c r="I1028" s="258"/>
      <c r="J1028" s="254"/>
      <c r="K1028" s="254"/>
      <c r="L1028" s="259"/>
      <c r="M1028" s="260"/>
      <c r="N1028" s="261"/>
      <c r="O1028" s="261"/>
      <c r="P1028" s="261"/>
      <c r="Q1028" s="261"/>
      <c r="R1028" s="261"/>
      <c r="S1028" s="261"/>
      <c r="T1028" s="262"/>
      <c r="AT1028" s="263" t="s">
        <v>398</v>
      </c>
      <c r="AU1028" s="263" t="s">
        <v>386</v>
      </c>
      <c r="AV1028" s="14" t="s">
        <v>84</v>
      </c>
      <c r="AW1028" s="14" t="s">
        <v>30</v>
      </c>
      <c r="AX1028" s="14" t="s">
        <v>76</v>
      </c>
      <c r="AY1028" s="263" t="s">
        <v>387</v>
      </c>
    </row>
    <row r="1029" spans="1:65" s="14" customFormat="1" ht="20.399999999999999">
      <c r="B1029" s="253"/>
      <c r="C1029" s="254"/>
      <c r="D1029" s="255" t="s">
        <v>398</v>
      </c>
      <c r="E1029" s="256" t="s">
        <v>1</v>
      </c>
      <c r="F1029" s="257" t="s">
        <v>448</v>
      </c>
      <c r="G1029" s="254"/>
      <c r="H1029" s="256" t="s">
        <v>1</v>
      </c>
      <c r="I1029" s="258"/>
      <c r="J1029" s="254"/>
      <c r="K1029" s="254"/>
      <c r="L1029" s="259"/>
      <c r="M1029" s="260"/>
      <c r="N1029" s="261"/>
      <c r="O1029" s="261"/>
      <c r="P1029" s="261"/>
      <c r="Q1029" s="261"/>
      <c r="R1029" s="261"/>
      <c r="S1029" s="261"/>
      <c r="T1029" s="262"/>
      <c r="AT1029" s="263" t="s">
        <v>398</v>
      </c>
      <c r="AU1029" s="263" t="s">
        <v>386</v>
      </c>
      <c r="AV1029" s="14" t="s">
        <v>84</v>
      </c>
      <c r="AW1029" s="14" t="s">
        <v>30</v>
      </c>
      <c r="AX1029" s="14" t="s">
        <v>76</v>
      </c>
      <c r="AY1029" s="263" t="s">
        <v>387</v>
      </c>
    </row>
    <row r="1030" spans="1:65" s="15" customFormat="1" ht="10.199999999999999">
      <c r="B1030" s="264"/>
      <c r="C1030" s="265"/>
      <c r="D1030" s="255" t="s">
        <v>398</v>
      </c>
      <c r="E1030" s="266" t="s">
        <v>1</v>
      </c>
      <c r="F1030" s="267" t="s">
        <v>1231</v>
      </c>
      <c r="G1030" s="265"/>
      <c r="H1030" s="268">
        <v>634</v>
      </c>
      <c r="I1030" s="269"/>
      <c r="J1030" s="265"/>
      <c r="K1030" s="265"/>
      <c r="L1030" s="270"/>
      <c r="M1030" s="271"/>
      <c r="N1030" s="272"/>
      <c r="O1030" s="272"/>
      <c r="P1030" s="272"/>
      <c r="Q1030" s="272"/>
      <c r="R1030" s="272"/>
      <c r="S1030" s="272"/>
      <c r="T1030" s="273"/>
      <c r="AT1030" s="274" t="s">
        <v>398</v>
      </c>
      <c r="AU1030" s="274" t="s">
        <v>386</v>
      </c>
      <c r="AV1030" s="15" t="s">
        <v>92</v>
      </c>
      <c r="AW1030" s="15" t="s">
        <v>30</v>
      </c>
      <c r="AX1030" s="15" t="s">
        <v>76</v>
      </c>
      <c r="AY1030" s="274" t="s">
        <v>387</v>
      </c>
    </row>
    <row r="1031" spans="1:65" s="16" customFormat="1" ht="10.199999999999999">
      <c r="B1031" s="275"/>
      <c r="C1031" s="276"/>
      <c r="D1031" s="255" t="s">
        <v>398</v>
      </c>
      <c r="E1031" s="277" t="s">
        <v>1</v>
      </c>
      <c r="F1031" s="278" t="s">
        <v>412</v>
      </c>
      <c r="G1031" s="276"/>
      <c r="H1031" s="279">
        <v>634</v>
      </c>
      <c r="I1031" s="280"/>
      <c r="J1031" s="276"/>
      <c r="K1031" s="276"/>
      <c r="L1031" s="281"/>
      <c r="M1031" s="282"/>
      <c r="N1031" s="283"/>
      <c r="O1031" s="283"/>
      <c r="P1031" s="283"/>
      <c r="Q1031" s="283"/>
      <c r="R1031" s="283"/>
      <c r="S1031" s="283"/>
      <c r="T1031" s="284"/>
      <c r="AT1031" s="285" t="s">
        <v>398</v>
      </c>
      <c r="AU1031" s="285" t="s">
        <v>386</v>
      </c>
      <c r="AV1031" s="16" t="s">
        <v>386</v>
      </c>
      <c r="AW1031" s="16" t="s">
        <v>30</v>
      </c>
      <c r="AX1031" s="16" t="s">
        <v>84</v>
      </c>
      <c r="AY1031" s="285" t="s">
        <v>387</v>
      </c>
    </row>
    <row r="1032" spans="1:65" s="2" customFormat="1" ht="24.15" customHeight="1">
      <c r="A1032" s="37"/>
      <c r="B1032" s="38"/>
      <c r="C1032" s="240" t="s">
        <v>1232</v>
      </c>
      <c r="D1032" s="240" t="s">
        <v>393</v>
      </c>
      <c r="E1032" s="241" t="s">
        <v>494</v>
      </c>
      <c r="F1032" s="242" t="s">
        <v>495</v>
      </c>
      <c r="G1032" s="243" t="s">
        <v>396</v>
      </c>
      <c r="H1032" s="244">
        <v>46</v>
      </c>
      <c r="I1032" s="245"/>
      <c r="J1032" s="246">
        <f>ROUND(I1032*H1032,2)</f>
        <v>0</v>
      </c>
      <c r="K1032" s="247"/>
      <c r="L1032" s="40"/>
      <c r="M1032" s="248" t="s">
        <v>1</v>
      </c>
      <c r="N1032" s="249" t="s">
        <v>42</v>
      </c>
      <c r="O1032" s="78"/>
      <c r="P1032" s="250">
        <f>O1032*H1032</f>
        <v>0</v>
      </c>
      <c r="Q1032" s="250">
        <v>0</v>
      </c>
      <c r="R1032" s="250">
        <f>Q1032*H1032</f>
        <v>0</v>
      </c>
      <c r="S1032" s="250">
        <v>6.6000000000000003E-2</v>
      </c>
      <c r="T1032" s="251">
        <f>S1032*H1032</f>
        <v>3.036</v>
      </c>
      <c r="U1032" s="37"/>
      <c r="V1032" s="37"/>
      <c r="W1032" s="37"/>
      <c r="X1032" s="37"/>
      <c r="Y1032" s="37"/>
      <c r="Z1032" s="37"/>
      <c r="AA1032" s="37"/>
      <c r="AB1032" s="37"/>
      <c r="AC1032" s="37"/>
      <c r="AD1032" s="37"/>
      <c r="AE1032" s="37"/>
      <c r="AR1032" s="252" t="s">
        <v>386</v>
      </c>
      <c r="AT1032" s="252" t="s">
        <v>393</v>
      </c>
      <c r="AU1032" s="252" t="s">
        <v>386</v>
      </c>
      <c r="AY1032" s="19" t="s">
        <v>387</v>
      </c>
      <c r="BE1032" s="127">
        <f>IF(N1032="základná",J1032,0)</f>
        <v>0</v>
      </c>
      <c r="BF1032" s="127">
        <f>IF(N1032="znížená",J1032,0)</f>
        <v>0</v>
      </c>
      <c r="BG1032" s="127">
        <f>IF(N1032="zákl. prenesená",J1032,0)</f>
        <v>0</v>
      </c>
      <c r="BH1032" s="127">
        <f>IF(N1032="zníž. prenesená",J1032,0)</f>
        <v>0</v>
      </c>
      <c r="BI1032" s="127">
        <f>IF(N1032="nulová",J1032,0)</f>
        <v>0</v>
      </c>
      <c r="BJ1032" s="19" t="s">
        <v>92</v>
      </c>
      <c r="BK1032" s="127">
        <f>ROUND(I1032*H1032,2)</f>
        <v>0</v>
      </c>
      <c r="BL1032" s="19" t="s">
        <v>386</v>
      </c>
      <c r="BM1032" s="252" t="s">
        <v>1233</v>
      </c>
    </row>
    <row r="1033" spans="1:65" s="14" customFormat="1" ht="10.199999999999999">
      <c r="B1033" s="253"/>
      <c r="C1033" s="254"/>
      <c r="D1033" s="255" t="s">
        <v>398</v>
      </c>
      <c r="E1033" s="256" t="s">
        <v>1</v>
      </c>
      <c r="F1033" s="257" t="s">
        <v>399</v>
      </c>
      <c r="G1033" s="254"/>
      <c r="H1033" s="256" t="s">
        <v>1</v>
      </c>
      <c r="I1033" s="258"/>
      <c r="J1033" s="254"/>
      <c r="K1033" s="254"/>
      <c r="L1033" s="259"/>
      <c r="M1033" s="260"/>
      <c r="N1033" s="261"/>
      <c r="O1033" s="261"/>
      <c r="P1033" s="261"/>
      <c r="Q1033" s="261"/>
      <c r="R1033" s="261"/>
      <c r="S1033" s="261"/>
      <c r="T1033" s="262"/>
      <c r="AT1033" s="263" t="s">
        <v>398</v>
      </c>
      <c r="AU1033" s="263" t="s">
        <v>386</v>
      </c>
      <c r="AV1033" s="14" t="s">
        <v>84</v>
      </c>
      <c r="AW1033" s="14" t="s">
        <v>30</v>
      </c>
      <c r="AX1033" s="14" t="s">
        <v>76</v>
      </c>
      <c r="AY1033" s="263" t="s">
        <v>387</v>
      </c>
    </row>
    <row r="1034" spans="1:65" s="15" customFormat="1" ht="10.199999999999999">
      <c r="B1034" s="264"/>
      <c r="C1034" s="265"/>
      <c r="D1034" s="255" t="s">
        <v>398</v>
      </c>
      <c r="E1034" s="266" t="s">
        <v>1</v>
      </c>
      <c r="F1034" s="267" t="s">
        <v>497</v>
      </c>
      <c r="G1034" s="265"/>
      <c r="H1034" s="268">
        <v>0</v>
      </c>
      <c r="I1034" s="269"/>
      <c r="J1034" s="265"/>
      <c r="K1034" s="265"/>
      <c r="L1034" s="270"/>
      <c r="M1034" s="271"/>
      <c r="N1034" s="272"/>
      <c r="O1034" s="272"/>
      <c r="P1034" s="272"/>
      <c r="Q1034" s="272"/>
      <c r="R1034" s="272"/>
      <c r="S1034" s="272"/>
      <c r="T1034" s="273"/>
      <c r="AT1034" s="274" t="s">
        <v>398</v>
      </c>
      <c r="AU1034" s="274" t="s">
        <v>386</v>
      </c>
      <c r="AV1034" s="15" t="s">
        <v>92</v>
      </c>
      <c r="AW1034" s="15" t="s">
        <v>30</v>
      </c>
      <c r="AX1034" s="15" t="s">
        <v>76</v>
      </c>
      <c r="AY1034" s="274" t="s">
        <v>387</v>
      </c>
    </row>
    <row r="1035" spans="1:65" s="15" customFormat="1" ht="10.199999999999999">
      <c r="B1035" s="264"/>
      <c r="C1035" s="265"/>
      <c r="D1035" s="255" t="s">
        <v>398</v>
      </c>
      <c r="E1035" s="266" t="s">
        <v>1</v>
      </c>
      <c r="F1035" s="267" t="s">
        <v>1234</v>
      </c>
      <c r="G1035" s="265"/>
      <c r="H1035" s="268">
        <v>46</v>
      </c>
      <c r="I1035" s="269"/>
      <c r="J1035" s="265"/>
      <c r="K1035" s="265"/>
      <c r="L1035" s="270"/>
      <c r="M1035" s="271"/>
      <c r="N1035" s="272"/>
      <c r="O1035" s="272"/>
      <c r="P1035" s="272"/>
      <c r="Q1035" s="272"/>
      <c r="R1035" s="272"/>
      <c r="S1035" s="272"/>
      <c r="T1035" s="273"/>
      <c r="AT1035" s="274" t="s">
        <v>398</v>
      </c>
      <c r="AU1035" s="274" t="s">
        <v>386</v>
      </c>
      <c r="AV1035" s="15" t="s">
        <v>92</v>
      </c>
      <c r="AW1035" s="15" t="s">
        <v>30</v>
      </c>
      <c r="AX1035" s="15" t="s">
        <v>76</v>
      </c>
      <c r="AY1035" s="274" t="s">
        <v>387</v>
      </c>
    </row>
    <row r="1036" spans="1:65" s="16" customFormat="1" ht="10.199999999999999">
      <c r="B1036" s="275"/>
      <c r="C1036" s="276"/>
      <c r="D1036" s="255" t="s">
        <v>398</v>
      </c>
      <c r="E1036" s="277" t="s">
        <v>1</v>
      </c>
      <c r="F1036" s="278" t="s">
        <v>412</v>
      </c>
      <c r="G1036" s="276"/>
      <c r="H1036" s="279">
        <v>46</v>
      </c>
      <c r="I1036" s="280"/>
      <c r="J1036" s="276"/>
      <c r="K1036" s="276"/>
      <c r="L1036" s="281"/>
      <c r="M1036" s="282"/>
      <c r="N1036" s="283"/>
      <c r="O1036" s="283"/>
      <c r="P1036" s="283"/>
      <c r="Q1036" s="283"/>
      <c r="R1036" s="283"/>
      <c r="S1036" s="283"/>
      <c r="T1036" s="284"/>
      <c r="AT1036" s="285" t="s">
        <v>398</v>
      </c>
      <c r="AU1036" s="285" t="s">
        <v>386</v>
      </c>
      <c r="AV1036" s="16" t="s">
        <v>386</v>
      </c>
      <c r="AW1036" s="16" t="s">
        <v>30</v>
      </c>
      <c r="AX1036" s="16" t="s">
        <v>84</v>
      </c>
      <c r="AY1036" s="285" t="s">
        <v>387</v>
      </c>
    </row>
    <row r="1037" spans="1:65" s="2" customFormat="1" ht="33" customHeight="1">
      <c r="A1037" s="37"/>
      <c r="B1037" s="38"/>
      <c r="C1037" s="240" t="s">
        <v>1235</v>
      </c>
      <c r="D1037" s="240" t="s">
        <v>393</v>
      </c>
      <c r="E1037" s="241" t="s">
        <v>500</v>
      </c>
      <c r="F1037" s="242" t="s">
        <v>501</v>
      </c>
      <c r="G1037" s="243" t="s">
        <v>396</v>
      </c>
      <c r="H1037" s="244">
        <v>273</v>
      </c>
      <c r="I1037" s="245"/>
      <c r="J1037" s="246">
        <f>ROUND(I1037*H1037,2)</f>
        <v>0</v>
      </c>
      <c r="K1037" s="247"/>
      <c r="L1037" s="40"/>
      <c r="M1037" s="248" t="s">
        <v>1</v>
      </c>
      <c r="N1037" s="249" t="s">
        <v>42</v>
      </c>
      <c r="O1037" s="78"/>
      <c r="P1037" s="250">
        <f>O1037*H1037</f>
        <v>0</v>
      </c>
      <c r="Q1037" s="250">
        <v>0</v>
      </c>
      <c r="R1037" s="250">
        <f>Q1037*H1037</f>
        <v>0</v>
      </c>
      <c r="S1037" s="250">
        <v>0.13200000000000001</v>
      </c>
      <c r="T1037" s="251">
        <f>S1037*H1037</f>
        <v>36.036000000000001</v>
      </c>
      <c r="U1037" s="37"/>
      <c r="V1037" s="37"/>
      <c r="W1037" s="37"/>
      <c r="X1037" s="37"/>
      <c r="Y1037" s="37"/>
      <c r="Z1037" s="37"/>
      <c r="AA1037" s="37"/>
      <c r="AB1037" s="37"/>
      <c r="AC1037" s="37"/>
      <c r="AD1037" s="37"/>
      <c r="AE1037" s="37"/>
      <c r="AR1037" s="252" t="s">
        <v>386</v>
      </c>
      <c r="AT1037" s="252" t="s">
        <v>393</v>
      </c>
      <c r="AU1037" s="252" t="s">
        <v>386</v>
      </c>
      <c r="AY1037" s="19" t="s">
        <v>387</v>
      </c>
      <c r="BE1037" s="127">
        <f>IF(N1037="základná",J1037,0)</f>
        <v>0</v>
      </c>
      <c r="BF1037" s="127">
        <f>IF(N1037="znížená",J1037,0)</f>
        <v>0</v>
      </c>
      <c r="BG1037" s="127">
        <f>IF(N1037="zákl. prenesená",J1037,0)</f>
        <v>0</v>
      </c>
      <c r="BH1037" s="127">
        <f>IF(N1037="zníž. prenesená",J1037,0)</f>
        <v>0</v>
      </c>
      <c r="BI1037" s="127">
        <f>IF(N1037="nulová",J1037,0)</f>
        <v>0</v>
      </c>
      <c r="BJ1037" s="19" t="s">
        <v>92</v>
      </c>
      <c r="BK1037" s="127">
        <f>ROUND(I1037*H1037,2)</f>
        <v>0</v>
      </c>
      <c r="BL1037" s="19" t="s">
        <v>386</v>
      </c>
      <c r="BM1037" s="252" t="s">
        <v>1236</v>
      </c>
    </row>
    <row r="1038" spans="1:65" s="14" customFormat="1" ht="10.199999999999999">
      <c r="B1038" s="253"/>
      <c r="C1038" s="254"/>
      <c r="D1038" s="255" t="s">
        <v>398</v>
      </c>
      <c r="E1038" s="256" t="s">
        <v>1</v>
      </c>
      <c r="F1038" s="257" t="s">
        <v>1237</v>
      </c>
      <c r="G1038" s="254"/>
      <c r="H1038" s="256" t="s">
        <v>1</v>
      </c>
      <c r="I1038" s="258"/>
      <c r="J1038" s="254"/>
      <c r="K1038" s="254"/>
      <c r="L1038" s="259"/>
      <c r="M1038" s="260"/>
      <c r="N1038" s="261"/>
      <c r="O1038" s="261"/>
      <c r="P1038" s="261"/>
      <c r="Q1038" s="261"/>
      <c r="R1038" s="261"/>
      <c r="S1038" s="261"/>
      <c r="T1038" s="262"/>
      <c r="AT1038" s="263" t="s">
        <v>398</v>
      </c>
      <c r="AU1038" s="263" t="s">
        <v>386</v>
      </c>
      <c r="AV1038" s="14" t="s">
        <v>84</v>
      </c>
      <c r="AW1038" s="14" t="s">
        <v>30</v>
      </c>
      <c r="AX1038" s="14" t="s">
        <v>76</v>
      </c>
      <c r="AY1038" s="263" t="s">
        <v>387</v>
      </c>
    </row>
    <row r="1039" spans="1:65" s="15" customFormat="1" ht="10.199999999999999">
      <c r="B1039" s="264"/>
      <c r="C1039" s="265"/>
      <c r="D1039" s="255" t="s">
        <v>398</v>
      </c>
      <c r="E1039" s="266" t="s">
        <v>1</v>
      </c>
      <c r="F1039" s="267" t="s">
        <v>1238</v>
      </c>
      <c r="G1039" s="265"/>
      <c r="H1039" s="268">
        <v>273</v>
      </c>
      <c r="I1039" s="269"/>
      <c r="J1039" s="265"/>
      <c r="K1039" s="265"/>
      <c r="L1039" s="270"/>
      <c r="M1039" s="271"/>
      <c r="N1039" s="272"/>
      <c r="O1039" s="272"/>
      <c r="P1039" s="272"/>
      <c r="Q1039" s="272"/>
      <c r="R1039" s="272"/>
      <c r="S1039" s="272"/>
      <c r="T1039" s="273"/>
      <c r="AT1039" s="274" t="s">
        <v>398</v>
      </c>
      <c r="AU1039" s="274" t="s">
        <v>386</v>
      </c>
      <c r="AV1039" s="15" t="s">
        <v>92</v>
      </c>
      <c r="AW1039" s="15" t="s">
        <v>30</v>
      </c>
      <c r="AX1039" s="15" t="s">
        <v>76</v>
      </c>
      <c r="AY1039" s="274" t="s">
        <v>387</v>
      </c>
    </row>
    <row r="1040" spans="1:65" s="15" customFormat="1" ht="10.199999999999999">
      <c r="B1040" s="264"/>
      <c r="C1040" s="265"/>
      <c r="D1040" s="255" t="s">
        <v>398</v>
      </c>
      <c r="E1040" s="266" t="s">
        <v>1</v>
      </c>
      <c r="F1040" s="267" t="s">
        <v>410</v>
      </c>
      <c r="G1040" s="265"/>
      <c r="H1040" s="268">
        <v>0</v>
      </c>
      <c r="I1040" s="269"/>
      <c r="J1040" s="265"/>
      <c r="K1040" s="265"/>
      <c r="L1040" s="270"/>
      <c r="M1040" s="271"/>
      <c r="N1040" s="272"/>
      <c r="O1040" s="272"/>
      <c r="P1040" s="272"/>
      <c r="Q1040" s="272"/>
      <c r="R1040" s="272"/>
      <c r="S1040" s="272"/>
      <c r="T1040" s="273"/>
      <c r="AT1040" s="274" t="s">
        <v>398</v>
      </c>
      <c r="AU1040" s="274" t="s">
        <v>386</v>
      </c>
      <c r="AV1040" s="15" t="s">
        <v>92</v>
      </c>
      <c r="AW1040" s="15" t="s">
        <v>30</v>
      </c>
      <c r="AX1040" s="15" t="s">
        <v>76</v>
      </c>
      <c r="AY1040" s="274" t="s">
        <v>387</v>
      </c>
    </row>
    <row r="1041" spans="1:65" s="16" customFormat="1" ht="10.199999999999999">
      <c r="B1041" s="275"/>
      <c r="C1041" s="276"/>
      <c r="D1041" s="255" t="s">
        <v>398</v>
      </c>
      <c r="E1041" s="277" t="s">
        <v>1</v>
      </c>
      <c r="F1041" s="278" t="s">
        <v>412</v>
      </c>
      <c r="G1041" s="276"/>
      <c r="H1041" s="279">
        <v>273</v>
      </c>
      <c r="I1041" s="280"/>
      <c r="J1041" s="276"/>
      <c r="K1041" s="276"/>
      <c r="L1041" s="281"/>
      <c r="M1041" s="282"/>
      <c r="N1041" s="283"/>
      <c r="O1041" s="283"/>
      <c r="P1041" s="283"/>
      <c r="Q1041" s="283"/>
      <c r="R1041" s="283"/>
      <c r="S1041" s="283"/>
      <c r="T1041" s="284"/>
      <c r="AT1041" s="285" t="s">
        <v>398</v>
      </c>
      <c r="AU1041" s="285" t="s">
        <v>386</v>
      </c>
      <c r="AV1041" s="16" t="s">
        <v>386</v>
      </c>
      <c r="AW1041" s="16" t="s">
        <v>30</v>
      </c>
      <c r="AX1041" s="16" t="s">
        <v>84</v>
      </c>
      <c r="AY1041" s="285" t="s">
        <v>387</v>
      </c>
    </row>
    <row r="1042" spans="1:65" s="2" customFormat="1" ht="33" customHeight="1">
      <c r="A1042" s="37"/>
      <c r="B1042" s="38"/>
      <c r="C1042" s="240" t="s">
        <v>1239</v>
      </c>
      <c r="D1042" s="240" t="s">
        <v>393</v>
      </c>
      <c r="E1042" s="241" t="s">
        <v>504</v>
      </c>
      <c r="F1042" s="242" t="s">
        <v>505</v>
      </c>
      <c r="G1042" s="243" t="s">
        <v>396</v>
      </c>
      <c r="H1042" s="244">
        <v>370.65</v>
      </c>
      <c r="I1042" s="245"/>
      <c r="J1042" s="246">
        <f>ROUND(I1042*H1042,2)</f>
        <v>0</v>
      </c>
      <c r="K1042" s="247"/>
      <c r="L1042" s="40"/>
      <c r="M1042" s="248" t="s">
        <v>1</v>
      </c>
      <c r="N1042" s="249" t="s">
        <v>42</v>
      </c>
      <c r="O1042" s="78"/>
      <c r="P1042" s="250">
        <f>O1042*H1042</f>
        <v>0</v>
      </c>
      <c r="Q1042" s="250">
        <v>0</v>
      </c>
      <c r="R1042" s="250">
        <f>Q1042*H1042</f>
        <v>0</v>
      </c>
      <c r="S1042" s="250">
        <v>0.01</v>
      </c>
      <c r="T1042" s="251">
        <f>S1042*H1042</f>
        <v>3.7064999999999997</v>
      </c>
      <c r="U1042" s="37"/>
      <c r="V1042" s="37"/>
      <c r="W1042" s="37"/>
      <c r="X1042" s="37"/>
      <c r="Y1042" s="37"/>
      <c r="Z1042" s="37"/>
      <c r="AA1042" s="37"/>
      <c r="AB1042" s="37"/>
      <c r="AC1042" s="37"/>
      <c r="AD1042" s="37"/>
      <c r="AE1042" s="37"/>
      <c r="AR1042" s="252" t="s">
        <v>386</v>
      </c>
      <c r="AT1042" s="252" t="s">
        <v>393</v>
      </c>
      <c r="AU1042" s="252" t="s">
        <v>386</v>
      </c>
      <c r="AY1042" s="19" t="s">
        <v>387</v>
      </c>
      <c r="BE1042" s="127">
        <f>IF(N1042="základná",J1042,0)</f>
        <v>0</v>
      </c>
      <c r="BF1042" s="127">
        <f>IF(N1042="znížená",J1042,0)</f>
        <v>0</v>
      </c>
      <c r="BG1042" s="127">
        <f>IF(N1042="zákl. prenesená",J1042,0)</f>
        <v>0</v>
      </c>
      <c r="BH1042" s="127">
        <f>IF(N1042="zníž. prenesená",J1042,0)</f>
        <v>0</v>
      </c>
      <c r="BI1042" s="127">
        <f>IF(N1042="nulová",J1042,0)</f>
        <v>0</v>
      </c>
      <c r="BJ1042" s="19" t="s">
        <v>92</v>
      </c>
      <c r="BK1042" s="127">
        <f>ROUND(I1042*H1042,2)</f>
        <v>0</v>
      </c>
      <c r="BL1042" s="19" t="s">
        <v>386</v>
      </c>
      <c r="BM1042" s="252" t="s">
        <v>1240</v>
      </c>
    </row>
    <row r="1043" spans="1:65" s="14" customFormat="1" ht="10.199999999999999">
      <c r="B1043" s="253"/>
      <c r="C1043" s="254"/>
      <c r="D1043" s="255" t="s">
        <v>398</v>
      </c>
      <c r="E1043" s="256" t="s">
        <v>1</v>
      </c>
      <c r="F1043" s="257" t="s">
        <v>519</v>
      </c>
      <c r="G1043" s="254"/>
      <c r="H1043" s="256" t="s">
        <v>1</v>
      </c>
      <c r="I1043" s="258"/>
      <c r="J1043" s="254"/>
      <c r="K1043" s="254"/>
      <c r="L1043" s="259"/>
      <c r="M1043" s="260"/>
      <c r="N1043" s="261"/>
      <c r="O1043" s="261"/>
      <c r="P1043" s="261"/>
      <c r="Q1043" s="261"/>
      <c r="R1043" s="261"/>
      <c r="S1043" s="261"/>
      <c r="T1043" s="262"/>
      <c r="AT1043" s="263" t="s">
        <v>398</v>
      </c>
      <c r="AU1043" s="263" t="s">
        <v>386</v>
      </c>
      <c r="AV1043" s="14" t="s">
        <v>84</v>
      </c>
      <c r="AW1043" s="14" t="s">
        <v>30</v>
      </c>
      <c r="AX1043" s="14" t="s">
        <v>76</v>
      </c>
      <c r="AY1043" s="263" t="s">
        <v>387</v>
      </c>
    </row>
    <row r="1044" spans="1:65" s="15" customFormat="1" ht="10.199999999999999">
      <c r="B1044" s="264"/>
      <c r="C1044" s="265"/>
      <c r="D1044" s="255" t="s">
        <v>398</v>
      </c>
      <c r="E1044" s="266" t="s">
        <v>1</v>
      </c>
      <c r="F1044" s="267" t="s">
        <v>1238</v>
      </c>
      <c r="G1044" s="265"/>
      <c r="H1044" s="268">
        <v>273</v>
      </c>
      <c r="I1044" s="269"/>
      <c r="J1044" s="265"/>
      <c r="K1044" s="265"/>
      <c r="L1044" s="270"/>
      <c r="M1044" s="271"/>
      <c r="N1044" s="272"/>
      <c r="O1044" s="272"/>
      <c r="P1044" s="272"/>
      <c r="Q1044" s="272"/>
      <c r="R1044" s="272"/>
      <c r="S1044" s="272"/>
      <c r="T1044" s="273"/>
      <c r="AT1044" s="274" t="s">
        <v>398</v>
      </c>
      <c r="AU1044" s="274" t="s">
        <v>386</v>
      </c>
      <c r="AV1044" s="15" t="s">
        <v>92</v>
      </c>
      <c r="AW1044" s="15" t="s">
        <v>30</v>
      </c>
      <c r="AX1044" s="15" t="s">
        <v>76</v>
      </c>
      <c r="AY1044" s="274" t="s">
        <v>387</v>
      </c>
    </row>
    <row r="1045" spans="1:65" s="15" customFormat="1" ht="10.199999999999999">
      <c r="B1045" s="264"/>
      <c r="C1045" s="265"/>
      <c r="D1045" s="255" t="s">
        <v>398</v>
      </c>
      <c r="E1045" s="266" t="s">
        <v>1</v>
      </c>
      <c r="F1045" s="267" t="s">
        <v>1209</v>
      </c>
      <c r="G1045" s="265"/>
      <c r="H1045" s="268">
        <v>80</v>
      </c>
      <c r="I1045" s="269"/>
      <c r="J1045" s="265"/>
      <c r="K1045" s="265"/>
      <c r="L1045" s="270"/>
      <c r="M1045" s="271"/>
      <c r="N1045" s="272"/>
      <c r="O1045" s="272"/>
      <c r="P1045" s="272"/>
      <c r="Q1045" s="272"/>
      <c r="R1045" s="272"/>
      <c r="S1045" s="272"/>
      <c r="T1045" s="273"/>
      <c r="AT1045" s="274" t="s">
        <v>398</v>
      </c>
      <c r="AU1045" s="274" t="s">
        <v>386</v>
      </c>
      <c r="AV1045" s="15" t="s">
        <v>92</v>
      </c>
      <c r="AW1045" s="15" t="s">
        <v>30</v>
      </c>
      <c r="AX1045" s="15" t="s">
        <v>76</v>
      </c>
      <c r="AY1045" s="274" t="s">
        <v>387</v>
      </c>
    </row>
    <row r="1046" spans="1:65" s="17" customFormat="1" ht="10.199999999999999">
      <c r="B1046" s="286"/>
      <c r="C1046" s="287"/>
      <c r="D1046" s="255" t="s">
        <v>398</v>
      </c>
      <c r="E1046" s="288" t="s">
        <v>196</v>
      </c>
      <c r="F1046" s="289" t="s">
        <v>411</v>
      </c>
      <c r="G1046" s="287"/>
      <c r="H1046" s="290">
        <v>353</v>
      </c>
      <c r="I1046" s="291"/>
      <c r="J1046" s="287"/>
      <c r="K1046" s="287"/>
      <c r="L1046" s="292"/>
      <c r="M1046" s="293"/>
      <c r="N1046" s="294"/>
      <c r="O1046" s="294"/>
      <c r="P1046" s="294"/>
      <c r="Q1046" s="294"/>
      <c r="R1046" s="294"/>
      <c r="S1046" s="294"/>
      <c r="T1046" s="295"/>
      <c r="AT1046" s="296" t="s">
        <v>398</v>
      </c>
      <c r="AU1046" s="296" t="s">
        <v>386</v>
      </c>
      <c r="AV1046" s="17" t="s">
        <v>99</v>
      </c>
      <c r="AW1046" s="17" t="s">
        <v>30</v>
      </c>
      <c r="AX1046" s="17" t="s">
        <v>76</v>
      </c>
      <c r="AY1046" s="296" t="s">
        <v>387</v>
      </c>
    </row>
    <row r="1047" spans="1:65" s="15" customFormat="1" ht="10.199999999999999">
      <c r="B1047" s="264"/>
      <c r="C1047" s="265"/>
      <c r="D1047" s="255" t="s">
        <v>398</v>
      </c>
      <c r="E1047" s="266" t="s">
        <v>1</v>
      </c>
      <c r="F1047" s="267" t="s">
        <v>1241</v>
      </c>
      <c r="G1047" s="265"/>
      <c r="H1047" s="268">
        <v>17.649999999999999</v>
      </c>
      <c r="I1047" s="269"/>
      <c r="J1047" s="265"/>
      <c r="K1047" s="265"/>
      <c r="L1047" s="270"/>
      <c r="M1047" s="271"/>
      <c r="N1047" s="272"/>
      <c r="O1047" s="272"/>
      <c r="P1047" s="272"/>
      <c r="Q1047" s="272"/>
      <c r="R1047" s="272"/>
      <c r="S1047" s="272"/>
      <c r="T1047" s="273"/>
      <c r="AT1047" s="274" t="s">
        <v>398</v>
      </c>
      <c r="AU1047" s="274" t="s">
        <v>386</v>
      </c>
      <c r="AV1047" s="15" t="s">
        <v>92</v>
      </c>
      <c r="AW1047" s="15" t="s">
        <v>30</v>
      </c>
      <c r="AX1047" s="15" t="s">
        <v>76</v>
      </c>
      <c r="AY1047" s="274" t="s">
        <v>387</v>
      </c>
    </row>
    <row r="1048" spans="1:65" s="16" customFormat="1" ht="10.199999999999999">
      <c r="B1048" s="275"/>
      <c r="C1048" s="276"/>
      <c r="D1048" s="255" t="s">
        <v>398</v>
      </c>
      <c r="E1048" s="277" t="s">
        <v>1</v>
      </c>
      <c r="F1048" s="278" t="s">
        <v>412</v>
      </c>
      <c r="G1048" s="276"/>
      <c r="H1048" s="279">
        <v>370.65</v>
      </c>
      <c r="I1048" s="280"/>
      <c r="J1048" s="276"/>
      <c r="K1048" s="276"/>
      <c r="L1048" s="281"/>
      <c r="M1048" s="282"/>
      <c r="N1048" s="283"/>
      <c r="O1048" s="283"/>
      <c r="P1048" s="283"/>
      <c r="Q1048" s="283"/>
      <c r="R1048" s="283"/>
      <c r="S1048" s="283"/>
      <c r="T1048" s="284"/>
      <c r="AT1048" s="285" t="s">
        <v>398</v>
      </c>
      <c r="AU1048" s="285" t="s">
        <v>386</v>
      </c>
      <c r="AV1048" s="16" t="s">
        <v>386</v>
      </c>
      <c r="AW1048" s="16" t="s">
        <v>30</v>
      </c>
      <c r="AX1048" s="16" t="s">
        <v>84</v>
      </c>
      <c r="AY1048" s="285" t="s">
        <v>387</v>
      </c>
    </row>
    <row r="1049" spans="1:65" s="2" customFormat="1" ht="37.799999999999997" customHeight="1">
      <c r="A1049" s="37"/>
      <c r="B1049" s="38"/>
      <c r="C1049" s="240" t="s">
        <v>1242</v>
      </c>
      <c r="D1049" s="240" t="s">
        <v>393</v>
      </c>
      <c r="E1049" s="241" t="s">
        <v>912</v>
      </c>
      <c r="F1049" s="242" t="s">
        <v>913</v>
      </c>
      <c r="G1049" s="243" t="s">
        <v>405</v>
      </c>
      <c r="H1049" s="244">
        <v>307.48399999999998</v>
      </c>
      <c r="I1049" s="245"/>
      <c r="J1049" s="246">
        <f>ROUND(I1049*H1049,2)</f>
        <v>0</v>
      </c>
      <c r="K1049" s="247"/>
      <c r="L1049" s="40"/>
      <c r="M1049" s="248" t="s">
        <v>1</v>
      </c>
      <c r="N1049" s="249" t="s">
        <v>42</v>
      </c>
      <c r="O1049" s="78"/>
      <c r="P1049" s="250">
        <f>O1049*H1049</f>
        <v>0</v>
      </c>
      <c r="Q1049" s="250">
        <v>0</v>
      </c>
      <c r="R1049" s="250">
        <f>Q1049*H1049</f>
        <v>0</v>
      </c>
      <c r="S1049" s="250">
        <v>0.05</v>
      </c>
      <c r="T1049" s="251">
        <f>S1049*H1049</f>
        <v>15.3742</v>
      </c>
      <c r="U1049" s="37"/>
      <c r="V1049" s="37"/>
      <c r="W1049" s="37"/>
      <c r="X1049" s="37"/>
      <c r="Y1049" s="37"/>
      <c r="Z1049" s="37"/>
      <c r="AA1049" s="37"/>
      <c r="AB1049" s="37"/>
      <c r="AC1049" s="37"/>
      <c r="AD1049" s="37"/>
      <c r="AE1049" s="37"/>
      <c r="AR1049" s="252" t="s">
        <v>386</v>
      </c>
      <c r="AT1049" s="252" t="s">
        <v>393</v>
      </c>
      <c r="AU1049" s="252" t="s">
        <v>386</v>
      </c>
      <c r="AY1049" s="19" t="s">
        <v>387</v>
      </c>
      <c r="BE1049" s="127">
        <f>IF(N1049="základná",J1049,0)</f>
        <v>0</v>
      </c>
      <c r="BF1049" s="127">
        <f>IF(N1049="znížená",J1049,0)</f>
        <v>0</v>
      </c>
      <c r="BG1049" s="127">
        <f>IF(N1049="zákl. prenesená",J1049,0)</f>
        <v>0</v>
      </c>
      <c r="BH1049" s="127">
        <f>IF(N1049="zníž. prenesená",J1049,0)</f>
        <v>0</v>
      </c>
      <c r="BI1049" s="127">
        <f>IF(N1049="nulová",J1049,0)</f>
        <v>0</v>
      </c>
      <c r="BJ1049" s="19" t="s">
        <v>92</v>
      </c>
      <c r="BK1049" s="127">
        <f>ROUND(I1049*H1049,2)</f>
        <v>0</v>
      </c>
      <c r="BL1049" s="19" t="s">
        <v>386</v>
      </c>
      <c r="BM1049" s="252" t="s">
        <v>1243</v>
      </c>
    </row>
    <row r="1050" spans="1:65" s="14" customFormat="1" ht="10.199999999999999">
      <c r="B1050" s="253"/>
      <c r="C1050" s="254"/>
      <c r="D1050" s="255" t="s">
        <v>398</v>
      </c>
      <c r="E1050" s="256" t="s">
        <v>1</v>
      </c>
      <c r="F1050" s="257" t="s">
        <v>1244</v>
      </c>
      <c r="G1050" s="254"/>
      <c r="H1050" s="256" t="s">
        <v>1</v>
      </c>
      <c r="I1050" s="258"/>
      <c r="J1050" s="254"/>
      <c r="K1050" s="254"/>
      <c r="L1050" s="259"/>
      <c r="M1050" s="260"/>
      <c r="N1050" s="261"/>
      <c r="O1050" s="261"/>
      <c r="P1050" s="261"/>
      <c r="Q1050" s="261"/>
      <c r="R1050" s="261"/>
      <c r="S1050" s="261"/>
      <c r="T1050" s="262"/>
      <c r="AT1050" s="263" t="s">
        <v>398</v>
      </c>
      <c r="AU1050" s="263" t="s">
        <v>386</v>
      </c>
      <c r="AV1050" s="14" t="s">
        <v>84</v>
      </c>
      <c r="AW1050" s="14" t="s">
        <v>30</v>
      </c>
      <c r="AX1050" s="14" t="s">
        <v>76</v>
      </c>
      <c r="AY1050" s="263" t="s">
        <v>387</v>
      </c>
    </row>
    <row r="1051" spans="1:65" s="15" customFormat="1" ht="10.199999999999999">
      <c r="B1051" s="264"/>
      <c r="C1051" s="265"/>
      <c r="D1051" s="255" t="s">
        <v>398</v>
      </c>
      <c r="E1051" s="266" t="s">
        <v>1</v>
      </c>
      <c r="F1051" s="267" t="s">
        <v>1245</v>
      </c>
      <c r="G1051" s="265"/>
      <c r="H1051" s="268">
        <v>292.84199999999998</v>
      </c>
      <c r="I1051" s="269"/>
      <c r="J1051" s="265"/>
      <c r="K1051" s="265"/>
      <c r="L1051" s="270"/>
      <c r="M1051" s="271"/>
      <c r="N1051" s="272"/>
      <c r="O1051" s="272"/>
      <c r="P1051" s="272"/>
      <c r="Q1051" s="272"/>
      <c r="R1051" s="272"/>
      <c r="S1051" s="272"/>
      <c r="T1051" s="273"/>
      <c r="AT1051" s="274" t="s">
        <v>398</v>
      </c>
      <c r="AU1051" s="274" t="s">
        <v>386</v>
      </c>
      <c r="AV1051" s="15" t="s">
        <v>92</v>
      </c>
      <c r="AW1051" s="15" t="s">
        <v>30</v>
      </c>
      <c r="AX1051" s="15" t="s">
        <v>76</v>
      </c>
      <c r="AY1051" s="274" t="s">
        <v>387</v>
      </c>
    </row>
    <row r="1052" spans="1:65" s="17" customFormat="1" ht="10.199999999999999">
      <c r="B1052" s="286"/>
      <c r="C1052" s="287"/>
      <c r="D1052" s="255" t="s">
        <v>398</v>
      </c>
      <c r="E1052" s="288" t="s">
        <v>1</v>
      </c>
      <c r="F1052" s="289" t="s">
        <v>411</v>
      </c>
      <c r="G1052" s="287"/>
      <c r="H1052" s="290">
        <v>292.84199999999998</v>
      </c>
      <c r="I1052" s="291"/>
      <c r="J1052" s="287"/>
      <c r="K1052" s="287"/>
      <c r="L1052" s="292"/>
      <c r="M1052" s="293"/>
      <c r="N1052" s="294"/>
      <c r="O1052" s="294"/>
      <c r="P1052" s="294"/>
      <c r="Q1052" s="294"/>
      <c r="R1052" s="294"/>
      <c r="S1052" s="294"/>
      <c r="T1052" s="295"/>
      <c r="AT1052" s="296" t="s">
        <v>398</v>
      </c>
      <c r="AU1052" s="296" t="s">
        <v>386</v>
      </c>
      <c r="AV1052" s="17" t="s">
        <v>99</v>
      </c>
      <c r="AW1052" s="17" t="s">
        <v>30</v>
      </c>
      <c r="AX1052" s="17" t="s">
        <v>76</v>
      </c>
      <c r="AY1052" s="296" t="s">
        <v>387</v>
      </c>
    </row>
    <row r="1053" spans="1:65" s="15" customFormat="1" ht="10.199999999999999">
      <c r="B1053" s="264"/>
      <c r="C1053" s="265"/>
      <c r="D1053" s="255" t="s">
        <v>398</v>
      </c>
      <c r="E1053" s="266" t="s">
        <v>1</v>
      </c>
      <c r="F1053" s="267" t="s">
        <v>1188</v>
      </c>
      <c r="G1053" s="265"/>
      <c r="H1053" s="268">
        <v>14.641999999999999</v>
      </c>
      <c r="I1053" s="269"/>
      <c r="J1053" s="265"/>
      <c r="K1053" s="265"/>
      <c r="L1053" s="270"/>
      <c r="M1053" s="271"/>
      <c r="N1053" s="272"/>
      <c r="O1053" s="272"/>
      <c r="P1053" s="272"/>
      <c r="Q1053" s="272"/>
      <c r="R1053" s="272"/>
      <c r="S1053" s="272"/>
      <c r="T1053" s="273"/>
      <c r="AT1053" s="274" t="s">
        <v>398</v>
      </c>
      <c r="AU1053" s="274" t="s">
        <v>386</v>
      </c>
      <c r="AV1053" s="15" t="s">
        <v>92</v>
      </c>
      <c r="AW1053" s="15" t="s">
        <v>30</v>
      </c>
      <c r="AX1053" s="15" t="s">
        <v>76</v>
      </c>
      <c r="AY1053" s="274" t="s">
        <v>387</v>
      </c>
    </row>
    <row r="1054" spans="1:65" s="16" customFormat="1" ht="10.199999999999999">
      <c r="B1054" s="275"/>
      <c r="C1054" s="276"/>
      <c r="D1054" s="255" t="s">
        <v>398</v>
      </c>
      <c r="E1054" s="277" t="s">
        <v>1</v>
      </c>
      <c r="F1054" s="278" t="s">
        <v>412</v>
      </c>
      <c r="G1054" s="276"/>
      <c r="H1054" s="279">
        <v>307.48399999999998</v>
      </c>
      <c r="I1054" s="280"/>
      <c r="J1054" s="276"/>
      <c r="K1054" s="276"/>
      <c r="L1054" s="281"/>
      <c r="M1054" s="282"/>
      <c r="N1054" s="283"/>
      <c r="O1054" s="283"/>
      <c r="P1054" s="283"/>
      <c r="Q1054" s="283"/>
      <c r="R1054" s="283"/>
      <c r="S1054" s="283"/>
      <c r="T1054" s="284"/>
      <c r="AT1054" s="285" t="s">
        <v>398</v>
      </c>
      <c r="AU1054" s="285" t="s">
        <v>386</v>
      </c>
      <c r="AV1054" s="16" t="s">
        <v>386</v>
      </c>
      <c r="AW1054" s="16" t="s">
        <v>30</v>
      </c>
      <c r="AX1054" s="16" t="s">
        <v>84</v>
      </c>
      <c r="AY1054" s="285" t="s">
        <v>387</v>
      </c>
    </row>
    <row r="1055" spans="1:65" s="2" customFormat="1" ht="37.799999999999997" customHeight="1">
      <c r="A1055" s="37"/>
      <c r="B1055" s="38"/>
      <c r="C1055" s="240" t="s">
        <v>1246</v>
      </c>
      <c r="D1055" s="240" t="s">
        <v>393</v>
      </c>
      <c r="E1055" s="241" t="s">
        <v>509</v>
      </c>
      <c r="F1055" s="242" t="s">
        <v>510</v>
      </c>
      <c r="G1055" s="243" t="s">
        <v>405</v>
      </c>
      <c r="H1055" s="244">
        <v>141.12</v>
      </c>
      <c r="I1055" s="245"/>
      <c r="J1055" s="246">
        <f>ROUND(I1055*H1055,2)</f>
        <v>0</v>
      </c>
      <c r="K1055" s="247"/>
      <c r="L1055" s="40"/>
      <c r="M1055" s="248" t="s">
        <v>1</v>
      </c>
      <c r="N1055" s="249" t="s">
        <v>42</v>
      </c>
      <c r="O1055" s="78"/>
      <c r="P1055" s="250">
        <f>O1055*H1055</f>
        <v>0</v>
      </c>
      <c r="Q1055" s="250">
        <v>0</v>
      </c>
      <c r="R1055" s="250">
        <f>Q1055*H1055</f>
        <v>0</v>
      </c>
      <c r="S1055" s="250">
        <v>4.5999999999999999E-2</v>
      </c>
      <c r="T1055" s="251">
        <f>S1055*H1055</f>
        <v>6.4915200000000004</v>
      </c>
      <c r="U1055" s="37"/>
      <c r="V1055" s="37"/>
      <c r="W1055" s="37"/>
      <c r="X1055" s="37"/>
      <c r="Y1055" s="37"/>
      <c r="Z1055" s="37"/>
      <c r="AA1055" s="37"/>
      <c r="AB1055" s="37"/>
      <c r="AC1055" s="37"/>
      <c r="AD1055" s="37"/>
      <c r="AE1055" s="37"/>
      <c r="AR1055" s="252" t="s">
        <v>386</v>
      </c>
      <c r="AT1055" s="252" t="s">
        <v>393</v>
      </c>
      <c r="AU1055" s="252" t="s">
        <v>386</v>
      </c>
      <c r="AY1055" s="19" t="s">
        <v>387</v>
      </c>
      <c r="BE1055" s="127">
        <f>IF(N1055="základná",J1055,0)</f>
        <v>0</v>
      </c>
      <c r="BF1055" s="127">
        <f>IF(N1055="znížená",J1055,0)</f>
        <v>0</v>
      </c>
      <c r="BG1055" s="127">
        <f>IF(N1055="zákl. prenesená",J1055,0)</f>
        <v>0</v>
      </c>
      <c r="BH1055" s="127">
        <f>IF(N1055="zníž. prenesená",J1055,0)</f>
        <v>0</v>
      </c>
      <c r="BI1055" s="127">
        <f>IF(N1055="nulová",J1055,0)</f>
        <v>0</v>
      </c>
      <c r="BJ1055" s="19" t="s">
        <v>92</v>
      </c>
      <c r="BK1055" s="127">
        <f>ROUND(I1055*H1055,2)</f>
        <v>0</v>
      </c>
      <c r="BL1055" s="19" t="s">
        <v>386</v>
      </c>
      <c r="BM1055" s="252" t="s">
        <v>1247</v>
      </c>
    </row>
    <row r="1056" spans="1:65" s="14" customFormat="1" ht="10.199999999999999">
      <c r="B1056" s="253"/>
      <c r="C1056" s="254"/>
      <c r="D1056" s="255" t="s">
        <v>398</v>
      </c>
      <c r="E1056" s="256" t="s">
        <v>1</v>
      </c>
      <c r="F1056" s="257" t="s">
        <v>416</v>
      </c>
      <c r="G1056" s="254"/>
      <c r="H1056" s="256" t="s">
        <v>1</v>
      </c>
      <c r="I1056" s="258"/>
      <c r="J1056" s="254"/>
      <c r="K1056" s="254"/>
      <c r="L1056" s="259"/>
      <c r="M1056" s="260"/>
      <c r="N1056" s="261"/>
      <c r="O1056" s="261"/>
      <c r="P1056" s="261"/>
      <c r="Q1056" s="261"/>
      <c r="R1056" s="261"/>
      <c r="S1056" s="261"/>
      <c r="T1056" s="262"/>
      <c r="AT1056" s="263" t="s">
        <v>398</v>
      </c>
      <c r="AU1056" s="263" t="s">
        <v>386</v>
      </c>
      <c r="AV1056" s="14" t="s">
        <v>84</v>
      </c>
      <c r="AW1056" s="14" t="s">
        <v>30</v>
      </c>
      <c r="AX1056" s="14" t="s">
        <v>76</v>
      </c>
      <c r="AY1056" s="263" t="s">
        <v>387</v>
      </c>
    </row>
    <row r="1057" spans="1:65" s="15" customFormat="1" ht="10.199999999999999">
      <c r="B1057" s="264"/>
      <c r="C1057" s="265"/>
      <c r="D1057" s="255" t="s">
        <v>398</v>
      </c>
      <c r="E1057" s="266" t="s">
        <v>1</v>
      </c>
      <c r="F1057" s="267" t="s">
        <v>1248</v>
      </c>
      <c r="G1057" s="265"/>
      <c r="H1057" s="268">
        <v>94.8</v>
      </c>
      <c r="I1057" s="269"/>
      <c r="J1057" s="265"/>
      <c r="K1057" s="265"/>
      <c r="L1057" s="270"/>
      <c r="M1057" s="271"/>
      <c r="N1057" s="272"/>
      <c r="O1057" s="272"/>
      <c r="P1057" s="272"/>
      <c r="Q1057" s="272"/>
      <c r="R1057" s="272"/>
      <c r="S1057" s="272"/>
      <c r="T1057" s="273"/>
      <c r="AT1057" s="274" t="s">
        <v>398</v>
      </c>
      <c r="AU1057" s="274" t="s">
        <v>386</v>
      </c>
      <c r="AV1057" s="15" t="s">
        <v>92</v>
      </c>
      <c r="AW1057" s="15" t="s">
        <v>30</v>
      </c>
      <c r="AX1057" s="15" t="s">
        <v>76</v>
      </c>
      <c r="AY1057" s="274" t="s">
        <v>387</v>
      </c>
    </row>
    <row r="1058" spans="1:65" s="15" customFormat="1" ht="10.199999999999999">
      <c r="B1058" s="264"/>
      <c r="C1058" s="265"/>
      <c r="D1058" s="255" t="s">
        <v>398</v>
      </c>
      <c r="E1058" s="266" t="s">
        <v>1</v>
      </c>
      <c r="F1058" s="267" t="s">
        <v>1183</v>
      </c>
      <c r="G1058" s="265"/>
      <c r="H1058" s="268">
        <v>39.6</v>
      </c>
      <c r="I1058" s="269"/>
      <c r="J1058" s="265"/>
      <c r="K1058" s="265"/>
      <c r="L1058" s="270"/>
      <c r="M1058" s="271"/>
      <c r="N1058" s="272"/>
      <c r="O1058" s="272"/>
      <c r="P1058" s="272"/>
      <c r="Q1058" s="272"/>
      <c r="R1058" s="272"/>
      <c r="S1058" s="272"/>
      <c r="T1058" s="273"/>
      <c r="AT1058" s="274" t="s">
        <v>398</v>
      </c>
      <c r="AU1058" s="274" t="s">
        <v>386</v>
      </c>
      <c r="AV1058" s="15" t="s">
        <v>92</v>
      </c>
      <c r="AW1058" s="15" t="s">
        <v>30</v>
      </c>
      <c r="AX1058" s="15" t="s">
        <v>76</v>
      </c>
      <c r="AY1058" s="274" t="s">
        <v>387</v>
      </c>
    </row>
    <row r="1059" spans="1:65" s="17" customFormat="1" ht="10.199999999999999">
      <c r="B1059" s="286"/>
      <c r="C1059" s="287"/>
      <c r="D1059" s="255" t="s">
        <v>398</v>
      </c>
      <c r="E1059" s="288" t="s">
        <v>220</v>
      </c>
      <c r="F1059" s="289" t="s">
        <v>411</v>
      </c>
      <c r="G1059" s="287"/>
      <c r="H1059" s="290">
        <v>134.4</v>
      </c>
      <c r="I1059" s="291"/>
      <c r="J1059" s="287"/>
      <c r="K1059" s="287"/>
      <c r="L1059" s="292"/>
      <c r="M1059" s="293"/>
      <c r="N1059" s="294"/>
      <c r="O1059" s="294"/>
      <c r="P1059" s="294"/>
      <c r="Q1059" s="294"/>
      <c r="R1059" s="294"/>
      <c r="S1059" s="294"/>
      <c r="T1059" s="295"/>
      <c r="AT1059" s="296" t="s">
        <v>398</v>
      </c>
      <c r="AU1059" s="296" t="s">
        <v>386</v>
      </c>
      <c r="AV1059" s="17" t="s">
        <v>99</v>
      </c>
      <c r="AW1059" s="17" t="s">
        <v>30</v>
      </c>
      <c r="AX1059" s="17" t="s">
        <v>76</v>
      </c>
      <c r="AY1059" s="296" t="s">
        <v>387</v>
      </c>
    </row>
    <row r="1060" spans="1:65" s="15" customFormat="1" ht="10.199999999999999">
      <c r="B1060" s="264"/>
      <c r="C1060" s="265"/>
      <c r="D1060" s="255" t="s">
        <v>398</v>
      </c>
      <c r="E1060" s="266" t="s">
        <v>1</v>
      </c>
      <c r="F1060" s="267" t="s">
        <v>1249</v>
      </c>
      <c r="G1060" s="265"/>
      <c r="H1060" s="268">
        <v>6.72</v>
      </c>
      <c r="I1060" s="269"/>
      <c r="J1060" s="265"/>
      <c r="K1060" s="265"/>
      <c r="L1060" s="270"/>
      <c r="M1060" s="271"/>
      <c r="N1060" s="272"/>
      <c r="O1060" s="272"/>
      <c r="P1060" s="272"/>
      <c r="Q1060" s="272"/>
      <c r="R1060" s="272"/>
      <c r="S1060" s="272"/>
      <c r="T1060" s="273"/>
      <c r="AT1060" s="274" t="s">
        <v>398</v>
      </c>
      <c r="AU1060" s="274" t="s">
        <v>386</v>
      </c>
      <c r="AV1060" s="15" t="s">
        <v>92</v>
      </c>
      <c r="AW1060" s="15" t="s">
        <v>30</v>
      </c>
      <c r="AX1060" s="15" t="s">
        <v>76</v>
      </c>
      <c r="AY1060" s="274" t="s">
        <v>387</v>
      </c>
    </row>
    <row r="1061" spans="1:65" s="16" customFormat="1" ht="10.199999999999999">
      <c r="B1061" s="275"/>
      <c r="C1061" s="276"/>
      <c r="D1061" s="255" t="s">
        <v>398</v>
      </c>
      <c r="E1061" s="277" t="s">
        <v>1</v>
      </c>
      <c r="F1061" s="278" t="s">
        <v>412</v>
      </c>
      <c r="G1061" s="276"/>
      <c r="H1061" s="279">
        <v>141.12</v>
      </c>
      <c r="I1061" s="280"/>
      <c r="J1061" s="276"/>
      <c r="K1061" s="276"/>
      <c r="L1061" s="281"/>
      <c r="M1061" s="282"/>
      <c r="N1061" s="283"/>
      <c r="O1061" s="283"/>
      <c r="P1061" s="283"/>
      <c r="Q1061" s="283"/>
      <c r="R1061" s="283"/>
      <c r="S1061" s="283"/>
      <c r="T1061" s="284"/>
      <c r="AT1061" s="285" t="s">
        <v>398</v>
      </c>
      <c r="AU1061" s="285" t="s">
        <v>386</v>
      </c>
      <c r="AV1061" s="16" t="s">
        <v>386</v>
      </c>
      <c r="AW1061" s="16" t="s">
        <v>30</v>
      </c>
      <c r="AX1061" s="16" t="s">
        <v>84</v>
      </c>
      <c r="AY1061" s="285" t="s">
        <v>387</v>
      </c>
    </row>
    <row r="1062" spans="1:65" s="2" customFormat="1" ht="21.75" customHeight="1">
      <c r="A1062" s="37"/>
      <c r="B1062" s="38"/>
      <c r="C1062" s="240" t="s">
        <v>1250</v>
      </c>
      <c r="D1062" s="240" t="s">
        <v>393</v>
      </c>
      <c r="E1062" s="241" t="s">
        <v>523</v>
      </c>
      <c r="F1062" s="242" t="s">
        <v>524</v>
      </c>
      <c r="G1062" s="243" t="s">
        <v>525</v>
      </c>
      <c r="H1062" s="244">
        <v>95.989000000000004</v>
      </c>
      <c r="I1062" s="245"/>
      <c r="J1062" s="246">
        <f>ROUND(I1062*H1062,2)</f>
        <v>0</v>
      </c>
      <c r="K1062" s="247"/>
      <c r="L1062" s="40"/>
      <c r="M1062" s="248" t="s">
        <v>1</v>
      </c>
      <c r="N1062" s="249" t="s">
        <v>42</v>
      </c>
      <c r="O1062" s="78"/>
      <c r="P1062" s="250">
        <f>O1062*H1062</f>
        <v>0</v>
      </c>
      <c r="Q1062" s="250">
        <v>0</v>
      </c>
      <c r="R1062" s="250">
        <f>Q1062*H1062</f>
        <v>0</v>
      </c>
      <c r="S1062" s="250">
        <v>0</v>
      </c>
      <c r="T1062" s="251">
        <f>S1062*H1062</f>
        <v>0</v>
      </c>
      <c r="U1062" s="37"/>
      <c r="V1062" s="37"/>
      <c r="W1062" s="37"/>
      <c r="X1062" s="37"/>
      <c r="Y1062" s="37"/>
      <c r="Z1062" s="37"/>
      <c r="AA1062" s="37"/>
      <c r="AB1062" s="37"/>
      <c r="AC1062" s="37"/>
      <c r="AD1062" s="37"/>
      <c r="AE1062" s="37"/>
      <c r="AR1062" s="252" t="s">
        <v>386</v>
      </c>
      <c r="AT1062" s="252" t="s">
        <v>393</v>
      </c>
      <c r="AU1062" s="252" t="s">
        <v>386</v>
      </c>
      <c r="AY1062" s="19" t="s">
        <v>387</v>
      </c>
      <c r="BE1062" s="127">
        <f>IF(N1062="základná",J1062,0)</f>
        <v>0</v>
      </c>
      <c r="BF1062" s="127">
        <f>IF(N1062="znížená",J1062,0)</f>
        <v>0</v>
      </c>
      <c r="BG1062" s="127">
        <f>IF(N1062="zákl. prenesená",J1062,0)</f>
        <v>0</v>
      </c>
      <c r="BH1062" s="127">
        <f>IF(N1062="zníž. prenesená",J1062,0)</f>
        <v>0</v>
      </c>
      <c r="BI1062" s="127">
        <f>IF(N1062="nulová",J1062,0)</f>
        <v>0</v>
      </c>
      <c r="BJ1062" s="19" t="s">
        <v>92</v>
      </c>
      <c r="BK1062" s="127">
        <f>ROUND(I1062*H1062,2)</f>
        <v>0</v>
      </c>
      <c r="BL1062" s="19" t="s">
        <v>386</v>
      </c>
      <c r="BM1062" s="252" t="s">
        <v>1251</v>
      </c>
    </row>
    <row r="1063" spans="1:65" s="2" customFormat="1" ht="24.15" customHeight="1">
      <c r="A1063" s="37"/>
      <c r="B1063" s="38"/>
      <c r="C1063" s="240" t="s">
        <v>1252</v>
      </c>
      <c r="D1063" s="240" t="s">
        <v>393</v>
      </c>
      <c r="E1063" s="241" t="s">
        <v>527</v>
      </c>
      <c r="F1063" s="242" t="s">
        <v>528</v>
      </c>
      <c r="G1063" s="243" t="s">
        <v>525</v>
      </c>
      <c r="H1063" s="244">
        <v>2879.52</v>
      </c>
      <c r="I1063" s="245"/>
      <c r="J1063" s="246">
        <f>ROUND(I1063*H1063,2)</f>
        <v>0</v>
      </c>
      <c r="K1063" s="247"/>
      <c r="L1063" s="40"/>
      <c r="M1063" s="248" t="s">
        <v>1</v>
      </c>
      <c r="N1063" s="249" t="s">
        <v>42</v>
      </c>
      <c r="O1063" s="78"/>
      <c r="P1063" s="250">
        <f>O1063*H1063</f>
        <v>0</v>
      </c>
      <c r="Q1063" s="250">
        <v>0</v>
      </c>
      <c r="R1063" s="250">
        <f>Q1063*H1063</f>
        <v>0</v>
      </c>
      <c r="S1063" s="250">
        <v>0</v>
      </c>
      <c r="T1063" s="251">
        <f>S1063*H1063</f>
        <v>0</v>
      </c>
      <c r="U1063" s="37"/>
      <c r="V1063" s="37"/>
      <c r="W1063" s="37"/>
      <c r="X1063" s="37"/>
      <c r="Y1063" s="37"/>
      <c r="Z1063" s="37"/>
      <c r="AA1063" s="37"/>
      <c r="AB1063" s="37"/>
      <c r="AC1063" s="37"/>
      <c r="AD1063" s="37"/>
      <c r="AE1063" s="37"/>
      <c r="AR1063" s="252" t="s">
        <v>386</v>
      </c>
      <c r="AT1063" s="252" t="s">
        <v>393</v>
      </c>
      <c r="AU1063" s="252" t="s">
        <v>386</v>
      </c>
      <c r="AY1063" s="19" t="s">
        <v>387</v>
      </c>
      <c r="BE1063" s="127">
        <f>IF(N1063="základná",J1063,0)</f>
        <v>0</v>
      </c>
      <c r="BF1063" s="127">
        <f>IF(N1063="znížená",J1063,0)</f>
        <v>0</v>
      </c>
      <c r="BG1063" s="127">
        <f>IF(N1063="zákl. prenesená",J1063,0)</f>
        <v>0</v>
      </c>
      <c r="BH1063" s="127">
        <f>IF(N1063="zníž. prenesená",J1063,0)</f>
        <v>0</v>
      </c>
      <c r="BI1063" s="127">
        <f>IF(N1063="nulová",J1063,0)</f>
        <v>0</v>
      </c>
      <c r="BJ1063" s="19" t="s">
        <v>92</v>
      </c>
      <c r="BK1063" s="127">
        <f>ROUND(I1063*H1063,2)</f>
        <v>0</v>
      </c>
      <c r="BL1063" s="19" t="s">
        <v>386</v>
      </c>
      <c r="BM1063" s="252" t="s">
        <v>1253</v>
      </c>
    </row>
    <row r="1064" spans="1:65" s="15" customFormat="1" ht="10.199999999999999">
      <c r="B1064" s="264"/>
      <c r="C1064" s="265"/>
      <c r="D1064" s="255" t="s">
        <v>398</v>
      </c>
      <c r="E1064" s="266" t="s">
        <v>1</v>
      </c>
      <c r="F1064" s="267" t="s">
        <v>1254</v>
      </c>
      <c r="G1064" s="265"/>
      <c r="H1064" s="268">
        <v>2879.52</v>
      </c>
      <c r="I1064" s="269"/>
      <c r="J1064" s="265"/>
      <c r="K1064" s="265"/>
      <c r="L1064" s="270"/>
      <c r="M1064" s="271"/>
      <c r="N1064" s="272"/>
      <c r="O1064" s="272"/>
      <c r="P1064" s="272"/>
      <c r="Q1064" s="272"/>
      <c r="R1064" s="272"/>
      <c r="S1064" s="272"/>
      <c r="T1064" s="273"/>
      <c r="AT1064" s="274" t="s">
        <v>398</v>
      </c>
      <c r="AU1064" s="274" t="s">
        <v>386</v>
      </c>
      <c r="AV1064" s="15" t="s">
        <v>92</v>
      </c>
      <c r="AW1064" s="15" t="s">
        <v>30</v>
      </c>
      <c r="AX1064" s="15" t="s">
        <v>84</v>
      </c>
      <c r="AY1064" s="274" t="s">
        <v>387</v>
      </c>
    </row>
    <row r="1065" spans="1:65" s="2" customFormat="1" ht="24.15" customHeight="1">
      <c r="A1065" s="37"/>
      <c r="B1065" s="38"/>
      <c r="C1065" s="240" t="s">
        <v>1255</v>
      </c>
      <c r="D1065" s="240" t="s">
        <v>393</v>
      </c>
      <c r="E1065" s="241" t="s">
        <v>532</v>
      </c>
      <c r="F1065" s="242" t="s">
        <v>533</v>
      </c>
      <c r="G1065" s="243" t="s">
        <v>525</v>
      </c>
      <c r="H1065" s="244">
        <v>95.989000000000004</v>
      </c>
      <c r="I1065" s="245"/>
      <c r="J1065" s="246">
        <f>ROUND(I1065*H1065,2)</f>
        <v>0</v>
      </c>
      <c r="K1065" s="247"/>
      <c r="L1065" s="40"/>
      <c r="M1065" s="248" t="s">
        <v>1</v>
      </c>
      <c r="N1065" s="249" t="s">
        <v>42</v>
      </c>
      <c r="O1065" s="78"/>
      <c r="P1065" s="250">
        <f>O1065*H1065</f>
        <v>0</v>
      </c>
      <c r="Q1065" s="250">
        <v>0</v>
      </c>
      <c r="R1065" s="250">
        <f>Q1065*H1065</f>
        <v>0</v>
      </c>
      <c r="S1065" s="250">
        <v>0</v>
      </c>
      <c r="T1065" s="251">
        <f>S1065*H1065</f>
        <v>0</v>
      </c>
      <c r="U1065" s="37"/>
      <c r="V1065" s="37"/>
      <c r="W1065" s="37"/>
      <c r="X1065" s="37"/>
      <c r="Y1065" s="37"/>
      <c r="Z1065" s="37"/>
      <c r="AA1065" s="37"/>
      <c r="AB1065" s="37"/>
      <c r="AC1065" s="37"/>
      <c r="AD1065" s="37"/>
      <c r="AE1065" s="37"/>
      <c r="AR1065" s="252" t="s">
        <v>386</v>
      </c>
      <c r="AT1065" s="252" t="s">
        <v>393</v>
      </c>
      <c r="AU1065" s="252" t="s">
        <v>386</v>
      </c>
      <c r="AY1065" s="19" t="s">
        <v>387</v>
      </c>
      <c r="BE1065" s="127">
        <f>IF(N1065="základná",J1065,0)</f>
        <v>0</v>
      </c>
      <c r="BF1065" s="127">
        <f>IF(N1065="znížená",J1065,0)</f>
        <v>0</v>
      </c>
      <c r="BG1065" s="127">
        <f>IF(N1065="zákl. prenesená",J1065,0)</f>
        <v>0</v>
      </c>
      <c r="BH1065" s="127">
        <f>IF(N1065="zníž. prenesená",J1065,0)</f>
        <v>0</v>
      </c>
      <c r="BI1065" s="127">
        <f>IF(N1065="nulová",J1065,0)</f>
        <v>0</v>
      </c>
      <c r="BJ1065" s="19" t="s">
        <v>92</v>
      </c>
      <c r="BK1065" s="127">
        <f>ROUND(I1065*H1065,2)</f>
        <v>0</v>
      </c>
      <c r="BL1065" s="19" t="s">
        <v>386</v>
      </c>
      <c r="BM1065" s="252" t="s">
        <v>1256</v>
      </c>
    </row>
    <row r="1066" spans="1:65" s="2" customFormat="1" ht="24.15" customHeight="1">
      <c r="A1066" s="37"/>
      <c r="B1066" s="38"/>
      <c r="C1066" s="240" t="s">
        <v>1257</v>
      </c>
      <c r="D1066" s="240" t="s">
        <v>393</v>
      </c>
      <c r="E1066" s="241" t="s">
        <v>536</v>
      </c>
      <c r="F1066" s="242" t="s">
        <v>537</v>
      </c>
      <c r="G1066" s="243" t="s">
        <v>525</v>
      </c>
      <c r="H1066" s="244">
        <v>287.952</v>
      </c>
      <c r="I1066" s="245"/>
      <c r="J1066" s="246">
        <f>ROUND(I1066*H1066,2)</f>
        <v>0</v>
      </c>
      <c r="K1066" s="247"/>
      <c r="L1066" s="40"/>
      <c r="M1066" s="248" t="s">
        <v>1</v>
      </c>
      <c r="N1066" s="249" t="s">
        <v>42</v>
      </c>
      <c r="O1066" s="78"/>
      <c r="P1066" s="250">
        <f>O1066*H1066</f>
        <v>0</v>
      </c>
      <c r="Q1066" s="250">
        <v>0</v>
      </c>
      <c r="R1066" s="250">
        <f>Q1066*H1066</f>
        <v>0</v>
      </c>
      <c r="S1066" s="250">
        <v>0</v>
      </c>
      <c r="T1066" s="251">
        <f>S1066*H1066</f>
        <v>0</v>
      </c>
      <c r="U1066" s="37"/>
      <c r="V1066" s="37"/>
      <c r="W1066" s="37"/>
      <c r="X1066" s="37"/>
      <c r="Y1066" s="37"/>
      <c r="Z1066" s="37"/>
      <c r="AA1066" s="37"/>
      <c r="AB1066" s="37"/>
      <c r="AC1066" s="37"/>
      <c r="AD1066" s="37"/>
      <c r="AE1066" s="37"/>
      <c r="AR1066" s="252" t="s">
        <v>386</v>
      </c>
      <c r="AT1066" s="252" t="s">
        <v>393</v>
      </c>
      <c r="AU1066" s="252" t="s">
        <v>386</v>
      </c>
      <c r="AY1066" s="19" t="s">
        <v>387</v>
      </c>
      <c r="BE1066" s="127">
        <f>IF(N1066="základná",J1066,0)</f>
        <v>0</v>
      </c>
      <c r="BF1066" s="127">
        <f>IF(N1066="znížená",J1066,0)</f>
        <v>0</v>
      </c>
      <c r="BG1066" s="127">
        <f>IF(N1066="zákl. prenesená",J1066,0)</f>
        <v>0</v>
      </c>
      <c r="BH1066" s="127">
        <f>IF(N1066="zníž. prenesená",J1066,0)</f>
        <v>0</v>
      </c>
      <c r="BI1066" s="127">
        <f>IF(N1066="nulová",J1066,0)</f>
        <v>0</v>
      </c>
      <c r="BJ1066" s="19" t="s">
        <v>92</v>
      </c>
      <c r="BK1066" s="127">
        <f>ROUND(I1066*H1066,2)</f>
        <v>0</v>
      </c>
      <c r="BL1066" s="19" t="s">
        <v>386</v>
      </c>
      <c r="BM1066" s="252" t="s">
        <v>1258</v>
      </c>
    </row>
    <row r="1067" spans="1:65" s="15" customFormat="1" ht="10.199999999999999">
      <c r="B1067" s="264"/>
      <c r="C1067" s="265"/>
      <c r="D1067" s="255" t="s">
        <v>398</v>
      </c>
      <c r="E1067" s="266" t="s">
        <v>1</v>
      </c>
      <c r="F1067" s="267" t="s">
        <v>1259</v>
      </c>
      <c r="G1067" s="265"/>
      <c r="H1067" s="268">
        <v>287.952</v>
      </c>
      <c r="I1067" s="269"/>
      <c r="J1067" s="265"/>
      <c r="K1067" s="265"/>
      <c r="L1067" s="270"/>
      <c r="M1067" s="271"/>
      <c r="N1067" s="272"/>
      <c r="O1067" s="272"/>
      <c r="P1067" s="272"/>
      <c r="Q1067" s="272"/>
      <c r="R1067" s="272"/>
      <c r="S1067" s="272"/>
      <c r="T1067" s="273"/>
      <c r="AT1067" s="274" t="s">
        <v>398</v>
      </c>
      <c r="AU1067" s="274" t="s">
        <v>386</v>
      </c>
      <c r="AV1067" s="15" t="s">
        <v>92</v>
      </c>
      <c r="AW1067" s="15" t="s">
        <v>30</v>
      </c>
      <c r="AX1067" s="15" t="s">
        <v>84</v>
      </c>
      <c r="AY1067" s="274" t="s">
        <v>387</v>
      </c>
    </row>
    <row r="1068" spans="1:65" s="2" customFormat="1" ht="24.15" customHeight="1">
      <c r="A1068" s="37"/>
      <c r="B1068" s="38"/>
      <c r="C1068" s="240" t="s">
        <v>1260</v>
      </c>
      <c r="D1068" s="240" t="s">
        <v>393</v>
      </c>
      <c r="E1068" s="241" t="s">
        <v>541</v>
      </c>
      <c r="F1068" s="242" t="s">
        <v>542</v>
      </c>
      <c r="G1068" s="243" t="s">
        <v>525</v>
      </c>
      <c r="H1068" s="244">
        <v>95.989000000000004</v>
      </c>
      <c r="I1068" s="245"/>
      <c r="J1068" s="246">
        <f>ROUND(I1068*H1068,2)</f>
        <v>0</v>
      </c>
      <c r="K1068" s="247"/>
      <c r="L1068" s="40"/>
      <c r="M1068" s="248" t="s">
        <v>1</v>
      </c>
      <c r="N1068" s="249" t="s">
        <v>42</v>
      </c>
      <c r="O1068" s="78"/>
      <c r="P1068" s="250">
        <f>O1068*H1068</f>
        <v>0</v>
      </c>
      <c r="Q1068" s="250">
        <v>0</v>
      </c>
      <c r="R1068" s="250">
        <f>Q1068*H1068</f>
        <v>0</v>
      </c>
      <c r="S1068" s="250">
        <v>0</v>
      </c>
      <c r="T1068" s="251">
        <f>S1068*H1068</f>
        <v>0</v>
      </c>
      <c r="U1068" s="37"/>
      <c r="V1068" s="37"/>
      <c r="W1068" s="37"/>
      <c r="X1068" s="37"/>
      <c r="Y1068" s="37"/>
      <c r="Z1068" s="37"/>
      <c r="AA1068" s="37"/>
      <c r="AB1068" s="37"/>
      <c r="AC1068" s="37"/>
      <c r="AD1068" s="37"/>
      <c r="AE1068" s="37"/>
      <c r="AR1068" s="252" t="s">
        <v>386</v>
      </c>
      <c r="AT1068" s="252" t="s">
        <v>393</v>
      </c>
      <c r="AU1068" s="252" t="s">
        <v>386</v>
      </c>
      <c r="AY1068" s="19" t="s">
        <v>387</v>
      </c>
      <c r="BE1068" s="127">
        <f>IF(N1068="základná",J1068,0)</f>
        <v>0</v>
      </c>
      <c r="BF1068" s="127">
        <f>IF(N1068="znížená",J1068,0)</f>
        <v>0</v>
      </c>
      <c r="BG1068" s="127">
        <f>IF(N1068="zákl. prenesená",J1068,0)</f>
        <v>0</v>
      </c>
      <c r="BH1068" s="127">
        <f>IF(N1068="zníž. prenesená",J1068,0)</f>
        <v>0</v>
      </c>
      <c r="BI1068" s="127">
        <f>IF(N1068="nulová",J1068,0)</f>
        <v>0</v>
      </c>
      <c r="BJ1068" s="19" t="s">
        <v>92</v>
      </c>
      <c r="BK1068" s="127">
        <f>ROUND(I1068*H1068,2)</f>
        <v>0</v>
      </c>
      <c r="BL1068" s="19" t="s">
        <v>386</v>
      </c>
      <c r="BM1068" s="252" t="s">
        <v>1261</v>
      </c>
    </row>
    <row r="1069" spans="1:65" s="13" customFormat="1" ht="20.85" customHeight="1">
      <c r="B1069" s="227"/>
      <c r="C1069" s="228"/>
      <c r="D1069" s="229" t="s">
        <v>75</v>
      </c>
      <c r="E1069" s="229" t="s">
        <v>544</v>
      </c>
      <c r="F1069" s="229" t="s">
        <v>545</v>
      </c>
      <c r="G1069" s="228"/>
      <c r="H1069" s="228"/>
      <c r="I1069" s="230"/>
      <c r="J1069" s="231">
        <f>BK1069</f>
        <v>0</v>
      </c>
      <c r="K1069" s="228"/>
      <c r="L1069" s="232"/>
      <c r="M1069" s="233"/>
      <c r="N1069" s="234"/>
      <c r="O1069" s="234"/>
      <c r="P1069" s="235">
        <f>P1070</f>
        <v>0</v>
      </c>
      <c r="Q1069" s="234"/>
      <c r="R1069" s="235">
        <f>R1070</f>
        <v>0</v>
      </c>
      <c r="S1069" s="234"/>
      <c r="T1069" s="236">
        <f>T1070</f>
        <v>0</v>
      </c>
      <c r="AR1069" s="237" t="s">
        <v>84</v>
      </c>
      <c r="AT1069" s="238" t="s">
        <v>75</v>
      </c>
      <c r="AU1069" s="238" t="s">
        <v>99</v>
      </c>
      <c r="AY1069" s="237" t="s">
        <v>387</v>
      </c>
      <c r="BK1069" s="239">
        <f>BK1070</f>
        <v>0</v>
      </c>
    </row>
    <row r="1070" spans="1:65" s="2" customFormat="1" ht="24.15" customHeight="1">
      <c r="A1070" s="37"/>
      <c r="B1070" s="38"/>
      <c r="C1070" s="240" t="s">
        <v>1262</v>
      </c>
      <c r="D1070" s="240" t="s">
        <v>393</v>
      </c>
      <c r="E1070" s="241" t="s">
        <v>547</v>
      </c>
      <c r="F1070" s="242" t="s">
        <v>548</v>
      </c>
      <c r="G1070" s="243" t="s">
        <v>525</v>
      </c>
      <c r="H1070" s="244">
        <v>6.1280000000000001</v>
      </c>
      <c r="I1070" s="245"/>
      <c r="J1070" s="246">
        <f>ROUND(I1070*H1070,2)</f>
        <v>0</v>
      </c>
      <c r="K1070" s="247"/>
      <c r="L1070" s="40"/>
      <c r="M1070" s="248" t="s">
        <v>1</v>
      </c>
      <c r="N1070" s="249" t="s">
        <v>42</v>
      </c>
      <c r="O1070" s="78"/>
      <c r="P1070" s="250">
        <f>O1070*H1070</f>
        <v>0</v>
      </c>
      <c r="Q1070" s="250">
        <v>0</v>
      </c>
      <c r="R1070" s="250">
        <f>Q1070*H1070</f>
        <v>0</v>
      </c>
      <c r="S1070" s="250">
        <v>0</v>
      </c>
      <c r="T1070" s="251">
        <f>S1070*H1070</f>
        <v>0</v>
      </c>
      <c r="U1070" s="37"/>
      <c r="V1070" s="37"/>
      <c r="W1070" s="37"/>
      <c r="X1070" s="37"/>
      <c r="Y1070" s="37"/>
      <c r="Z1070" s="37"/>
      <c r="AA1070" s="37"/>
      <c r="AB1070" s="37"/>
      <c r="AC1070" s="37"/>
      <c r="AD1070" s="37"/>
      <c r="AE1070" s="37"/>
      <c r="AR1070" s="252" t="s">
        <v>386</v>
      </c>
      <c r="AT1070" s="252" t="s">
        <v>393</v>
      </c>
      <c r="AU1070" s="252" t="s">
        <v>386</v>
      </c>
      <c r="AY1070" s="19" t="s">
        <v>387</v>
      </c>
      <c r="BE1070" s="127">
        <f>IF(N1070="základná",J1070,0)</f>
        <v>0</v>
      </c>
      <c r="BF1070" s="127">
        <f>IF(N1070="znížená",J1070,0)</f>
        <v>0</v>
      </c>
      <c r="BG1070" s="127">
        <f>IF(N1070="zákl. prenesená",J1070,0)</f>
        <v>0</v>
      </c>
      <c r="BH1070" s="127">
        <f>IF(N1070="zníž. prenesená",J1070,0)</f>
        <v>0</v>
      </c>
      <c r="BI1070" s="127">
        <f>IF(N1070="nulová",J1070,0)</f>
        <v>0</v>
      </c>
      <c r="BJ1070" s="19" t="s">
        <v>92</v>
      </c>
      <c r="BK1070" s="127">
        <f>ROUND(I1070*H1070,2)</f>
        <v>0</v>
      </c>
      <c r="BL1070" s="19" t="s">
        <v>386</v>
      </c>
      <c r="BM1070" s="252" t="s">
        <v>1263</v>
      </c>
    </row>
    <row r="1071" spans="1:65" s="12" customFormat="1" ht="20.85" customHeight="1">
      <c r="B1071" s="212"/>
      <c r="C1071" s="213"/>
      <c r="D1071" s="214" t="s">
        <v>75</v>
      </c>
      <c r="E1071" s="225" t="s">
        <v>550</v>
      </c>
      <c r="F1071" s="225" t="s">
        <v>551</v>
      </c>
      <c r="G1071" s="213"/>
      <c r="H1071" s="213"/>
      <c r="I1071" s="216"/>
      <c r="J1071" s="226">
        <f>BK1071</f>
        <v>0</v>
      </c>
      <c r="K1071" s="213"/>
      <c r="L1071" s="217"/>
      <c r="M1071" s="218"/>
      <c r="N1071" s="219"/>
      <c r="O1071" s="219"/>
      <c r="P1071" s="220">
        <f>P1072+P1077</f>
        <v>0</v>
      </c>
      <c r="Q1071" s="219"/>
      <c r="R1071" s="220">
        <f>R1072+R1077</f>
        <v>2.4711190000000001E-2</v>
      </c>
      <c r="S1071" s="219"/>
      <c r="T1071" s="221">
        <f>T1072+T1077</f>
        <v>0.13780000000000001</v>
      </c>
      <c r="AR1071" s="222" t="s">
        <v>92</v>
      </c>
      <c r="AT1071" s="223" t="s">
        <v>75</v>
      </c>
      <c r="AU1071" s="223" t="s">
        <v>92</v>
      </c>
      <c r="AY1071" s="222" t="s">
        <v>387</v>
      </c>
      <c r="BK1071" s="224">
        <f>BK1072+BK1077</f>
        <v>0</v>
      </c>
    </row>
    <row r="1072" spans="1:65" s="13" customFormat="1" ht="20.85" customHeight="1">
      <c r="B1072" s="227"/>
      <c r="C1072" s="228"/>
      <c r="D1072" s="229" t="s">
        <v>75</v>
      </c>
      <c r="E1072" s="229" t="s">
        <v>937</v>
      </c>
      <c r="F1072" s="229" t="s">
        <v>938</v>
      </c>
      <c r="G1072" s="228"/>
      <c r="H1072" s="228"/>
      <c r="I1072" s="230"/>
      <c r="J1072" s="231">
        <f>BK1072</f>
        <v>0</v>
      </c>
      <c r="K1072" s="228"/>
      <c r="L1072" s="232"/>
      <c r="M1072" s="233"/>
      <c r="N1072" s="234"/>
      <c r="O1072" s="234"/>
      <c r="P1072" s="235">
        <f>SUM(P1073:P1076)</f>
        <v>0</v>
      </c>
      <c r="Q1072" s="234"/>
      <c r="R1072" s="235">
        <f>SUM(R1073:R1076)</f>
        <v>0</v>
      </c>
      <c r="S1072" s="234"/>
      <c r="T1072" s="236">
        <f>SUM(T1073:T1076)</f>
        <v>0.13780000000000001</v>
      </c>
      <c r="AR1072" s="237" t="s">
        <v>92</v>
      </c>
      <c r="AT1072" s="238" t="s">
        <v>75</v>
      </c>
      <c r="AU1072" s="238" t="s">
        <v>99</v>
      </c>
      <c r="AY1072" s="237" t="s">
        <v>387</v>
      </c>
      <c r="BK1072" s="239">
        <f>SUM(BK1073:BK1076)</f>
        <v>0</v>
      </c>
    </row>
    <row r="1073" spans="1:65" s="2" customFormat="1" ht="21.75" customHeight="1">
      <c r="A1073" s="37"/>
      <c r="B1073" s="38"/>
      <c r="C1073" s="240" t="s">
        <v>1264</v>
      </c>
      <c r="D1073" s="240" t="s">
        <v>393</v>
      </c>
      <c r="E1073" s="241" t="s">
        <v>940</v>
      </c>
      <c r="F1073" s="242" t="s">
        <v>941</v>
      </c>
      <c r="G1073" s="243" t="s">
        <v>436</v>
      </c>
      <c r="H1073" s="244">
        <v>5</v>
      </c>
      <c r="I1073" s="245"/>
      <c r="J1073" s="246">
        <f>ROUND(I1073*H1073,2)</f>
        <v>0</v>
      </c>
      <c r="K1073" s="247"/>
      <c r="L1073" s="40"/>
      <c r="M1073" s="248" t="s">
        <v>1</v>
      </c>
      <c r="N1073" s="249" t="s">
        <v>42</v>
      </c>
      <c r="O1073" s="78"/>
      <c r="P1073" s="250">
        <f>O1073*H1073</f>
        <v>0</v>
      </c>
      <c r="Q1073" s="250">
        <v>0</v>
      </c>
      <c r="R1073" s="250">
        <f>Q1073*H1073</f>
        <v>0</v>
      </c>
      <c r="S1073" s="250">
        <v>2.7560000000000001E-2</v>
      </c>
      <c r="T1073" s="251">
        <f>S1073*H1073</f>
        <v>0.13780000000000001</v>
      </c>
      <c r="U1073" s="37"/>
      <c r="V1073" s="37"/>
      <c r="W1073" s="37"/>
      <c r="X1073" s="37"/>
      <c r="Y1073" s="37"/>
      <c r="Z1073" s="37"/>
      <c r="AA1073" s="37"/>
      <c r="AB1073" s="37"/>
      <c r="AC1073" s="37"/>
      <c r="AD1073" s="37"/>
      <c r="AE1073" s="37"/>
      <c r="AR1073" s="252" t="s">
        <v>422</v>
      </c>
      <c r="AT1073" s="252" t="s">
        <v>393</v>
      </c>
      <c r="AU1073" s="252" t="s">
        <v>386</v>
      </c>
      <c r="AY1073" s="19" t="s">
        <v>387</v>
      </c>
      <c r="BE1073" s="127">
        <f>IF(N1073="základná",J1073,0)</f>
        <v>0</v>
      </c>
      <c r="BF1073" s="127">
        <f>IF(N1073="znížená",J1073,0)</f>
        <v>0</v>
      </c>
      <c r="BG1073" s="127">
        <f>IF(N1073="zákl. prenesená",J1073,0)</f>
        <v>0</v>
      </c>
      <c r="BH1073" s="127">
        <f>IF(N1073="zníž. prenesená",J1073,0)</f>
        <v>0</v>
      </c>
      <c r="BI1073" s="127">
        <f>IF(N1073="nulová",J1073,0)</f>
        <v>0</v>
      </c>
      <c r="BJ1073" s="19" t="s">
        <v>92</v>
      </c>
      <c r="BK1073" s="127">
        <f>ROUND(I1073*H1073,2)</f>
        <v>0</v>
      </c>
      <c r="BL1073" s="19" t="s">
        <v>422</v>
      </c>
      <c r="BM1073" s="252" t="s">
        <v>1265</v>
      </c>
    </row>
    <row r="1074" spans="1:65" s="15" customFormat="1" ht="10.199999999999999">
      <c r="B1074" s="264"/>
      <c r="C1074" s="265"/>
      <c r="D1074" s="255" t="s">
        <v>398</v>
      </c>
      <c r="E1074" s="266" t="s">
        <v>1</v>
      </c>
      <c r="F1074" s="267" t="s">
        <v>1266</v>
      </c>
      <c r="G1074" s="265"/>
      <c r="H1074" s="268">
        <v>2</v>
      </c>
      <c r="I1074" s="269"/>
      <c r="J1074" s="265"/>
      <c r="K1074" s="265"/>
      <c r="L1074" s="270"/>
      <c r="M1074" s="271"/>
      <c r="N1074" s="272"/>
      <c r="O1074" s="272"/>
      <c r="P1074" s="272"/>
      <c r="Q1074" s="272"/>
      <c r="R1074" s="272"/>
      <c r="S1074" s="272"/>
      <c r="T1074" s="273"/>
      <c r="AT1074" s="274" t="s">
        <v>398</v>
      </c>
      <c r="AU1074" s="274" t="s">
        <v>386</v>
      </c>
      <c r="AV1074" s="15" t="s">
        <v>92</v>
      </c>
      <c r="AW1074" s="15" t="s">
        <v>30</v>
      </c>
      <c r="AX1074" s="15" t="s">
        <v>76</v>
      </c>
      <c r="AY1074" s="274" t="s">
        <v>387</v>
      </c>
    </row>
    <row r="1075" spans="1:65" s="15" customFormat="1" ht="10.199999999999999">
      <c r="B1075" s="264"/>
      <c r="C1075" s="265"/>
      <c r="D1075" s="255" t="s">
        <v>398</v>
      </c>
      <c r="E1075" s="266" t="s">
        <v>1</v>
      </c>
      <c r="F1075" s="267" t="s">
        <v>1267</v>
      </c>
      <c r="G1075" s="265"/>
      <c r="H1075" s="268">
        <v>3</v>
      </c>
      <c r="I1075" s="269"/>
      <c r="J1075" s="265"/>
      <c r="K1075" s="265"/>
      <c r="L1075" s="270"/>
      <c r="M1075" s="271"/>
      <c r="N1075" s="272"/>
      <c r="O1075" s="272"/>
      <c r="P1075" s="272"/>
      <c r="Q1075" s="272"/>
      <c r="R1075" s="272"/>
      <c r="S1075" s="272"/>
      <c r="T1075" s="273"/>
      <c r="AT1075" s="274" t="s">
        <v>398</v>
      </c>
      <c r="AU1075" s="274" t="s">
        <v>386</v>
      </c>
      <c r="AV1075" s="15" t="s">
        <v>92</v>
      </c>
      <c r="AW1075" s="15" t="s">
        <v>30</v>
      </c>
      <c r="AX1075" s="15" t="s">
        <v>76</v>
      </c>
      <c r="AY1075" s="274" t="s">
        <v>387</v>
      </c>
    </row>
    <row r="1076" spans="1:65" s="16" customFormat="1" ht="10.199999999999999">
      <c r="B1076" s="275"/>
      <c r="C1076" s="276"/>
      <c r="D1076" s="255" t="s">
        <v>398</v>
      </c>
      <c r="E1076" s="277" t="s">
        <v>1</v>
      </c>
      <c r="F1076" s="278" t="s">
        <v>412</v>
      </c>
      <c r="G1076" s="276"/>
      <c r="H1076" s="279">
        <v>5</v>
      </c>
      <c r="I1076" s="280"/>
      <c r="J1076" s="276"/>
      <c r="K1076" s="276"/>
      <c r="L1076" s="281"/>
      <c r="M1076" s="282"/>
      <c r="N1076" s="283"/>
      <c r="O1076" s="283"/>
      <c r="P1076" s="283"/>
      <c r="Q1076" s="283"/>
      <c r="R1076" s="283"/>
      <c r="S1076" s="283"/>
      <c r="T1076" s="284"/>
      <c r="AT1076" s="285" t="s">
        <v>398</v>
      </c>
      <c r="AU1076" s="285" t="s">
        <v>386</v>
      </c>
      <c r="AV1076" s="16" t="s">
        <v>386</v>
      </c>
      <c r="AW1076" s="16" t="s">
        <v>30</v>
      </c>
      <c r="AX1076" s="16" t="s">
        <v>84</v>
      </c>
      <c r="AY1076" s="285" t="s">
        <v>387</v>
      </c>
    </row>
    <row r="1077" spans="1:65" s="13" customFormat="1" ht="20.85" customHeight="1">
      <c r="B1077" s="227"/>
      <c r="C1077" s="228"/>
      <c r="D1077" s="229" t="s">
        <v>75</v>
      </c>
      <c r="E1077" s="229" t="s">
        <v>552</v>
      </c>
      <c r="F1077" s="229" t="s">
        <v>553</v>
      </c>
      <c r="G1077" s="228"/>
      <c r="H1077" s="228"/>
      <c r="I1077" s="230"/>
      <c r="J1077" s="231">
        <f>BK1077</f>
        <v>0</v>
      </c>
      <c r="K1077" s="228"/>
      <c r="L1077" s="232"/>
      <c r="M1077" s="233"/>
      <c r="N1077" s="234"/>
      <c r="O1077" s="234"/>
      <c r="P1077" s="235">
        <f>SUM(P1078:P1089)</f>
        <v>0</v>
      </c>
      <c r="Q1077" s="234"/>
      <c r="R1077" s="235">
        <f>SUM(R1078:R1089)</f>
        <v>2.4711190000000001E-2</v>
      </c>
      <c r="S1077" s="234"/>
      <c r="T1077" s="236">
        <f>SUM(T1078:T1089)</f>
        <v>0</v>
      </c>
      <c r="AR1077" s="237" t="s">
        <v>92</v>
      </c>
      <c r="AT1077" s="238" t="s">
        <v>75</v>
      </c>
      <c r="AU1077" s="238" t="s">
        <v>99</v>
      </c>
      <c r="AY1077" s="237" t="s">
        <v>387</v>
      </c>
      <c r="BK1077" s="239">
        <f>SUM(BK1078:BK1089)</f>
        <v>0</v>
      </c>
    </row>
    <row r="1078" spans="1:65" s="2" customFormat="1" ht="24.15" customHeight="1">
      <c r="A1078" s="37"/>
      <c r="B1078" s="38"/>
      <c r="C1078" s="240" t="s">
        <v>1268</v>
      </c>
      <c r="D1078" s="240" t="s">
        <v>393</v>
      </c>
      <c r="E1078" s="241" t="s">
        <v>555</v>
      </c>
      <c r="F1078" s="242" t="s">
        <v>556</v>
      </c>
      <c r="G1078" s="243" t="s">
        <v>405</v>
      </c>
      <c r="H1078" s="244">
        <v>302.61</v>
      </c>
      <c r="I1078" s="245"/>
      <c r="J1078" s="246">
        <f>ROUND(I1078*H1078,2)</f>
        <v>0</v>
      </c>
      <c r="K1078" s="247"/>
      <c r="L1078" s="40"/>
      <c r="M1078" s="248" t="s">
        <v>1</v>
      </c>
      <c r="N1078" s="249" t="s">
        <v>42</v>
      </c>
      <c r="O1078" s="78"/>
      <c r="P1078" s="250">
        <f>O1078*H1078</f>
        <v>0</v>
      </c>
      <c r="Q1078" s="250">
        <v>8.0000000000000007E-5</v>
      </c>
      <c r="R1078" s="250">
        <f>Q1078*H1078</f>
        <v>2.4208800000000003E-2</v>
      </c>
      <c r="S1078" s="250">
        <v>0</v>
      </c>
      <c r="T1078" s="251">
        <f>S1078*H1078</f>
        <v>0</v>
      </c>
      <c r="U1078" s="37"/>
      <c r="V1078" s="37"/>
      <c r="W1078" s="37"/>
      <c r="X1078" s="37"/>
      <c r="Y1078" s="37"/>
      <c r="Z1078" s="37"/>
      <c r="AA1078" s="37"/>
      <c r="AB1078" s="37"/>
      <c r="AC1078" s="37"/>
      <c r="AD1078" s="37"/>
      <c r="AE1078" s="37"/>
      <c r="AR1078" s="252" t="s">
        <v>422</v>
      </c>
      <c r="AT1078" s="252" t="s">
        <v>393</v>
      </c>
      <c r="AU1078" s="252" t="s">
        <v>386</v>
      </c>
      <c r="AY1078" s="19" t="s">
        <v>387</v>
      </c>
      <c r="BE1078" s="127">
        <f>IF(N1078="základná",J1078,0)</f>
        <v>0</v>
      </c>
      <c r="BF1078" s="127">
        <f>IF(N1078="znížená",J1078,0)</f>
        <v>0</v>
      </c>
      <c r="BG1078" s="127">
        <f>IF(N1078="zákl. prenesená",J1078,0)</f>
        <v>0</v>
      </c>
      <c r="BH1078" s="127">
        <f>IF(N1078="zníž. prenesená",J1078,0)</f>
        <v>0</v>
      </c>
      <c r="BI1078" s="127">
        <f>IF(N1078="nulová",J1078,0)</f>
        <v>0</v>
      </c>
      <c r="BJ1078" s="19" t="s">
        <v>92</v>
      </c>
      <c r="BK1078" s="127">
        <f>ROUND(I1078*H1078,2)</f>
        <v>0</v>
      </c>
      <c r="BL1078" s="19" t="s">
        <v>422</v>
      </c>
      <c r="BM1078" s="252" t="s">
        <v>1269</v>
      </c>
    </row>
    <row r="1079" spans="1:65" s="14" customFormat="1" ht="10.199999999999999">
      <c r="B1079" s="253"/>
      <c r="C1079" s="254"/>
      <c r="D1079" s="255" t="s">
        <v>398</v>
      </c>
      <c r="E1079" s="256" t="s">
        <v>1</v>
      </c>
      <c r="F1079" s="257" t="s">
        <v>416</v>
      </c>
      <c r="G1079" s="254"/>
      <c r="H1079" s="256" t="s">
        <v>1</v>
      </c>
      <c r="I1079" s="258"/>
      <c r="J1079" s="254"/>
      <c r="K1079" s="254"/>
      <c r="L1079" s="259"/>
      <c r="M1079" s="260"/>
      <c r="N1079" s="261"/>
      <c r="O1079" s="261"/>
      <c r="P1079" s="261"/>
      <c r="Q1079" s="261"/>
      <c r="R1079" s="261"/>
      <c r="S1079" s="261"/>
      <c r="T1079" s="262"/>
      <c r="AT1079" s="263" t="s">
        <v>398</v>
      </c>
      <c r="AU1079" s="263" t="s">
        <v>386</v>
      </c>
      <c r="AV1079" s="14" t="s">
        <v>84</v>
      </c>
      <c r="AW1079" s="14" t="s">
        <v>30</v>
      </c>
      <c r="AX1079" s="14" t="s">
        <v>76</v>
      </c>
      <c r="AY1079" s="263" t="s">
        <v>387</v>
      </c>
    </row>
    <row r="1080" spans="1:65" s="15" customFormat="1" ht="10.199999999999999">
      <c r="B1080" s="264"/>
      <c r="C1080" s="265"/>
      <c r="D1080" s="255" t="s">
        <v>398</v>
      </c>
      <c r="E1080" s="266" t="s">
        <v>1</v>
      </c>
      <c r="F1080" s="267" t="s">
        <v>1270</v>
      </c>
      <c r="G1080" s="265"/>
      <c r="H1080" s="268">
        <v>288.2</v>
      </c>
      <c r="I1080" s="269"/>
      <c r="J1080" s="265"/>
      <c r="K1080" s="265"/>
      <c r="L1080" s="270"/>
      <c r="M1080" s="271"/>
      <c r="N1080" s="272"/>
      <c r="O1080" s="272"/>
      <c r="P1080" s="272"/>
      <c r="Q1080" s="272"/>
      <c r="R1080" s="272"/>
      <c r="S1080" s="272"/>
      <c r="T1080" s="273"/>
      <c r="AT1080" s="274" t="s">
        <v>398</v>
      </c>
      <c r="AU1080" s="274" t="s">
        <v>386</v>
      </c>
      <c r="AV1080" s="15" t="s">
        <v>92</v>
      </c>
      <c r="AW1080" s="15" t="s">
        <v>30</v>
      </c>
      <c r="AX1080" s="15" t="s">
        <v>76</v>
      </c>
      <c r="AY1080" s="274" t="s">
        <v>387</v>
      </c>
    </row>
    <row r="1081" spans="1:65" s="17" customFormat="1" ht="10.199999999999999">
      <c r="B1081" s="286"/>
      <c r="C1081" s="287"/>
      <c r="D1081" s="255" t="s">
        <v>398</v>
      </c>
      <c r="E1081" s="288" t="s">
        <v>173</v>
      </c>
      <c r="F1081" s="289" t="s">
        <v>411</v>
      </c>
      <c r="G1081" s="287"/>
      <c r="H1081" s="290">
        <v>288.2</v>
      </c>
      <c r="I1081" s="291"/>
      <c r="J1081" s="287"/>
      <c r="K1081" s="287"/>
      <c r="L1081" s="292"/>
      <c r="M1081" s="293"/>
      <c r="N1081" s="294"/>
      <c r="O1081" s="294"/>
      <c r="P1081" s="294"/>
      <c r="Q1081" s="294"/>
      <c r="R1081" s="294"/>
      <c r="S1081" s="294"/>
      <c r="T1081" s="295"/>
      <c r="AT1081" s="296" t="s">
        <v>398</v>
      </c>
      <c r="AU1081" s="296" t="s">
        <v>386</v>
      </c>
      <c r="AV1081" s="17" t="s">
        <v>99</v>
      </c>
      <c r="AW1081" s="17" t="s">
        <v>30</v>
      </c>
      <c r="AX1081" s="17" t="s">
        <v>76</v>
      </c>
      <c r="AY1081" s="296" t="s">
        <v>387</v>
      </c>
    </row>
    <row r="1082" spans="1:65" s="15" customFormat="1" ht="10.199999999999999">
      <c r="B1082" s="264"/>
      <c r="C1082" s="265"/>
      <c r="D1082" s="255" t="s">
        <v>398</v>
      </c>
      <c r="E1082" s="266" t="s">
        <v>1</v>
      </c>
      <c r="F1082" s="267" t="s">
        <v>1271</v>
      </c>
      <c r="G1082" s="265"/>
      <c r="H1082" s="268">
        <v>14.41</v>
      </c>
      <c r="I1082" s="269"/>
      <c r="J1082" s="265"/>
      <c r="K1082" s="265"/>
      <c r="L1082" s="270"/>
      <c r="M1082" s="271"/>
      <c r="N1082" s="272"/>
      <c r="O1082" s="272"/>
      <c r="P1082" s="272"/>
      <c r="Q1082" s="272"/>
      <c r="R1082" s="272"/>
      <c r="S1082" s="272"/>
      <c r="T1082" s="273"/>
      <c r="AT1082" s="274" t="s">
        <v>398</v>
      </c>
      <c r="AU1082" s="274" t="s">
        <v>386</v>
      </c>
      <c r="AV1082" s="15" t="s">
        <v>92</v>
      </c>
      <c r="AW1082" s="15" t="s">
        <v>30</v>
      </c>
      <c r="AX1082" s="15" t="s">
        <v>76</v>
      </c>
      <c r="AY1082" s="274" t="s">
        <v>387</v>
      </c>
    </row>
    <row r="1083" spans="1:65" s="16" customFormat="1" ht="10.199999999999999">
      <c r="B1083" s="275"/>
      <c r="C1083" s="276"/>
      <c r="D1083" s="255" t="s">
        <v>398</v>
      </c>
      <c r="E1083" s="277" t="s">
        <v>1</v>
      </c>
      <c r="F1083" s="278" t="s">
        <v>412</v>
      </c>
      <c r="G1083" s="276"/>
      <c r="H1083" s="279">
        <v>302.61</v>
      </c>
      <c r="I1083" s="280"/>
      <c r="J1083" s="276"/>
      <c r="K1083" s="276"/>
      <c r="L1083" s="281"/>
      <c r="M1083" s="282"/>
      <c r="N1083" s="283"/>
      <c r="O1083" s="283"/>
      <c r="P1083" s="283"/>
      <c r="Q1083" s="283"/>
      <c r="R1083" s="283"/>
      <c r="S1083" s="283"/>
      <c r="T1083" s="284"/>
      <c r="AT1083" s="285" t="s">
        <v>398</v>
      </c>
      <c r="AU1083" s="285" t="s">
        <v>386</v>
      </c>
      <c r="AV1083" s="16" t="s">
        <v>386</v>
      </c>
      <c r="AW1083" s="16" t="s">
        <v>30</v>
      </c>
      <c r="AX1083" s="16" t="s">
        <v>84</v>
      </c>
      <c r="AY1083" s="285" t="s">
        <v>387</v>
      </c>
    </row>
    <row r="1084" spans="1:65" s="2" customFormat="1" ht="24.15" customHeight="1">
      <c r="A1084" s="37"/>
      <c r="B1084" s="38"/>
      <c r="C1084" s="240" t="s">
        <v>1272</v>
      </c>
      <c r="D1084" s="240" t="s">
        <v>393</v>
      </c>
      <c r="E1084" s="241" t="s">
        <v>561</v>
      </c>
      <c r="F1084" s="242" t="s">
        <v>562</v>
      </c>
      <c r="G1084" s="243" t="s">
        <v>405</v>
      </c>
      <c r="H1084" s="244">
        <v>7.1769999999999996</v>
      </c>
      <c r="I1084" s="245"/>
      <c r="J1084" s="246">
        <f>ROUND(I1084*H1084,2)</f>
        <v>0</v>
      </c>
      <c r="K1084" s="247"/>
      <c r="L1084" s="40"/>
      <c r="M1084" s="248" t="s">
        <v>1</v>
      </c>
      <c r="N1084" s="249" t="s">
        <v>42</v>
      </c>
      <c r="O1084" s="78"/>
      <c r="P1084" s="250">
        <f>O1084*H1084</f>
        <v>0</v>
      </c>
      <c r="Q1084" s="250">
        <v>6.9999999999999994E-5</v>
      </c>
      <c r="R1084" s="250">
        <f>Q1084*H1084</f>
        <v>5.0238999999999991E-4</v>
      </c>
      <c r="S1084" s="250">
        <v>0</v>
      </c>
      <c r="T1084" s="251">
        <f>S1084*H1084</f>
        <v>0</v>
      </c>
      <c r="U1084" s="37"/>
      <c r="V1084" s="37"/>
      <c r="W1084" s="37"/>
      <c r="X1084" s="37"/>
      <c r="Y1084" s="37"/>
      <c r="Z1084" s="37"/>
      <c r="AA1084" s="37"/>
      <c r="AB1084" s="37"/>
      <c r="AC1084" s="37"/>
      <c r="AD1084" s="37"/>
      <c r="AE1084" s="37"/>
      <c r="AR1084" s="252" t="s">
        <v>422</v>
      </c>
      <c r="AT1084" s="252" t="s">
        <v>393</v>
      </c>
      <c r="AU1084" s="252" t="s">
        <v>386</v>
      </c>
      <c r="AY1084" s="19" t="s">
        <v>387</v>
      </c>
      <c r="BE1084" s="127">
        <f>IF(N1084="základná",J1084,0)</f>
        <v>0</v>
      </c>
      <c r="BF1084" s="127">
        <f>IF(N1084="znížená",J1084,0)</f>
        <v>0</v>
      </c>
      <c r="BG1084" s="127">
        <f>IF(N1084="zákl. prenesená",J1084,0)</f>
        <v>0</v>
      </c>
      <c r="BH1084" s="127">
        <f>IF(N1084="zníž. prenesená",J1084,0)</f>
        <v>0</v>
      </c>
      <c r="BI1084" s="127">
        <f>IF(N1084="nulová",J1084,0)</f>
        <v>0</v>
      </c>
      <c r="BJ1084" s="19" t="s">
        <v>92</v>
      </c>
      <c r="BK1084" s="127">
        <f>ROUND(I1084*H1084,2)</f>
        <v>0</v>
      </c>
      <c r="BL1084" s="19" t="s">
        <v>422</v>
      </c>
      <c r="BM1084" s="252" t="s">
        <v>1273</v>
      </c>
    </row>
    <row r="1085" spans="1:65" s="14" customFormat="1" ht="20.399999999999999">
      <c r="B1085" s="253"/>
      <c r="C1085" s="254"/>
      <c r="D1085" s="255" t="s">
        <v>398</v>
      </c>
      <c r="E1085" s="256" t="s">
        <v>1</v>
      </c>
      <c r="F1085" s="257" t="s">
        <v>564</v>
      </c>
      <c r="G1085" s="254"/>
      <c r="H1085" s="256" t="s">
        <v>1</v>
      </c>
      <c r="I1085" s="258"/>
      <c r="J1085" s="254"/>
      <c r="K1085" s="254"/>
      <c r="L1085" s="259"/>
      <c r="M1085" s="260"/>
      <c r="N1085" s="261"/>
      <c r="O1085" s="261"/>
      <c r="P1085" s="261"/>
      <c r="Q1085" s="261"/>
      <c r="R1085" s="261"/>
      <c r="S1085" s="261"/>
      <c r="T1085" s="262"/>
      <c r="AT1085" s="263" t="s">
        <v>398</v>
      </c>
      <c r="AU1085" s="263" t="s">
        <v>386</v>
      </c>
      <c r="AV1085" s="14" t="s">
        <v>84</v>
      </c>
      <c r="AW1085" s="14" t="s">
        <v>30</v>
      </c>
      <c r="AX1085" s="14" t="s">
        <v>76</v>
      </c>
      <c r="AY1085" s="263" t="s">
        <v>387</v>
      </c>
    </row>
    <row r="1086" spans="1:65" s="15" customFormat="1" ht="10.199999999999999">
      <c r="B1086" s="264"/>
      <c r="C1086" s="265"/>
      <c r="D1086" s="255" t="s">
        <v>398</v>
      </c>
      <c r="E1086" s="266" t="s">
        <v>1</v>
      </c>
      <c r="F1086" s="267" t="s">
        <v>1274</v>
      </c>
      <c r="G1086" s="265"/>
      <c r="H1086" s="268">
        <v>5.8570000000000002</v>
      </c>
      <c r="I1086" s="269"/>
      <c r="J1086" s="265"/>
      <c r="K1086" s="265"/>
      <c r="L1086" s="270"/>
      <c r="M1086" s="271"/>
      <c r="N1086" s="272"/>
      <c r="O1086" s="272"/>
      <c r="P1086" s="272"/>
      <c r="Q1086" s="272"/>
      <c r="R1086" s="272"/>
      <c r="S1086" s="272"/>
      <c r="T1086" s="273"/>
      <c r="AT1086" s="274" t="s">
        <v>398</v>
      </c>
      <c r="AU1086" s="274" t="s">
        <v>386</v>
      </c>
      <c r="AV1086" s="15" t="s">
        <v>92</v>
      </c>
      <c r="AW1086" s="15" t="s">
        <v>30</v>
      </c>
      <c r="AX1086" s="15" t="s">
        <v>76</v>
      </c>
      <c r="AY1086" s="274" t="s">
        <v>387</v>
      </c>
    </row>
    <row r="1087" spans="1:65" s="15" customFormat="1" ht="10.199999999999999">
      <c r="B1087" s="264"/>
      <c r="C1087" s="265"/>
      <c r="D1087" s="255" t="s">
        <v>398</v>
      </c>
      <c r="E1087" s="266" t="s">
        <v>1</v>
      </c>
      <c r="F1087" s="267" t="s">
        <v>1275</v>
      </c>
      <c r="G1087" s="265"/>
      <c r="H1087" s="268">
        <v>0.52800000000000002</v>
      </c>
      <c r="I1087" s="269"/>
      <c r="J1087" s="265"/>
      <c r="K1087" s="265"/>
      <c r="L1087" s="270"/>
      <c r="M1087" s="271"/>
      <c r="N1087" s="272"/>
      <c r="O1087" s="272"/>
      <c r="P1087" s="272"/>
      <c r="Q1087" s="272"/>
      <c r="R1087" s="272"/>
      <c r="S1087" s="272"/>
      <c r="T1087" s="273"/>
      <c r="AT1087" s="274" t="s">
        <v>398</v>
      </c>
      <c r="AU1087" s="274" t="s">
        <v>386</v>
      </c>
      <c r="AV1087" s="15" t="s">
        <v>92</v>
      </c>
      <c r="AW1087" s="15" t="s">
        <v>30</v>
      </c>
      <c r="AX1087" s="15" t="s">
        <v>76</v>
      </c>
      <c r="AY1087" s="274" t="s">
        <v>387</v>
      </c>
    </row>
    <row r="1088" spans="1:65" s="15" customFormat="1" ht="10.199999999999999">
      <c r="B1088" s="264"/>
      <c r="C1088" s="265"/>
      <c r="D1088" s="255" t="s">
        <v>398</v>
      </c>
      <c r="E1088" s="266" t="s">
        <v>1</v>
      </c>
      <c r="F1088" s="267" t="s">
        <v>1276</v>
      </c>
      <c r="G1088" s="265"/>
      <c r="H1088" s="268">
        <v>0.79200000000000004</v>
      </c>
      <c r="I1088" s="269"/>
      <c r="J1088" s="265"/>
      <c r="K1088" s="265"/>
      <c r="L1088" s="270"/>
      <c r="M1088" s="271"/>
      <c r="N1088" s="272"/>
      <c r="O1088" s="272"/>
      <c r="P1088" s="272"/>
      <c r="Q1088" s="272"/>
      <c r="R1088" s="272"/>
      <c r="S1088" s="272"/>
      <c r="T1088" s="273"/>
      <c r="AT1088" s="274" t="s">
        <v>398</v>
      </c>
      <c r="AU1088" s="274" t="s">
        <v>386</v>
      </c>
      <c r="AV1088" s="15" t="s">
        <v>92</v>
      </c>
      <c r="AW1088" s="15" t="s">
        <v>30</v>
      </c>
      <c r="AX1088" s="15" t="s">
        <v>76</v>
      </c>
      <c r="AY1088" s="274" t="s">
        <v>387</v>
      </c>
    </row>
    <row r="1089" spans="1:65" s="16" customFormat="1" ht="10.199999999999999">
      <c r="B1089" s="275"/>
      <c r="C1089" s="276"/>
      <c r="D1089" s="255" t="s">
        <v>398</v>
      </c>
      <c r="E1089" s="277" t="s">
        <v>1</v>
      </c>
      <c r="F1089" s="278" t="s">
        <v>412</v>
      </c>
      <c r="G1089" s="276"/>
      <c r="H1089" s="279">
        <v>7.1769999999999996</v>
      </c>
      <c r="I1089" s="280"/>
      <c r="J1089" s="276"/>
      <c r="K1089" s="276"/>
      <c r="L1089" s="281"/>
      <c r="M1089" s="282"/>
      <c r="N1089" s="283"/>
      <c r="O1089" s="283"/>
      <c r="P1089" s="283"/>
      <c r="Q1089" s="283"/>
      <c r="R1089" s="283"/>
      <c r="S1089" s="283"/>
      <c r="T1089" s="284"/>
      <c r="AT1089" s="285" t="s">
        <v>398</v>
      </c>
      <c r="AU1089" s="285" t="s">
        <v>386</v>
      </c>
      <c r="AV1089" s="16" t="s">
        <v>386</v>
      </c>
      <c r="AW1089" s="16" t="s">
        <v>30</v>
      </c>
      <c r="AX1089" s="16" t="s">
        <v>84</v>
      </c>
      <c r="AY1089" s="285" t="s">
        <v>387</v>
      </c>
    </row>
    <row r="1090" spans="1:65" s="12" customFormat="1" ht="22.8" customHeight="1">
      <c r="B1090" s="212"/>
      <c r="C1090" s="213"/>
      <c r="D1090" s="214" t="s">
        <v>75</v>
      </c>
      <c r="E1090" s="225" t="s">
        <v>567</v>
      </c>
      <c r="F1090" s="225" t="s">
        <v>568</v>
      </c>
      <c r="G1090" s="213"/>
      <c r="H1090" s="213"/>
      <c r="I1090" s="216"/>
      <c r="J1090" s="226">
        <f>BK1090</f>
        <v>0</v>
      </c>
      <c r="K1090" s="213"/>
      <c r="L1090" s="217"/>
      <c r="M1090" s="218"/>
      <c r="N1090" s="219"/>
      <c r="O1090" s="219"/>
      <c r="P1090" s="220">
        <f>P1091+P1212+P1305</f>
        <v>0</v>
      </c>
      <c r="Q1090" s="219"/>
      <c r="R1090" s="220">
        <f>R1091+R1212+R1305</f>
        <v>3791.7403364968009</v>
      </c>
      <c r="S1090" s="219"/>
      <c r="T1090" s="221">
        <f>T1091+T1212+T1305</f>
        <v>0</v>
      </c>
      <c r="AR1090" s="222" t="s">
        <v>84</v>
      </c>
      <c r="AT1090" s="223" t="s">
        <v>75</v>
      </c>
      <c r="AU1090" s="223" t="s">
        <v>84</v>
      </c>
      <c r="AY1090" s="222" t="s">
        <v>387</v>
      </c>
      <c r="BK1090" s="224">
        <f>BK1091+BK1212+BK1305</f>
        <v>0</v>
      </c>
    </row>
    <row r="1091" spans="1:65" s="12" customFormat="1" ht="20.85" customHeight="1">
      <c r="B1091" s="212"/>
      <c r="C1091" s="213"/>
      <c r="D1091" s="214" t="s">
        <v>75</v>
      </c>
      <c r="E1091" s="225" t="s">
        <v>390</v>
      </c>
      <c r="F1091" s="225" t="s">
        <v>391</v>
      </c>
      <c r="G1091" s="213"/>
      <c r="H1091" s="213"/>
      <c r="I1091" s="216"/>
      <c r="J1091" s="226">
        <f>BK1091</f>
        <v>0</v>
      </c>
      <c r="K1091" s="213"/>
      <c r="L1091" s="217"/>
      <c r="M1091" s="218"/>
      <c r="N1091" s="219"/>
      <c r="O1091" s="219"/>
      <c r="P1091" s="220">
        <f>P1092+P1183+P1210</f>
        <v>0</v>
      </c>
      <c r="Q1091" s="219"/>
      <c r="R1091" s="220">
        <f>R1092+R1183+R1210</f>
        <v>84.930334699999989</v>
      </c>
      <c r="S1091" s="219"/>
      <c r="T1091" s="221">
        <f>T1092+T1183+T1210</f>
        <v>0</v>
      </c>
      <c r="AR1091" s="222" t="s">
        <v>84</v>
      </c>
      <c r="AT1091" s="223" t="s">
        <v>75</v>
      </c>
      <c r="AU1091" s="223" t="s">
        <v>92</v>
      </c>
      <c r="AY1091" s="222" t="s">
        <v>387</v>
      </c>
      <c r="BK1091" s="224">
        <f>BK1092+BK1183+BK1210</f>
        <v>0</v>
      </c>
    </row>
    <row r="1092" spans="1:65" s="13" customFormat="1" ht="20.85" customHeight="1">
      <c r="B1092" s="227"/>
      <c r="C1092" s="228"/>
      <c r="D1092" s="229" t="s">
        <v>75</v>
      </c>
      <c r="E1092" s="229" t="s">
        <v>433</v>
      </c>
      <c r="F1092" s="229" t="s">
        <v>569</v>
      </c>
      <c r="G1092" s="228"/>
      <c r="H1092" s="228"/>
      <c r="I1092" s="230"/>
      <c r="J1092" s="231">
        <f>BK1092</f>
        <v>0</v>
      </c>
      <c r="K1092" s="228"/>
      <c r="L1092" s="232"/>
      <c r="M1092" s="233"/>
      <c r="N1092" s="234"/>
      <c r="O1092" s="234"/>
      <c r="P1092" s="235">
        <f>SUM(P1093:P1182)</f>
        <v>0</v>
      </c>
      <c r="Q1092" s="234"/>
      <c r="R1092" s="235">
        <f>SUM(R1093:R1182)</f>
        <v>31.268166699999998</v>
      </c>
      <c r="S1092" s="234"/>
      <c r="T1092" s="236">
        <f>SUM(T1093:T1182)</f>
        <v>0</v>
      </c>
      <c r="AR1092" s="237" t="s">
        <v>84</v>
      </c>
      <c r="AT1092" s="238" t="s">
        <v>75</v>
      </c>
      <c r="AU1092" s="238" t="s">
        <v>99</v>
      </c>
      <c r="AY1092" s="237" t="s">
        <v>387</v>
      </c>
      <c r="BK1092" s="239">
        <f>SUM(BK1093:BK1182)</f>
        <v>0</v>
      </c>
    </row>
    <row r="1093" spans="1:65" s="2" customFormat="1" ht="37.799999999999997" customHeight="1">
      <c r="A1093" s="37"/>
      <c r="B1093" s="38"/>
      <c r="C1093" s="240" t="s">
        <v>1277</v>
      </c>
      <c r="D1093" s="240" t="s">
        <v>393</v>
      </c>
      <c r="E1093" s="241" t="s">
        <v>969</v>
      </c>
      <c r="F1093" s="242" t="s">
        <v>970</v>
      </c>
      <c r="G1093" s="243" t="s">
        <v>405</v>
      </c>
      <c r="H1093" s="244">
        <v>292.11</v>
      </c>
      <c r="I1093" s="245"/>
      <c r="J1093" s="246">
        <f>ROUND(I1093*H1093,2)</f>
        <v>0</v>
      </c>
      <c r="K1093" s="247"/>
      <c r="L1093" s="40"/>
      <c r="M1093" s="248" t="s">
        <v>1</v>
      </c>
      <c r="N1093" s="249" t="s">
        <v>42</v>
      </c>
      <c r="O1093" s="78"/>
      <c r="P1093" s="250">
        <f>O1093*H1093</f>
        <v>0</v>
      </c>
      <c r="Q1093" s="250">
        <v>2E-3</v>
      </c>
      <c r="R1093" s="250">
        <f>Q1093*H1093</f>
        <v>0.58422000000000007</v>
      </c>
      <c r="S1093" s="250">
        <v>0</v>
      </c>
      <c r="T1093" s="251">
        <f>S1093*H1093</f>
        <v>0</v>
      </c>
      <c r="U1093" s="37"/>
      <c r="V1093" s="37"/>
      <c r="W1093" s="37"/>
      <c r="X1093" s="37"/>
      <c r="Y1093" s="37"/>
      <c r="Z1093" s="37"/>
      <c r="AA1093" s="37"/>
      <c r="AB1093" s="37"/>
      <c r="AC1093" s="37"/>
      <c r="AD1093" s="37"/>
      <c r="AE1093" s="37"/>
      <c r="AR1093" s="252" t="s">
        <v>386</v>
      </c>
      <c r="AT1093" s="252" t="s">
        <v>393</v>
      </c>
      <c r="AU1093" s="252" t="s">
        <v>386</v>
      </c>
      <c r="AY1093" s="19" t="s">
        <v>387</v>
      </c>
      <c r="BE1093" s="127">
        <f>IF(N1093="základná",J1093,0)</f>
        <v>0</v>
      </c>
      <c r="BF1093" s="127">
        <f>IF(N1093="znížená",J1093,0)</f>
        <v>0</v>
      </c>
      <c r="BG1093" s="127">
        <f>IF(N1093="zákl. prenesená",J1093,0)</f>
        <v>0</v>
      </c>
      <c r="BH1093" s="127">
        <f>IF(N1093="zníž. prenesená",J1093,0)</f>
        <v>0</v>
      </c>
      <c r="BI1093" s="127">
        <f>IF(N1093="nulová",J1093,0)</f>
        <v>0</v>
      </c>
      <c r="BJ1093" s="19" t="s">
        <v>92</v>
      </c>
      <c r="BK1093" s="127">
        <f>ROUND(I1093*H1093,2)</f>
        <v>0</v>
      </c>
      <c r="BL1093" s="19" t="s">
        <v>386</v>
      </c>
      <c r="BM1093" s="252" t="s">
        <v>1278</v>
      </c>
    </row>
    <row r="1094" spans="1:65" s="15" customFormat="1" ht="10.199999999999999">
      <c r="B1094" s="264"/>
      <c r="C1094" s="265"/>
      <c r="D1094" s="255" t="s">
        <v>398</v>
      </c>
      <c r="E1094" s="266" t="s">
        <v>1</v>
      </c>
      <c r="F1094" s="267" t="s">
        <v>280</v>
      </c>
      <c r="G1094" s="265"/>
      <c r="H1094" s="268">
        <v>278.2</v>
      </c>
      <c r="I1094" s="269"/>
      <c r="J1094" s="265"/>
      <c r="K1094" s="265"/>
      <c r="L1094" s="270"/>
      <c r="M1094" s="271"/>
      <c r="N1094" s="272"/>
      <c r="O1094" s="272"/>
      <c r="P1094" s="272"/>
      <c r="Q1094" s="272"/>
      <c r="R1094" s="272"/>
      <c r="S1094" s="272"/>
      <c r="T1094" s="273"/>
      <c r="AT1094" s="274" t="s">
        <v>398</v>
      </c>
      <c r="AU1094" s="274" t="s">
        <v>386</v>
      </c>
      <c r="AV1094" s="15" t="s">
        <v>92</v>
      </c>
      <c r="AW1094" s="15" t="s">
        <v>30</v>
      </c>
      <c r="AX1094" s="15" t="s">
        <v>76</v>
      </c>
      <c r="AY1094" s="274" t="s">
        <v>387</v>
      </c>
    </row>
    <row r="1095" spans="1:65" s="17" customFormat="1" ht="10.199999999999999">
      <c r="B1095" s="286"/>
      <c r="C1095" s="287"/>
      <c r="D1095" s="255" t="s">
        <v>398</v>
      </c>
      <c r="E1095" s="288" t="s">
        <v>1</v>
      </c>
      <c r="F1095" s="289" t="s">
        <v>411</v>
      </c>
      <c r="G1095" s="287"/>
      <c r="H1095" s="290">
        <v>278.2</v>
      </c>
      <c r="I1095" s="291"/>
      <c r="J1095" s="287"/>
      <c r="K1095" s="287"/>
      <c r="L1095" s="292"/>
      <c r="M1095" s="293"/>
      <c r="N1095" s="294"/>
      <c r="O1095" s="294"/>
      <c r="P1095" s="294"/>
      <c r="Q1095" s="294"/>
      <c r="R1095" s="294"/>
      <c r="S1095" s="294"/>
      <c r="T1095" s="295"/>
      <c r="AT1095" s="296" t="s">
        <v>398</v>
      </c>
      <c r="AU1095" s="296" t="s">
        <v>386</v>
      </c>
      <c r="AV1095" s="17" t="s">
        <v>99</v>
      </c>
      <c r="AW1095" s="17" t="s">
        <v>30</v>
      </c>
      <c r="AX1095" s="17" t="s">
        <v>76</v>
      </c>
      <c r="AY1095" s="296" t="s">
        <v>387</v>
      </c>
    </row>
    <row r="1096" spans="1:65" s="15" customFormat="1" ht="10.199999999999999">
      <c r="B1096" s="264"/>
      <c r="C1096" s="265"/>
      <c r="D1096" s="255" t="s">
        <v>398</v>
      </c>
      <c r="E1096" s="266" t="s">
        <v>1</v>
      </c>
      <c r="F1096" s="267" t="s">
        <v>1279</v>
      </c>
      <c r="G1096" s="265"/>
      <c r="H1096" s="268">
        <v>13.91</v>
      </c>
      <c r="I1096" s="269"/>
      <c r="J1096" s="265"/>
      <c r="K1096" s="265"/>
      <c r="L1096" s="270"/>
      <c r="M1096" s="271"/>
      <c r="N1096" s="272"/>
      <c r="O1096" s="272"/>
      <c r="P1096" s="272"/>
      <c r="Q1096" s="272"/>
      <c r="R1096" s="272"/>
      <c r="S1096" s="272"/>
      <c r="T1096" s="273"/>
      <c r="AT1096" s="274" t="s">
        <v>398</v>
      </c>
      <c r="AU1096" s="274" t="s">
        <v>386</v>
      </c>
      <c r="AV1096" s="15" t="s">
        <v>92</v>
      </c>
      <c r="AW1096" s="15" t="s">
        <v>30</v>
      </c>
      <c r="AX1096" s="15" t="s">
        <v>76</v>
      </c>
      <c r="AY1096" s="274" t="s">
        <v>387</v>
      </c>
    </row>
    <row r="1097" spans="1:65" s="16" customFormat="1" ht="10.199999999999999">
      <c r="B1097" s="275"/>
      <c r="C1097" s="276"/>
      <c r="D1097" s="255" t="s">
        <v>398</v>
      </c>
      <c r="E1097" s="277" t="s">
        <v>1</v>
      </c>
      <c r="F1097" s="278" t="s">
        <v>412</v>
      </c>
      <c r="G1097" s="276"/>
      <c r="H1097" s="279">
        <v>292.11</v>
      </c>
      <c r="I1097" s="280"/>
      <c r="J1097" s="276"/>
      <c r="K1097" s="276"/>
      <c r="L1097" s="281"/>
      <c r="M1097" s="282"/>
      <c r="N1097" s="283"/>
      <c r="O1097" s="283"/>
      <c r="P1097" s="283"/>
      <c r="Q1097" s="283"/>
      <c r="R1097" s="283"/>
      <c r="S1097" s="283"/>
      <c r="T1097" s="284"/>
      <c r="AT1097" s="285" t="s">
        <v>398</v>
      </c>
      <c r="AU1097" s="285" t="s">
        <v>386</v>
      </c>
      <c r="AV1097" s="16" t="s">
        <v>386</v>
      </c>
      <c r="AW1097" s="16" t="s">
        <v>30</v>
      </c>
      <c r="AX1097" s="16" t="s">
        <v>84</v>
      </c>
      <c r="AY1097" s="285" t="s">
        <v>387</v>
      </c>
    </row>
    <row r="1098" spans="1:65" s="2" customFormat="1" ht="24.15" customHeight="1">
      <c r="A1098" s="37"/>
      <c r="B1098" s="38"/>
      <c r="C1098" s="240" t="s">
        <v>1280</v>
      </c>
      <c r="D1098" s="240" t="s">
        <v>393</v>
      </c>
      <c r="E1098" s="241" t="s">
        <v>977</v>
      </c>
      <c r="F1098" s="242" t="s">
        <v>978</v>
      </c>
      <c r="G1098" s="243" t="s">
        <v>405</v>
      </c>
      <c r="H1098" s="244">
        <v>292.11</v>
      </c>
      <c r="I1098" s="245"/>
      <c r="J1098" s="246">
        <f>ROUND(I1098*H1098,2)</f>
        <v>0</v>
      </c>
      <c r="K1098" s="247"/>
      <c r="L1098" s="40"/>
      <c r="M1098" s="248" t="s">
        <v>1</v>
      </c>
      <c r="N1098" s="249" t="s">
        <v>42</v>
      </c>
      <c r="O1098" s="78"/>
      <c r="P1098" s="250">
        <f>O1098*H1098</f>
        <v>0</v>
      </c>
      <c r="Q1098" s="250">
        <v>5.9999999999999995E-4</v>
      </c>
      <c r="R1098" s="250">
        <f>Q1098*H1098</f>
        <v>0.17526600000000001</v>
      </c>
      <c r="S1098" s="250">
        <v>0</v>
      </c>
      <c r="T1098" s="251">
        <f>S1098*H1098</f>
        <v>0</v>
      </c>
      <c r="U1098" s="37"/>
      <c r="V1098" s="37"/>
      <c r="W1098" s="37"/>
      <c r="X1098" s="37"/>
      <c r="Y1098" s="37"/>
      <c r="Z1098" s="37"/>
      <c r="AA1098" s="37"/>
      <c r="AB1098" s="37"/>
      <c r="AC1098" s="37"/>
      <c r="AD1098" s="37"/>
      <c r="AE1098" s="37"/>
      <c r="AR1098" s="252" t="s">
        <v>386</v>
      </c>
      <c r="AT1098" s="252" t="s">
        <v>393</v>
      </c>
      <c r="AU1098" s="252" t="s">
        <v>386</v>
      </c>
      <c r="AY1098" s="19" t="s">
        <v>387</v>
      </c>
      <c r="BE1098" s="127">
        <f>IF(N1098="základná",J1098,0)</f>
        <v>0</v>
      </c>
      <c r="BF1098" s="127">
        <f>IF(N1098="znížená",J1098,0)</f>
        <v>0</v>
      </c>
      <c r="BG1098" s="127">
        <f>IF(N1098="zákl. prenesená",J1098,0)</f>
        <v>0</v>
      </c>
      <c r="BH1098" s="127">
        <f>IF(N1098="zníž. prenesená",J1098,0)</f>
        <v>0</v>
      </c>
      <c r="BI1098" s="127">
        <f>IF(N1098="nulová",J1098,0)</f>
        <v>0</v>
      </c>
      <c r="BJ1098" s="19" t="s">
        <v>92</v>
      </c>
      <c r="BK1098" s="127">
        <f>ROUND(I1098*H1098,2)</f>
        <v>0</v>
      </c>
      <c r="BL1098" s="19" t="s">
        <v>386</v>
      </c>
      <c r="BM1098" s="252" t="s">
        <v>1281</v>
      </c>
    </row>
    <row r="1099" spans="1:65" s="14" customFormat="1" ht="10.199999999999999">
      <c r="B1099" s="253"/>
      <c r="C1099" s="254"/>
      <c r="D1099" s="255" t="s">
        <v>398</v>
      </c>
      <c r="E1099" s="256" t="s">
        <v>1</v>
      </c>
      <c r="F1099" s="257" t="s">
        <v>980</v>
      </c>
      <c r="G1099" s="254"/>
      <c r="H1099" s="256" t="s">
        <v>1</v>
      </c>
      <c r="I1099" s="258"/>
      <c r="J1099" s="254"/>
      <c r="K1099" s="254"/>
      <c r="L1099" s="259"/>
      <c r="M1099" s="260"/>
      <c r="N1099" s="261"/>
      <c r="O1099" s="261"/>
      <c r="P1099" s="261"/>
      <c r="Q1099" s="261"/>
      <c r="R1099" s="261"/>
      <c r="S1099" s="261"/>
      <c r="T1099" s="262"/>
      <c r="AT1099" s="263" t="s">
        <v>398</v>
      </c>
      <c r="AU1099" s="263" t="s">
        <v>386</v>
      </c>
      <c r="AV1099" s="14" t="s">
        <v>84</v>
      </c>
      <c r="AW1099" s="14" t="s">
        <v>30</v>
      </c>
      <c r="AX1099" s="14" t="s">
        <v>76</v>
      </c>
      <c r="AY1099" s="263" t="s">
        <v>387</v>
      </c>
    </row>
    <row r="1100" spans="1:65" s="14" customFormat="1" ht="10.199999999999999">
      <c r="B1100" s="253"/>
      <c r="C1100" s="254"/>
      <c r="D1100" s="255" t="s">
        <v>398</v>
      </c>
      <c r="E1100" s="256" t="s">
        <v>1</v>
      </c>
      <c r="F1100" s="257" t="s">
        <v>981</v>
      </c>
      <c r="G1100" s="254"/>
      <c r="H1100" s="256" t="s">
        <v>1</v>
      </c>
      <c r="I1100" s="258"/>
      <c r="J1100" s="254"/>
      <c r="K1100" s="254"/>
      <c r="L1100" s="259"/>
      <c r="M1100" s="260"/>
      <c r="N1100" s="261"/>
      <c r="O1100" s="261"/>
      <c r="P1100" s="261"/>
      <c r="Q1100" s="261"/>
      <c r="R1100" s="261"/>
      <c r="S1100" s="261"/>
      <c r="T1100" s="262"/>
      <c r="AT1100" s="263" t="s">
        <v>398</v>
      </c>
      <c r="AU1100" s="263" t="s">
        <v>386</v>
      </c>
      <c r="AV1100" s="14" t="s">
        <v>84</v>
      </c>
      <c r="AW1100" s="14" t="s">
        <v>30</v>
      </c>
      <c r="AX1100" s="14" t="s">
        <v>76</v>
      </c>
      <c r="AY1100" s="263" t="s">
        <v>387</v>
      </c>
    </row>
    <row r="1101" spans="1:65" s="15" customFormat="1" ht="10.199999999999999">
      <c r="B1101" s="264"/>
      <c r="C1101" s="265"/>
      <c r="D1101" s="255" t="s">
        <v>398</v>
      </c>
      <c r="E1101" s="266" t="s">
        <v>1</v>
      </c>
      <c r="F1101" s="267" t="s">
        <v>281</v>
      </c>
      <c r="G1101" s="265"/>
      <c r="H1101" s="268">
        <v>278.2</v>
      </c>
      <c r="I1101" s="269"/>
      <c r="J1101" s="265"/>
      <c r="K1101" s="265"/>
      <c r="L1101" s="270"/>
      <c r="M1101" s="271"/>
      <c r="N1101" s="272"/>
      <c r="O1101" s="272"/>
      <c r="P1101" s="272"/>
      <c r="Q1101" s="272"/>
      <c r="R1101" s="272"/>
      <c r="S1101" s="272"/>
      <c r="T1101" s="273"/>
      <c r="AT1101" s="274" t="s">
        <v>398</v>
      </c>
      <c r="AU1101" s="274" t="s">
        <v>386</v>
      </c>
      <c r="AV1101" s="15" t="s">
        <v>92</v>
      </c>
      <c r="AW1101" s="15" t="s">
        <v>30</v>
      </c>
      <c r="AX1101" s="15" t="s">
        <v>76</v>
      </c>
      <c r="AY1101" s="274" t="s">
        <v>387</v>
      </c>
    </row>
    <row r="1102" spans="1:65" s="17" customFormat="1" ht="10.199999999999999">
      <c r="B1102" s="286"/>
      <c r="C1102" s="287"/>
      <c r="D1102" s="255" t="s">
        <v>398</v>
      </c>
      <c r="E1102" s="288" t="s">
        <v>280</v>
      </c>
      <c r="F1102" s="289" t="s">
        <v>411</v>
      </c>
      <c r="G1102" s="287"/>
      <c r="H1102" s="290">
        <v>278.2</v>
      </c>
      <c r="I1102" s="291"/>
      <c r="J1102" s="287"/>
      <c r="K1102" s="287"/>
      <c r="L1102" s="292"/>
      <c r="M1102" s="293"/>
      <c r="N1102" s="294"/>
      <c r="O1102" s="294"/>
      <c r="P1102" s="294"/>
      <c r="Q1102" s="294"/>
      <c r="R1102" s="294"/>
      <c r="S1102" s="294"/>
      <c r="T1102" s="295"/>
      <c r="AT1102" s="296" t="s">
        <v>398</v>
      </c>
      <c r="AU1102" s="296" t="s">
        <v>386</v>
      </c>
      <c r="AV1102" s="17" t="s">
        <v>99</v>
      </c>
      <c r="AW1102" s="17" t="s">
        <v>30</v>
      </c>
      <c r="AX1102" s="17" t="s">
        <v>76</v>
      </c>
      <c r="AY1102" s="296" t="s">
        <v>387</v>
      </c>
    </row>
    <row r="1103" spans="1:65" s="15" customFormat="1" ht="10.199999999999999">
      <c r="B1103" s="264"/>
      <c r="C1103" s="265"/>
      <c r="D1103" s="255" t="s">
        <v>398</v>
      </c>
      <c r="E1103" s="266" t="s">
        <v>1</v>
      </c>
      <c r="F1103" s="267" t="s">
        <v>1282</v>
      </c>
      <c r="G1103" s="265"/>
      <c r="H1103" s="268">
        <v>13.91</v>
      </c>
      <c r="I1103" s="269"/>
      <c r="J1103" s="265"/>
      <c r="K1103" s="265"/>
      <c r="L1103" s="270"/>
      <c r="M1103" s="271"/>
      <c r="N1103" s="272"/>
      <c r="O1103" s="272"/>
      <c r="P1103" s="272"/>
      <c r="Q1103" s="272"/>
      <c r="R1103" s="272"/>
      <c r="S1103" s="272"/>
      <c r="T1103" s="273"/>
      <c r="AT1103" s="274" t="s">
        <v>398</v>
      </c>
      <c r="AU1103" s="274" t="s">
        <v>386</v>
      </c>
      <c r="AV1103" s="15" t="s">
        <v>92</v>
      </c>
      <c r="AW1103" s="15" t="s">
        <v>30</v>
      </c>
      <c r="AX1103" s="15" t="s">
        <v>76</v>
      </c>
      <c r="AY1103" s="274" t="s">
        <v>387</v>
      </c>
    </row>
    <row r="1104" spans="1:65" s="16" customFormat="1" ht="10.199999999999999">
      <c r="B1104" s="275"/>
      <c r="C1104" s="276"/>
      <c r="D1104" s="255" t="s">
        <v>398</v>
      </c>
      <c r="E1104" s="277" t="s">
        <v>1</v>
      </c>
      <c r="F1104" s="278" t="s">
        <v>412</v>
      </c>
      <c r="G1104" s="276"/>
      <c r="H1104" s="279">
        <v>292.11</v>
      </c>
      <c r="I1104" s="280"/>
      <c r="J1104" s="276"/>
      <c r="K1104" s="276"/>
      <c r="L1104" s="281"/>
      <c r="M1104" s="282"/>
      <c r="N1104" s="283"/>
      <c r="O1104" s="283"/>
      <c r="P1104" s="283"/>
      <c r="Q1104" s="283"/>
      <c r="R1104" s="283"/>
      <c r="S1104" s="283"/>
      <c r="T1104" s="284"/>
      <c r="AT1104" s="285" t="s">
        <v>398</v>
      </c>
      <c r="AU1104" s="285" t="s">
        <v>386</v>
      </c>
      <c r="AV1104" s="16" t="s">
        <v>386</v>
      </c>
      <c r="AW1104" s="16" t="s">
        <v>30</v>
      </c>
      <c r="AX1104" s="16" t="s">
        <v>84</v>
      </c>
      <c r="AY1104" s="285" t="s">
        <v>387</v>
      </c>
    </row>
    <row r="1105" spans="1:65" s="2" customFormat="1" ht="24.15" customHeight="1">
      <c r="A1105" s="37"/>
      <c r="B1105" s="38"/>
      <c r="C1105" s="240" t="s">
        <v>1283</v>
      </c>
      <c r="D1105" s="240" t="s">
        <v>393</v>
      </c>
      <c r="E1105" s="241" t="s">
        <v>984</v>
      </c>
      <c r="F1105" s="242" t="s">
        <v>985</v>
      </c>
      <c r="G1105" s="243" t="s">
        <v>405</v>
      </c>
      <c r="H1105" s="244">
        <v>292.11</v>
      </c>
      <c r="I1105" s="245"/>
      <c r="J1105" s="246">
        <f>ROUND(I1105*H1105,2)</f>
        <v>0</v>
      </c>
      <c r="K1105" s="247"/>
      <c r="L1105" s="40"/>
      <c r="M1105" s="248" t="s">
        <v>1</v>
      </c>
      <c r="N1105" s="249" t="s">
        <v>42</v>
      </c>
      <c r="O1105" s="78"/>
      <c r="P1105" s="250">
        <f>O1105*H1105</f>
        <v>0</v>
      </c>
      <c r="Q1105" s="250">
        <v>0</v>
      </c>
      <c r="R1105" s="250">
        <f>Q1105*H1105</f>
        <v>0</v>
      </c>
      <c r="S1105" s="250">
        <v>0</v>
      </c>
      <c r="T1105" s="251">
        <f>S1105*H1105</f>
        <v>0</v>
      </c>
      <c r="U1105" s="37"/>
      <c r="V1105" s="37"/>
      <c r="W1105" s="37"/>
      <c r="X1105" s="37"/>
      <c r="Y1105" s="37"/>
      <c r="Z1105" s="37"/>
      <c r="AA1105" s="37"/>
      <c r="AB1105" s="37"/>
      <c r="AC1105" s="37"/>
      <c r="AD1105" s="37"/>
      <c r="AE1105" s="37"/>
      <c r="AR1105" s="252" t="s">
        <v>386</v>
      </c>
      <c r="AT1105" s="252" t="s">
        <v>393</v>
      </c>
      <c r="AU1105" s="252" t="s">
        <v>386</v>
      </c>
      <c r="AY1105" s="19" t="s">
        <v>387</v>
      </c>
      <c r="BE1105" s="127">
        <f>IF(N1105="základná",J1105,0)</f>
        <v>0</v>
      </c>
      <c r="BF1105" s="127">
        <f>IF(N1105="znížená",J1105,0)</f>
        <v>0</v>
      </c>
      <c r="BG1105" s="127">
        <f>IF(N1105="zákl. prenesená",J1105,0)</f>
        <v>0</v>
      </c>
      <c r="BH1105" s="127">
        <f>IF(N1105="zníž. prenesená",J1105,0)</f>
        <v>0</v>
      </c>
      <c r="BI1105" s="127">
        <f>IF(N1105="nulová",J1105,0)</f>
        <v>0</v>
      </c>
      <c r="BJ1105" s="19" t="s">
        <v>92</v>
      </c>
      <c r="BK1105" s="127">
        <f>ROUND(I1105*H1105,2)</f>
        <v>0</v>
      </c>
      <c r="BL1105" s="19" t="s">
        <v>386</v>
      </c>
      <c r="BM1105" s="252" t="s">
        <v>1284</v>
      </c>
    </row>
    <row r="1106" spans="1:65" s="15" customFormat="1" ht="10.199999999999999">
      <c r="B1106" s="264"/>
      <c r="C1106" s="265"/>
      <c r="D1106" s="255" t="s">
        <v>398</v>
      </c>
      <c r="E1106" s="266" t="s">
        <v>1</v>
      </c>
      <c r="F1106" s="267" t="s">
        <v>280</v>
      </c>
      <c r="G1106" s="265"/>
      <c r="H1106" s="268">
        <v>278.2</v>
      </c>
      <c r="I1106" s="269"/>
      <c r="J1106" s="265"/>
      <c r="K1106" s="265"/>
      <c r="L1106" s="270"/>
      <c r="M1106" s="271"/>
      <c r="N1106" s="272"/>
      <c r="O1106" s="272"/>
      <c r="P1106" s="272"/>
      <c r="Q1106" s="272"/>
      <c r="R1106" s="272"/>
      <c r="S1106" s="272"/>
      <c r="T1106" s="273"/>
      <c r="AT1106" s="274" t="s">
        <v>398</v>
      </c>
      <c r="AU1106" s="274" t="s">
        <v>386</v>
      </c>
      <c r="AV1106" s="15" t="s">
        <v>92</v>
      </c>
      <c r="AW1106" s="15" t="s">
        <v>30</v>
      </c>
      <c r="AX1106" s="15" t="s">
        <v>76</v>
      </c>
      <c r="AY1106" s="274" t="s">
        <v>387</v>
      </c>
    </row>
    <row r="1107" spans="1:65" s="17" customFormat="1" ht="10.199999999999999">
      <c r="B1107" s="286"/>
      <c r="C1107" s="287"/>
      <c r="D1107" s="255" t="s">
        <v>398</v>
      </c>
      <c r="E1107" s="288" t="s">
        <v>1</v>
      </c>
      <c r="F1107" s="289" t="s">
        <v>411</v>
      </c>
      <c r="G1107" s="287"/>
      <c r="H1107" s="290">
        <v>278.2</v>
      </c>
      <c r="I1107" s="291"/>
      <c r="J1107" s="287"/>
      <c r="K1107" s="287"/>
      <c r="L1107" s="292"/>
      <c r="M1107" s="293"/>
      <c r="N1107" s="294"/>
      <c r="O1107" s="294"/>
      <c r="P1107" s="294"/>
      <c r="Q1107" s="294"/>
      <c r="R1107" s="294"/>
      <c r="S1107" s="294"/>
      <c r="T1107" s="295"/>
      <c r="AT1107" s="296" t="s">
        <v>398</v>
      </c>
      <c r="AU1107" s="296" t="s">
        <v>386</v>
      </c>
      <c r="AV1107" s="17" t="s">
        <v>99</v>
      </c>
      <c r="AW1107" s="17" t="s">
        <v>30</v>
      </c>
      <c r="AX1107" s="17" t="s">
        <v>76</v>
      </c>
      <c r="AY1107" s="296" t="s">
        <v>387</v>
      </c>
    </row>
    <row r="1108" spans="1:65" s="15" customFormat="1" ht="10.199999999999999">
      <c r="B1108" s="264"/>
      <c r="C1108" s="265"/>
      <c r="D1108" s="255" t="s">
        <v>398</v>
      </c>
      <c r="E1108" s="266" t="s">
        <v>1</v>
      </c>
      <c r="F1108" s="267" t="s">
        <v>1279</v>
      </c>
      <c r="G1108" s="265"/>
      <c r="H1108" s="268">
        <v>13.91</v>
      </c>
      <c r="I1108" s="269"/>
      <c r="J1108" s="265"/>
      <c r="K1108" s="265"/>
      <c r="L1108" s="270"/>
      <c r="M1108" s="271"/>
      <c r="N1108" s="272"/>
      <c r="O1108" s="272"/>
      <c r="P1108" s="272"/>
      <c r="Q1108" s="272"/>
      <c r="R1108" s="272"/>
      <c r="S1108" s="272"/>
      <c r="T1108" s="273"/>
      <c r="AT1108" s="274" t="s">
        <v>398</v>
      </c>
      <c r="AU1108" s="274" t="s">
        <v>386</v>
      </c>
      <c r="AV1108" s="15" t="s">
        <v>92</v>
      </c>
      <c r="AW1108" s="15" t="s">
        <v>30</v>
      </c>
      <c r="AX1108" s="15" t="s">
        <v>76</v>
      </c>
      <c r="AY1108" s="274" t="s">
        <v>387</v>
      </c>
    </row>
    <row r="1109" spans="1:65" s="16" customFormat="1" ht="10.199999999999999">
      <c r="B1109" s="275"/>
      <c r="C1109" s="276"/>
      <c r="D1109" s="255" t="s">
        <v>398</v>
      </c>
      <c r="E1109" s="277" t="s">
        <v>1</v>
      </c>
      <c r="F1109" s="278" t="s">
        <v>412</v>
      </c>
      <c r="G1109" s="276"/>
      <c r="H1109" s="279">
        <v>292.11</v>
      </c>
      <c r="I1109" s="280"/>
      <c r="J1109" s="276"/>
      <c r="K1109" s="276"/>
      <c r="L1109" s="281"/>
      <c r="M1109" s="282"/>
      <c r="N1109" s="283"/>
      <c r="O1109" s="283"/>
      <c r="P1109" s="283"/>
      <c r="Q1109" s="283"/>
      <c r="R1109" s="283"/>
      <c r="S1109" s="283"/>
      <c r="T1109" s="284"/>
      <c r="AT1109" s="285" t="s">
        <v>398</v>
      </c>
      <c r="AU1109" s="285" t="s">
        <v>386</v>
      </c>
      <c r="AV1109" s="16" t="s">
        <v>386</v>
      </c>
      <c r="AW1109" s="16" t="s">
        <v>30</v>
      </c>
      <c r="AX1109" s="16" t="s">
        <v>84</v>
      </c>
      <c r="AY1109" s="285" t="s">
        <v>387</v>
      </c>
    </row>
    <row r="1110" spans="1:65" s="2" customFormat="1" ht="24.15" customHeight="1">
      <c r="A1110" s="37"/>
      <c r="B1110" s="38"/>
      <c r="C1110" s="240" t="s">
        <v>1285</v>
      </c>
      <c r="D1110" s="240" t="s">
        <v>393</v>
      </c>
      <c r="E1110" s="241" t="s">
        <v>988</v>
      </c>
      <c r="F1110" s="242" t="s">
        <v>989</v>
      </c>
      <c r="G1110" s="243" t="s">
        <v>405</v>
      </c>
      <c r="H1110" s="244">
        <v>292.11</v>
      </c>
      <c r="I1110" s="245"/>
      <c r="J1110" s="246">
        <f>ROUND(I1110*H1110,2)</f>
        <v>0</v>
      </c>
      <c r="K1110" s="247"/>
      <c r="L1110" s="40"/>
      <c r="M1110" s="248" t="s">
        <v>1</v>
      </c>
      <c r="N1110" s="249" t="s">
        <v>42</v>
      </c>
      <c r="O1110" s="78"/>
      <c r="P1110" s="250">
        <f>O1110*H1110</f>
        <v>0</v>
      </c>
      <c r="Q1110" s="250">
        <v>4.9500000000000004E-3</v>
      </c>
      <c r="R1110" s="250">
        <f>Q1110*H1110</f>
        <v>1.4459445000000002</v>
      </c>
      <c r="S1110" s="250">
        <v>0</v>
      </c>
      <c r="T1110" s="251">
        <f>S1110*H1110</f>
        <v>0</v>
      </c>
      <c r="U1110" s="37"/>
      <c r="V1110" s="37"/>
      <c r="W1110" s="37"/>
      <c r="X1110" s="37"/>
      <c r="Y1110" s="37"/>
      <c r="Z1110" s="37"/>
      <c r="AA1110" s="37"/>
      <c r="AB1110" s="37"/>
      <c r="AC1110" s="37"/>
      <c r="AD1110" s="37"/>
      <c r="AE1110" s="37"/>
      <c r="AR1110" s="252" t="s">
        <v>386</v>
      </c>
      <c r="AT1110" s="252" t="s">
        <v>393</v>
      </c>
      <c r="AU1110" s="252" t="s">
        <v>386</v>
      </c>
      <c r="AY1110" s="19" t="s">
        <v>387</v>
      </c>
      <c r="BE1110" s="127">
        <f>IF(N1110="základná",J1110,0)</f>
        <v>0</v>
      </c>
      <c r="BF1110" s="127">
        <f>IF(N1110="znížená",J1110,0)</f>
        <v>0</v>
      </c>
      <c r="BG1110" s="127">
        <f>IF(N1110="zákl. prenesená",J1110,0)</f>
        <v>0</v>
      </c>
      <c r="BH1110" s="127">
        <f>IF(N1110="zníž. prenesená",J1110,0)</f>
        <v>0</v>
      </c>
      <c r="BI1110" s="127">
        <f>IF(N1110="nulová",J1110,0)</f>
        <v>0</v>
      </c>
      <c r="BJ1110" s="19" t="s">
        <v>92</v>
      </c>
      <c r="BK1110" s="127">
        <f>ROUND(I1110*H1110,2)</f>
        <v>0</v>
      </c>
      <c r="BL1110" s="19" t="s">
        <v>386</v>
      </c>
      <c r="BM1110" s="252" t="s">
        <v>1286</v>
      </c>
    </row>
    <row r="1111" spans="1:65" s="15" customFormat="1" ht="10.199999999999999">
      <c r="B1111" s="264"/>
      <c r="C1111" s="265"/>
      <c r="D1111" s="255" t="s">
        <v>398</v>
      </c>
      <c r="E1111" s="266" t="s">
        <v>1</v>
      </c>
      <c r="F1111" s="267" t="s">
        <v>280</v>
      </c>
      <c r="G1111" s="265"/>
      <c r="H1111" s="268">
        <v>278.2</v>
      </c>
      <c r="I1111" s="269"/>
      <c r="J1111" s="265"/>
      <c r="K1111" s="265"/>
      <c r="L1111" s="270"/>
      <c r="M1111" s="271"/>
      <c r="N1111" s="272"/>
      <c r="O1111" s="272"/>
      <c r="P1111" s="272"/>
      <c r="Q1111" s="272"/>
      <c r="R1111" s="272"/>
      <c r="S1111" s="272"/>
      <c r="T1111" s="273"/>
      <c r="AT1111" s="274" t="s">
        <v>398</v>
      </c>
      <c r="AU1111" s="274" t="s">
        <v>386</v>
      </c>
      <c r="AV1111" s="15" t="s">
        <v>92</v>
      </c>
      <c r="AW1111" s="15" t="s">
        <v>30</v>
      </c>
      <c r="AX1111" s="15" t="s">
        <v>76</v>
      </c>
      <c r="AY1111" s="274" t="s">
        <v>387</v>
      </c>
    </row>
    <row r="1112" spans="1:65" s="17" customFormat="1" ht="10.199999999999999">
      <c r="B1112" s="286"/>
      <c r="C1112" s="287"/>
      <c r="D1112" s="255" t="s">
        <v>398</v>
      </c>
      <c r="E1112" s="288" t="s">
        <v>1</v>
      </c>
      <c r="F1112" s="289" t="s">
        <v>411</v>
      </c>
      <c r="G1112" s="287"/>
      <c r="H1112" s="290">
        <v>278.2</v>
      </c>
      <c r="I1112" s="291"/>
      <c r="J1112" s="287"/>
      <c r="K1112" s="287"/>
      <c r="L1112" s="292"/>
      <c r="M1112" s="293"/>
      <c r="N1112" s="294"/>
      <c r="O1112" s="294"/>
      <c r="P1112" s="294"/>
      <c r="Q1112" s="294"/>
      <c r="R1112" s="294"/>
      <c r="S1112" s="294"/>
      <c r="T1112" s="295"/>
      <c r="AT1112" s="296" t="s">
        <v>398</v>
      </c>
      <c r="AU1112" s="296" t="s">
        <v>386</v>
      </c>
      <c r="AV1112" s="17" t="s">
        <v>99</v>
      </c>
      <c r="AW1112" s="17" t="s">
        <v>30</v>
      </c>
      <c r="AX1112" s="17" t="s">
        <v>76</v>
      </c>
      <c r="AY1112" s="296" t="s">
        <v>387</v>
      </c>
    </row>
    <row r="1113" spans="1:65" s="15" customFormat="1" ht="10.199999999999999">
      <c r="B1113" s="264"/>
      <c r="C1113" s="265"/>
      <c r="D1113" s="255" t="s">
        <v>398</v>
      </c>
      <c r="E1113" s="266" t="s">
        <v>1</v>
      </c>
      <c r="F1113" s="267" t="s">
        <v>1279</v>
      </c>
      <c r="G1113" s="265"/>
      <c r="H1113" s="268">
        <v>13.91</v>
      </c>
      <c r="I1113" s="269"/>
      <c r="J1113" s="265"/>
      <c r="K1113" s="265"/>
      <c r="L1113" s="270"/>
      <c r="M1113" s="271"/>
      <c r="N1113" s="272"/>
      <c r="O1113" s="272"/>
      <c r="P1113" s="272"/>
      <c r="Q1113" s="272"/>
      <c r="R1113" s="272"/>
      <c r="S1113" s="272"/>
      <c r="T1113" s="273"/>
      <c r="AT1113" s="274" t="s">
        <v>398</v>
      </c>
      <c r="AU1113" s="274" t="s">
        <v>386</v>
      </c>
      <c r="AV1113" s="15" t="s">
        <v>92</v>
      </c>
      <c r="AW1113" s="15" t="s">
        <v>30</v>
      </c>
      <c r="AX1113" s="15" t="s">
        <v>76</v>
      </c>
      <c r="AY1113" s="274" t="s">
        <v>387</v>
      </c>
    </row>
    <row r="1114" spans="1:65" s="16" customFormat="1" ht="10.199999999999999">
      <c r="B1114" s="275"/>
      <c r="C1114" s="276"/>
      <c r="D1114" s="255" t="s">
        <v>398</v>
      </c>
      <c r="E1114" s="277" t="s">
        <v>1</v>
      </c>
      <c r="F1114" s="278" t="s">
        <v>412</v>
      </c>
      <c r="G1114" s="276"/>
      <c r="H1114" s="279">
        <v>292.11</v>
      </c>
      <c r="I1114" s="280"/>
      <c r="J1114" s="276"/>
      <c r="K1114" s="276"/>
      <c r="L1114" s="281"/>
      <c r="M1114" s="282"/>
      <c r="N1114" s="283"/>
      <c r="O1114" s="283"/>
      <c r="P1114" s="283"/>
      <c r="Q1114" s="283"/>
      <c r="R1114" s="283"/>
      <c r="S1114" s="283"/>
      <c r="T1114" s="284"/>
      <c r="AT1114" s="285" t="s">
        <v>398</v>
      </c>
      <c r="AU1114" s="285" t="s">
        <v>386</v>
      </c>
      <c r="AV1114" s="16" t="s">
        <v>386</v>
      </c>
      <c r="AW1114" s="16" t="s">
        <v>30</v>
      </c>
      <c r="AX1114" s="16" t="s">
        <v>84</v>
      </c>
      <c r="AY1114" s="285" t="s">
        <v>387</v>
      </c>
    </row>
    <row r="1115" spans="1:65" s="2" customFormat="1" ht="24.15" customHeight="1">
      <c r="A1115" s="37"/>
      <c r="B1115" s="38"/>
      <c r="C1115" s="240" t="s">
        <v>1287</v>
      </c>
      <c r="D1115" s="240" t="s">
        <v>393</v>
      </c>
      <c r="E1115" s="241" t="s">
        <v>992</v>
      </c>
      <c r="F1115" s="242" t="s">
        <v>993</v>
      </c>
      <c r="G1115" s="243" t="s">
        <v>405</v>
      </c>
      <c r="H1115" s="244">
        <v>292.11</v>
      </c>
      <c r="I1115" s="245"/>
      <c r="J1115" s="246">
        <f>ROUND(I1115*H1115,2)</f>
        <v>0</v>
      </c>
      <c r="K1115" s="247"/>
      <c r="L1115" s="40"/>
      <c r="M1115" s="248" t="s">
        <v>1</v>
      </c>
      <c r="N1115" s="249" t="s">
        <v>42</v>
      </c>
      <c r="O1115" s="78"/>
      <c r="P1115" s="250">
        <f>O1115*H1115</f>
        <v>0</v>
      </c>
      <c r="Q1115" s="250">
        <v>2.7499999999999998E-3</v>
      </c>
      <c r="R1115" s="250">
        <f>Q1115*H1115</f>
        <v>0.80330250000000003</v>
      </c>
      <c r="S1115" s="250">
        <v>0</v>
      </c>
      <c r="T1115" s="251">
        <f>S1115*H1115</f>
        <v>0</v>
      </c>
      <c r="U1115" s="37"/>
      <c r="V1115" s="37"/>
      <c r="W1115" s="37"/>
      <c r="X1115" s="37"/>
      <c r="Y1115" s="37"/>
      <c r="Z1115" s="37"/>
      <c r="AA1115" s="37"/>
      <c r="AB1115" s="37"/>
      <c r="AC1115" s="37"/>
      <c r="AD1115" s="37"/>
      <c r="AE1115" s="37"/>
      <c r="AR1115" s="252" t="s">
        <v>386</v>
      </c>
      <c r="AT1115" s="252" t="s">
        <v>393</v>
      </c>
      <c r="AU1115" s="252" t="s">
        <v>386</v>
      </c>
      <c r="AY1115" s="19" t="s">
        <v>387</v>
      </c>
      <c r="BE1115" s="127">
        <f>IF(N1115="základná",J1115,0)</f>
        <v>0</v>
      </c>
      <c r="BF1115" s="127">
        <f>IF(N1115="znížená",J1115,0)</f>
        <v>0</v>
      </c>
      <c r="BG1115" s="127">
        <f>IF(N1115="zákl. prenesená",J1115,0)</f>
        <v>0</v>
      </c>
      <c r="BH1115" s="127">
        <f>IF(N1115="zníž. prenesená",J1115,0)</f>
        <v>0</v>
      </c>
      <c r="BI1115" s="127">
        <f>IF(N1115="nulová",J1115,0)</f>
        <v>0</v>
      </c>
      <c r="BJ1115" s="19" t="s">
        <v>92</v>
      </c>
      <c r="BK1115" s="127">
        <f>ROUND(I1115*H1115,2)</f>
        <v>0</v>
      </c>
      <c r="BL1115" s="19" t="s">
        <v>386</v>
      </c>
      <c r="BM1115" s="252" t="s">
        <v>1288</v>
      </c>
    </row>
    <row r="1116" spans="1:65" s="14" customFormat="1" ht="10.199999999999999">
      <c r="B1116" s="253"/>
      <c r="C1116" s="254"/>
      <c r="D1116" s="255" t="s">
        <v>398</v>
      </c>
      <c r="E1116" s="256" t="s">
        <v>1</v>
      </c>
      <c r="F1116" s="257" t="s">
        <v>995</v>
      </c>
      <c r="G1116" s="254"/>
      <c r="H1116" s="256" t="s">
        <v>1</v>
      </c>
      <c r="I1116" s="258"/>
      <c r="J1116" s="254"/>
      <c r="K1116" s="254"/>
      <c r="L1116" s="259"/>
      <c r="M1116" s="260"/>
      <c r="N1116" s="261"/>
      <c r="O1116" s="261"/>
      <c r="P1116" s="261"/>
      <c r="Q1116" s="261"/>
      <c r="R1116" s="261"/>
      <c r="S1116" s="261"/>
      <c r="T1116" s="262"/>
      <c r="AT1116" s="263" t="s">
        <v>398</v>
      </c>
      <c r="AU1116" s="263" t="s">
        <v>386</v>
      </c>
      <c r="AV1116" s="14" t="s">
        <v>84</v>
      </c>
      <c r="AW1116" s="14" t="s">
        <v>30</v>
      </c>
      <c r="AX1116" s="14" t="s">
        <v>76</v>
      </c>
      <c r="AY1116" s="263" t="s">
        <v>387</v>
      </c>
    </row>
    <row r="1117" spans="1:65" s="15" customFormat="1" ht="10.199999999999999">
      <c r="B1117" s="264"/>
      <c r="C1117" s="265"/>
      <c r="D1117" s="255" t="s">
        <v>398</v>
      </c>
      <c r="E1117" s="266" t="s">
        <v>1</v>
      </c>
      <c r="F1117" s="267" t="s">
        <v>280</v>
      </c>
      <c r="G1117" s="265"/>
      <c r="H1117" s="268">
        <v>278.2</v>
      </c>
      <c r="I1117" s="269"/>
      <c r="J1117" s="265"/>
      <c r="K1117" s="265"/>
      <c r="L1117" s="270"/>
      <c r="M1117" s="271"/>
      <c r="N1117" s="272"/>
      <c r="O1117" s="272"/>
      <c r="P1117" s="272"/>
      <c r="Q1117" s="272"/>
      <c r="R1117" s="272"/>
      <c r="S1117" s="272"/>
      <c r="T1117" s="273"/>
      <c r="AT1117" s="274" t="s">
        <v>398</v>
      </c>
      <c r="AU1117" s="274" t="s">
        <v>386</v>
      </c>
      <c r="AV1117" s="15" t="s">
        <v>92</v>
      </c>
      <c r="AW1117" s="15" t="s">
        <v>30</v>
      </c>
      <c r="AX1117" s="15" t="s">
        <v>76</v>
      </c>
      <c r="AY1117" s="274" t="s">
        <v>387</v>
      </c>
    </row>
    <row r="1118" spans="1:65" s="17" customFormat="1" ht="10.199999999999999">
      <c r="B1118" s="286"/>
      <c r="C1118" s="287"/>
      <c r="D1118" s="255" t="s">
        <v>398</v>
      </c>
      <c r="E1118" s="288" t="s">
        <v>1</v>
      </c>
      <c r="F1118" s="289" t="s">
        <v>411</v>
      </c>
      <c r="G1118" s="287"/>
      <c r="H1118" s="290">
        <v>278.2</v>
      </c>
      <c r="I1118" s="291"/>
      <c r="J1118" s="287"/>
      <c r="K1118" s="287"/>
      <c r="L1118" s="292"/>
      <c r="M1118" s="293"/>
      <c r="N1118" s="294"/>
      <c r="O1118" s="294"/>
      <c r="P1118" s="294"/>
      <c r="Q1118" s="294"/>
      <c r="R1118" s="294"/>
      <c r="S1118" s="294"/>
      <c r="T1118" s="295"/>
      <c r="AT1118" s="296" t="s">
        <v>398</v>
      </c>
      <c r="AU1118" s="296" t="s">
        <v>386</v>
      </c>
      <c r="AV1118" s="17" t="s">
        <v>99</v>
      </c>
      <c r="AW1118" s="17" t="s">
        <v>30</v>
      </c>
      <c r="AX1118" s="17" t="s">
        <v>76</v>
      </c>
      <c r="AY1118" s="296" t="s">
        <v>387</v>
      </c>
    </row>
    <row r="1119" spans="1:65" s="15" customFormat="1" ht="10.199999999999999">
      <c r="B1119" s="264"/>
      <c r="C1119" s="265"/>
      <c r="D1119" s="255" t="s">
        <v>398</v>
      </c>
      <c r="E1119" s="266" t="s">
        <v>1</v>
      </c>
      <c r="F1119" s="267" t="s">
        <v>1279</v>
      </c>
      <c r="G1119" s="265"/>
      <c r="H1119" s="268">
        <v>13.91</v>
      </c>
      <c r="I1119" s="269"/>
      <c r="J1119" s="265"/>
      <c r="K1119" s="265"/>
      <c r="L1119" s="270"/>
      <c r="M1119" s="271"/>
      <c r="N1119" s="272"/>
      <c r="O1119" s="272"/>
      <c r="P1119" s="272"/>
      <c r="Q1119" s="272"/>
      <c r="R1119" s="272"/>
      <c r="S1119" s="272"/>
      <c r="T1119" s="273"/>
      <c r="AT1119" s="274" t="s">
        <v>398</v>
      </c>
      <c r="AU1119" s="274" t="s">
        <v>386</v>
      </c>
      <c r="AV1119" s="15" t="s">
        <v>92</v>
      </c>
      <c r="AW1119" s="15" t="s">
        <v>30</v>
      </c>
      <c r="AX1119" s="15" t="s">
        <v>76</v>
      </c>
      <c r="AY1119" s="274" t="s">
        <v>387</v>
      </c>
    </row>
    <row r="1120" spans="1:65" s="16" customFormat="1" ht="10.199999999999999">
      <c r="B1120" s="275"/>
      <c r="C1120" s="276"/>
      <c r="D1120" s="255" t="s">
        <v>398</v>
      </c>
      <c r="E1120" s="277" t="s">
        <v>1</v>
      </c>
      <c r="F1120" s="278" t="s">
        <v>412</v>
      </c>
      <c r="G1120" s="276"/>
      <c r="H1120" s="279">
        <v>292.11</v>
      </c>
      <c r="I1120" s="280"/>
      <c r="J1120" s="276"/>
      <c r="K1120" s="276"/>
      <c r="L1120" s="281"/>
      <c r="M1120" s="282"/>
      <c r="N1120" s="283"/>
      <c r="O1120" s="283"/>
      <c r="P1120" s="283"/>
      <c r="Q1120" s="283"/>
      <c r="R1120" s="283"/>
      <c r="S1120" s="283"/>
      <c r="T1120" s="284"/>
      <c r="AT1120" s="285" t="s">
        <v>398</v>
      </c>
      <c r="AU1120" s="285" t="s">
        <v>386</v>
      </c>
      <c r="AV1120" s="16" t="s">
        <v>386</v>
      </c>
      <c r="AW1120" s="16" t="s">
        <v>30</v>
      </c>
      <c r="AX1120" s="16" t="s">
        <v>84</v>
      </c>
      <c r="AY1120" s="285" t="s">
        <v>387</v>
      </c>
    </row>
    <row r="1121" spans="1:65" s="2" customFormat="1" ht="24.15" customHeight="1">
      <c r="A1121" s="37"/>
      <c r="B1121" s="38"/>
      <c r="C1121" s="240" t="s">
        <v>1289</v>
      </c>
      <c r="D1121" s="240" t="s">
        <v>393</v>
      </c>
      <c r="E1121" s="241" t="s">
        <v>997</v>
      </c>
      <c r="F1121" s="242" t="s">
        <v>998</v>
      </c>
      <c r="G1121" s="243" t="s">
        <v>405</v>
      </c>
      <c r="H1121" s="244">
        <v>41.58</v>
      </c>
      <c r="I1121" s="245"/>
      <c r="J1121" s="246">
        <f>ROUND(I1121*H1121,2)</f>
        <v>0</v>
      </c>
      <c r="K1121" s="247"/>
      <c r="L1121" s="40"/>
      <c r="M1121" s="248" t="s">
        <v>1</v>
      </c>
      <c r="N1121" s="249" t="s">
        <v>42</v>
      </c>
      <c r="O1121" s="78"/>
      <c r="P1121" s="250">
        <f>O1121*H1121</f>
        <v>0</v>
      </c>
      <c r="Q1121" s="250">
        <v>1.0500000000000001E-2</v>
      </c>
      <c r="R1121" s="250">
        <f>Q1121*H1121</f>
        <v>0.43659000000000003</v>
      </c>
      <c r="S1121" s="250">
        <v>0</v>
      </c>
      <c r="T1121" s="251">
        <f>S1121*H1121</f>
        <v>0</v>
      </c>
      <c r="U1121" s="37"/>
      <c r="V1121" s="37"/>
      <c r="W1121" s="37"/>
      <c r="X1121" s="37"/>
      <c r="Y1121" s="37"/>
      <c r="Z1121" s="37"/>
      <c r="AA1121" s="37"/>
      <c r="AB1121" s="37"/>
      <c r="AC1121" s="37"/>
      <c r="AD1121" s="37"/>
      <c r="AE1121" s="37"/>
      <c r="AR1121" s="252" t="s">
        <v>386</v>
      </c>
      <c r="AT1121" s="252" t="s">
        <v>393</v>
      </c>
      <c r="AU1121" s="252" t="s">
        <v>386</v>
      </c>
      <c r="AY1121" s="19" t="s">
        <v>387</v>
      </c>
      <c r="BE1121" s="127">
        <f>IF(N1121="základná",J1121,0)</f>
        <v>0</v>
      </c>
      <c r="BF1121" s="127">
        <f>IF(N1121="znížená",J1121,0)</f>
        <v>0</v>
      </c>
      <c r="BG1121" s="127">
        <f>IF(N1121="zákl. prenesená",J1121,0)</f>
        <v>0</v>
      </c>
      <c r="BH1121" s="127">
        <f>IF(N1121="zníž. prenesená",J1121,0)</f>
        <v>0</v>
      </c>
      <c r="BI1121" s="127">
        <f>IF(N1121="nulová",J1121,0)</f>
        <v>0</v>
      </c>
      <c r="BJ1121" s="19" t="s">
        <v>92</v>
      </c>
      <c r="BK1121" s="127">
        <f>ROUND(I1121*H1121,2)</f>
        <v>0</v>
      </c>
      <c r="BL1121" s="19" t="s">
        <v>386</v>
      </c>
      <c r="BM1121" s="252" t="s">
        <v>1290</v>
      </c>
    </row>
    <row r="1122" spans="1:65" s="14" customFormat="1" ht="10.199999999999999">
      <c r="B1122" s="253"/>
      <c r="C1122" s="254"/>
      <c r="D1122" s="255" t="s">
        <v>398</v>
      </c>
      <c r="E1122" s="256" t="s">
        <v>1</v>
      </c>
      <c r="F1122" s="257" t="s">
        <v>802</v>
      </c>
      <c r="G1122" s="254"/>
      <c r="H1122" s="256" t="s">
        <v>1</v>
      </c>
      <c r="I1122" s="258"/>
      <c r="J1122" s="254"/>
      <c r="K1122" s="254"/>
      <c r="L1122" s="259"/>
      <c r="M1122" s="260"/>
      <c r="N1122" s="261"/>
      <c r="O1122" s="261"/>
      <c r="P1122" s="261"/>
      <c r="Q1122" s="261"/>
      <c r="R1122" s="261"/>
      <c r="S1122" s="261"/>
      <c r="T1122" s="262"/>
      <c r="AT1122" s="263" t="s">
        <v>398</v>
      </c>
      <c r="AU1122" s="263" t="s">
        <v>386</v>
      </c>
      <c r="AV1122" s="14" t="s">
        <v>84</v>
      </c>
      <c r="AW1122" s="14" t="s">
        <v>30</v>
      </c>
      <c r="AX1122" s="14" t="s">
        <v>76</v>
      </c>
      <c r="AY1122" s="263" t="s">
        <v>387</v>
      </c>
    </row>
    <row r="1123" spans="1:65" s="15" customFormat="1" ht="10.199999999999999">
      <c r="B1123" s="264"/>
      <c r="C1123" s="265"/>
      <c r="D1123" s="255" t="s">
        <v>398</v>
      </c>
      <c r="E1123" s="266" t="s">
        <v>1</v>
      </c>
      <c r="F1123" s="267" t="s">
        <v>275</v>
      </c>
      <c r="G1123" s="265"/>
      <c r="H1123" s="268">
        <v>39.6</v>
      </c>
      <c r="I1123" s="269"/>
      <c r="J1123" s="265"/>
      <c r="K1123" s="265"/>
      <c r="L1123" s="270"/>
      <c r="M1123" s="271"/>
      <c r="N1123" s="272"/>
      <c r="O1123" s="272"/>
      <c r="P1123" s="272"/>
      <c r="Q1123" s="272"/>
      <c r="R1123" s="272"/>
      <c r="S1123" s="272"/>
      <c r="T1123" s="273"/>
      <c r="AT1123" s="274" t="s">
        <v>398</v>
      </c>
      <c r="AU1123" s="274" t="s">
        <v>386</v>
      </c>
      <c r="AV1123" s="15" t="s">
        <v>92</v>
      </c>
      <c r="AW1123" s="15" t="s">
        <v>30</v>
      </c>
      <c r="AX1123" s="15" t="s">
        <v>76</v>
      </c>
      <c r="AY1123" s="274" t="s">
        <v>387</v>
      </c>
    </row>
    <row r="1124" spans="1:65" s="17" customFormat="1" ht="10.199999999999999">
      <c r="B1124" s="286"/>
      <c r="C1124" s="287"/>
      <c r="D1124" s="255" t="s">
        <v>398</v>
      </c>
      <c r="E1124" s="288" t="s">
        <v>274</v>
      </c>
      <c r="F1124" s="289" t="s">
        <v>411</v>
      </c>
      <c r="G1124" s="287"/>
      <c r="H1124" s="290">
        <v>39.6</v>
      </c>
      <c r="I1124" s="291"/>
      <c r="J1124" s="287"/>
      <c r="K1124" s="287"/>
      <c r="L1124" s="292"/>
      <c r="M1124" s="293"/>
      <c r="N1124" s="294"/>
      <c r="O1124" s="294"/>
      <c r="P1124" s="294"/>
      <c r="Q1124" s="294"/>
      <c r="R1124" s="294"/>
      <c r="S1124" s="294"/>
      <c r="T1124" s="295"/>
      <c r="AT1124" s="296" t="s">
        <v>398</v>
      </c>
      <c r="AU1124" s="296" t="s">
        <v>386</v>
      </c>
      <c r="AV1124" s="17" t="s">
        <v>99</v>
      </c>
      <c r="AW1124" s="17" t="s">
        <v>30</v>
      </c>
      <c r="AX1124" s="17" t="s">
        <v>76</v>
      </c>
      <c r="AY1124" s="296" t="s">
        <v>387</v>
      </c>
    </row>
    <row r="1125" spans="1:65" s="15" customFormat="1" ht="10.199999999999999">
      <c r="B1125" s="264"/>
      <c r="C1125" s="265"/>
      <c r="D1125" s="255" t="s">
        <v>398</v>
      </c>
      <c r="E1125" s="266" t="s">
        <v>1</v>
      </c>
      <c r="F1125" s="267" t="s">
        <v>1291</v>
      </c>
      <c r="G1125" s="265"/>
      <c r="H1125" s="268">
        <v>1.98</v>
      </c>
      <c r="I1125" s="269"/>
      <c r="J1125" s="265"/>
      <c r="K1125" s="265"/>
      <c r="L1125" s="270"/>
      <c r="M1125" s="271"/>
      <c r="N1125" s="272"/>
      <c r="O1125" s="272"/>
      <c r="P1125" s="272"/>
      <c r="Q1125" s="272"/>
      <c r="R1125" s="272"/>
      <c r="S1125" s="272"/>
      <c r="T1125" s="273"/>
      <c r="AT1125" s="274" t="s">
        <v>398</v>
      </c>
      <c r="AU1125" s="274" t="s">
        <v>386</v>
      </c>
      <c r="AV1125" s="15" t="s">
        <v>92</v>
      </c>
      <c r="AW1125" s="15" t="s">
        <v>30</v>
      </c>
      <c r="AX1125" s="15" t="s">
        <v>76</v>
      </c>
      <c r="AY1125" s="274" t="s">
        <v>387</v>
      </c>
    </row>
    <row r="1126" spans="1:65" s="16" customFormat="1" ht="10.199999999999999">
      <c r="B1126" s="275"/>
      <c r="C1126" s="276"/>
      <c r="D1126" s="255" t="s">
        <v>398</v>
      </c>
      <c r="E1126" s="277" t="s">
        <v>1</v>
      </c>
      <c r="F1126" s="278" t="s">
        <v>412</v>
      </c>
      <c r="G1126" s="276"/>
      <c r="H1126" s="279">
        <v>41.58</v>
      </c>
      <c r="I1126" s="280"/>
      <c r="J1126" s="276"/>
      <c r="K1126" s="276"/>
      <c r="L1126" s="281"/>
      <c r="M1126" s="282"/>
      <c r="N1126" s="283"/>
      <c r="O1126" s="283"/>
      <c r="P1126" s="283"/>
      <c r="Q1126" s="283"/>
      <c r="R1126" s="283"/>
      <c r="S1126" s="283"/>
      <c r="T1126" s="284"/>
      <c r="AT1126" s="285" t="s">
        <v>398</v>
      </c>
      <c r="AU1126" s="285" t="s">
        <v>386</v>
      </c>
      <c r="AV1126" s="16" t="s">
        <v>386</v>
      </c>
      <c r="AW1126" s="16" t="s">
        <v>30</v>
      </c>
      <c r="AX1126" s="16" t="s">
        <v>84</v>
      </c>
      <c r="AY1126" s="285" t="s">
        <v>387</v>
      </c>
    </row>
    <row r="1127" spans="1:65" s="2" customFormat="1" ht="24.15" customHeight="1">
      <c r="A1127" s="37"/>
      <c r="B1127" s="38"/>
      <c r="C1127" s="240" t="s">
        <v>1292</v>
      </c>
      <c r="D1127" s="240" t="s">
        <v>393</v>
      </c>
      <c r="E1127" s="241" t="s">
        <v>1002</v>
      </c>
      <c r="F1127" s="242" t="s">
        <v>1003</v>
      </c>
      <c r="G1127" s="243" t="s">
        <v>405</v>
      </c>
      <c r="H1127" s="244">
        <v>41.58</v>
      </c>
      <c r="I1127" s="245"/>
      <c r="J1127" s="246">
        <f>ROUND(I1127*H1127,2)</f>
        <v>0</v>
      </c>
      <c r="K1127" s="247"/>
      <c r="L1127" s="40"/>
      <c r="M1127" s="248" t="s">
        <v>1</v>
      </c>
      <c r="N1127" s="249" t="s">
        <v>42</v>
      </c>
      <c r="O1127" s="78"/>
      <c r="P1127" s="250">
        <f>O1127*H1127</f>
        <v>0</v>
      </c>
      <c r="Q1127" s="250">
        <v>2.1000000000000001E-2</v>
      </c>
      <c r="R1127" s="250">
        <f>Q1127*H1127</f>
        <v>0.87318000000000007</v>
      </c>
      <c r="S1127" s="250">
        <v>0</v>
      </c>
      <c r="T1127" s="251">
        <f>S1127*H1127</f>
        <v>0</v>
      </c>
      <c r="U1127" s="37"/>
      <c r="V1127" s="37"/>
      <c r="W1127" s="37"/>
      <c r="X1127" s="37"/>
      <c r="Y1127" s="37"/>
      <c r="Z1127" s="37"/>
      <c r="AA1127" s="37"/>
      <c r="AB1127" s="37"/>
      <c r="AC1127" s="37"/>
      <c r="AD1127" s="37"/>
      <c r="AE1127" s="37"/>
      <c r="AR1127" s="252" t="s">
        <v>386</v>
      </c>
      <c r="AT1127" s="252" t="s">
        <v>393</v>
      </c>
      <c r="AU1127" s="252" t="s">
        <v>386</v>
      </c>
      <c r="AY1127" s="19" t="s">
        <v>387</v>
      </c>
      <c r="BE1127" s="127">
        <f>IF(N1127="základná",J1127,0)</f>
        <v>0</v>
      </c>
      <c r="BF1127" s="127">
        <f>IF(N1127="znížená",J1127,0)</f>
        <v>0</v>
      </c>
      <c r="BG1127" s="127">
        <f>IF(N1127="zákl. prenesená",J1127,0)</f>
        <v>0</v>
      </c>
      <c r="BH1127" s="127">
        <f>IF(N1127="zníž. prenesená",J1127,0)</f>
        <v>0</v>
      </c>
      <c r="BI1127" s="127">
        <f>IF(N1127="nulová",J1127,0)</f>
        <v>0</v>
      </c>
      <c r="BJ1127" s="19" t="s">
        <v>92</v>
      </c>
      <c r="BK1127" s="127">
        <f>ROUND(I1127*H1127,2)</f>
        <v>0</v>
      </c>
      <c r="BL1127" s="19" t="s">
        <v>386</v>
      </c>
      <c r="BM1127" s="252" t="s">
        <v>1293</v>
      </c>
    </row>
    <row r="1128" spans="1:65" s="14" customFormat="1" ht="10.199999999999999">
      <c r="B1128" s="253"/>
      <c r="C1128" s="254"/>
      <c r="D1128" s="255" t="s">
        <v>398</v>
      </c>
      <c r="E1128" s="256" t="s">
        <v>1</v>
      </c>
      <c r="F1128" s="257" t="s">
        <v>802</v>
      </c>
      <c r="G1128" s="254"/>
      <c r="H1128" s="256" t="s">
        <v>1</v>
      </c>
      <c r="I1128" s="258"/>
      <c r="J1128" s="254"/>
      <c r="K1128" s="254"/>
      <c r="L1128" s="259"/>
      <c r="M1128" s="260"/>
      <c r="N1128" s="261"/>
      <c r="O1128" s="261"/>
      <c r="P1128" s="261"/>
      <c r="Q1128" s="261"/>
      <c r="R1128" s="261"/>
      <c r="S1128" s="261"/>
      <c r="T1128" s="262"/>
      <c r="AT1128" s="263" t="s">
        <v>398</v>
      </c>
      <c r="AU1128" s="263" t="s">
        <v>386</v>
      </c>
      <c r="AV1128" s="14" t="s">
        <v>84</v>
      </c>
      <c r="AW1128" s="14" t="s">
        <v>30</v>
      </c>
      <c r="AX1128" s="14" t="s">
        <v>76</v>
      </c>
      <c r="AY1128" s="263" t="s">
        <v>387</v>
      </c>
    </row>
    <row r="1129" spans="1:65" s="15" customFormat="1" ht="10.199999999999999">
      <c r="B1129" s="264"/>
      <c r="C1129" s="265"/>
      <c r="D1129" s="255" t="s">
        <v>398</v>
      </c>
      <c r="E1129" s="266" t="s">
        <v>1</v>
      </c>
      <c r="F1129" s="267" t="s">
        <v>274</v>
      </c>
      <c r="G1129" s="265"/>
      <c r="H1129" s="268">
        <v>39.6</v>
      </c>
      <c r="I1129" s="269"/>
      <c r="J1129" s="265"/>
      <c r="K1129" s="265"/>
      <c r="L1129" s="270"/>
      <c r="M1129" s="271"/>
      <c r="N1129" s="272"/>
      <c r="O1129" s="272"/>
      <c r="P1129" s="272"/>
      <c r="Q1129" s="272"/>
      <c r="R1129" s="272"/>
      <c r="S1129" s="272"/>
      <c r="T1129" s="273"/>
      <c r="AT1129" s="274" t="s">
        <v>398</v>
      </c>
      <c r="AU1129" s="274" t="s">
        <v>386</v>
      </c>
      <c r="AV1129" s="15" t="s">
        <v>92</v>
      </c>
      <c r="AW1129" s="15" t="s">
        <v>30</v>
      </c>
      <c r="AX1129" s="15" t="s">
        <v>76</v>
      </c>
      <c r="AY1129" s="274" t="s">
        <v>387</v>
      </c>
    </row>
    <row r="1130" spans="1:65" s="17" customFormat="1" ht="10.199999999999999">
      <c r="B1130" s="286"/>
      <c r="C1130" s="287"/>
      <c r="D1130" s="255" t="s">
        <v>398</v>
      </c>
      <c r="E1130" s="288" t="s">
        <v>1</v>
      </c>
      <c r="F1130" s="289" t="s">
        <v>411</v>
      </c>
      <c r="G1130" s="287"/>
      <c r="H1130" s="290">
        <v>39.6</v>
      </c>
      <c r="I1130" s="291"/>
      <c r="J1130" s="287"/>
      <c r="K1130" s="287"/>
      <c r="L1130" s="292"/>
      <c r="M1130" s="293"/>
      <c r="N1130" s="294"/>
      <c r="O1130" s="294"/>
      <c r="P1130" s="294"/>
      <c r="Q1130" s="294"/>
      <c r="R1130" s="294"/>
      <c r="S1130" s="294"/>
      <c r="T1130" s="295"/>
      <c r="AT1130" s="296" t="s">
        <v>398</v>
      </c>
      <c r="AU1130" s="296" t="s">
        <v>386</v>
      </c>
      <c r="AV1130" s="17" t="s">
        <v>99</v>
      </c>
      <c r="AW1130" s="17" t="s">
        <v>30</v>
      </c>
      <c r="AX1130" s="17" t="s">
        <v>76</v>
      </c>
      <c r="AY1130" s="296" t="s">
        <v>387</v>
      </c>
    </row>
    <row r="1131" spans="1:65" s="15" customFormat="1" ht="10.199999999999999">
      <c r="B1131" s="264"/>
      <c r="C1131" s="265"/>
      <c r="D1131" s="255" t="s">
        <v>398</v>
      </c>
      <c r="E1131" s="266" t="s">
        <v>1</v>
      </c>
      <c r="F1131" s="267" t="s">
        <v>1291</v>
      </c>
      <c r="G1131" s="265"/>
      <c r="H1131" s="268">
        <v>1.98</v>
      </c>
      <c r="I1131" s="269"/>
      <c r="J1131" s="265"/>
      <c r="K1131" s="265"/>
      <c r="L1131" s="270"/>
      <c r="M1131" s="271"/>
      <c r="N1131" s="272"/>
      <c r="O1131" s="272"/>
      <c r="P1131" s="272"/>
      <c r="Q1131" s="272"/>
      <c r="R1131" s="272"/>
      <c r="S1131" s="272"/>
      <c r="T1131" s="273"/>
      <c r="AT1131" s="274" t="s">
        <v>398</v>
      </c>
      <c r="AU1131" s="274" t="s">
        <v>386</v>
      </c>
      <c r="AV1131" s="15" t="s">
        <v>92</v>
      </c>
      <c r="AW1131" s="15" t="s">
        <v>30</v>
      </c>
      <c r="AX1131" s="15" t="s">
        <v>76</v>
      </c>
      <c r="AY1131" s="274" t="s">
        <v>387</v>
      </c>
    </row>
    <row r="1132" spans="1:65" s="16" customFormat="1" ht="10.199999999999999">
      <c r="B1132" s="275"/>
      <c r="C1132" s="276"/>
      <c r="D1132" s="255" t="s">
        <v>398</v>
      </c>
      <c r="E1132" s="277" t="s">
        <v>1</v>
      </c>
      <c r="F1132" s="278" t="s">
        <v>412</v>
      </c>
      <c r="G1132" s="276"/>
      <c r="H1132" s="279">
        <v>41.58</v>
      </c>
      <c r="I1132" s="280"/>
      <c r="J1132" s="276"/>
      <c r="K1132" s="276"/>
      <c r="L1132" s="281"/>
      <c r="M1132" s="282"/>
      <c r="N1132" s="283"/>
      <c r="O1132" s="283"/>
      <c r="P1132" s="283"/>
      <c r="Q1132" s="283"/>
      <c r="R1132" s="283"/>
      <c r="S1132" s="283"/>
      <c r="T1132" s="284"/>
      <c r="AT1132" s="285" t="s">
        <v>398</v>
      </c>
      <c r="AU1132" s="285" t="s">
        <v>386</v>
      </c>
      <c r="AV1132" s="16" t="s">
        <v>386</v>
      </c>
      <c r="AW1132" s="16" t="s">
        <v>30</v>
      </c>
      <c r="AX1132" s="16" t="s">
        <v>84</v>
      </c>
      <c r="AY1132" s="285" t="s">
        <v>387</v>
      </c>
    </row>
    <row r="1133" spans="1:65" s="2" customFormat="1" ht="24.15" customHeight="1">
      <c r="A1133" s="37"/>
      <c r="B1133" s="38"/>
      <c r="C1133" s="240" t="s">
        <v>1294</v>
      </c>
      <c r="D1133" s="240" t="s">
        <v>393</v>
      </c>
      <c r="E1133" s="241" t="s">
        <v>576</v>
      </c>
      <c r="F1133" s="242" t="s">
        <v>577</v>
      </c>
      <c r="G1133" s="243" t="s">
        <v>405</v>
      </c>
      <c r="H1133" s="244">
        <v>41.58</v>
      </c>
      <c r="I1133" s="245"/>
      <c r="J1133" s="246">
        <f>ROUND(I1133*H1133,2)</f>
        <v>0</v>
      </c>
      <c r="K1133" s="247"/>
      <c r="L1133" s="40"/>
      <c r="M1133" s="248" t="s">
        <v>1</v>
      </c>
      <c r="N1133" s="249" t="s">
        <v>42</v>
      </c>
      <c r="O1133" s="78"/>
      <c r="P1133" s="250">
        <f>O1133*H1133</f>
        <v>0</v>
      </c>
      <c r="Q1133" s="250">
        <v>4.7200000000000002E-3</v>
      </c>
      <c r="R1133" s="250">
        <f>Q1133*H1133</f>
        <v>0.1962576</v>
      </c>
      <c r="S1133" s="250">
        <v>0</v>
      </c>
      <c r="T1133" s="251">
        <f>S1133*H1133</f>
        <v>0</v>
      </c>
      <c r="U1133" s="37"/>
      <c r="V1133" s="37"/>
      <c r="W1133" s="37"/>
      <c r="X1133" s="37"/>
      <c r="Y1133" s="37"/>
      <c r="Z1133" s="37"/>
      <c r="AA1133" s="37"/>
      <c r="AB1133" s="37"/>
      <c r="AC1133" s="37"/>
      <c r="AD1133" s="37"/>
      <c r="AE1133" s="37"/>
      <c r="AR1133" s="252" t="s">
        <v>386</v>
      </c>
      <c r="AT1133" s="252" t="s">
        <v>393</v>
      </c>
      <c r="AU1133" s="252" t="s">
        <v>386</v>
      </c>
      <c r="AY1133" s="19" t="s">
        <v>387</v>
      </c>
      <c r="BE1133" s="127">
        <f>IF(N1133="základná",J1133,0)</f>
        <v>0</v>
      </c>
      <c r="BF1133" s="127">
        <f>IF(N1133="znížená",J1133,0)</f>
        <v>0</v>
      </c>
      <c r="BG1133" s="127">
        <f>IF(N1133="zákl. prenesená",J1133,0)</f>
        <v>0</v>
      </c>
      <c r="BH1133" s="127">
        <f>IF(N1133="zníž. prenesená",J1133,0)</f>
        <v>0</v>
      </c>
      <c r="BI1133" s="127">
        <f>IF(N1133="nulová",J1133,0)</f>
        <v>0</v>
      </c>
      <c r="BJ1133" s="19" t="s">
        <v>92</v>
      </c>
      <c r="BK1133" s="127">
        <f>ROUND(I1133*H1133,2)</f>
        <v>0</v>
      </c>
      <c r="BL1133" s="19" t="s">
        <v>386</v>
      </c>
      <c r="BM1133" s="252" t="s">
        <v>1295</v>
      </c>
    </row>
    <row r="1134" spans="1:65" s="14" customFormat="1" ht="10.199999999999999">
      <c r="B1134" s="253"/>
      <c r="C1134" s="254"/>
      <c r="D1134" s="255" t="s">
        <v>398</v>
      </c>
      <c r="E1134" s="256" t="s">
        <v>1</v>
      </c>
      <c r="F1134" s="257" t="s">
        <v>802</v>
      </c>
      <c r="G1134" s="254"/>
      <c r="H1134" s="256" t="s">
        <v>1</v>
      </c>
      <c r="I1134" s="258"/>
      <c r="J1134" s="254"/>
      <c r="K1134" s="254"/>
      <c r="L1134" s="259"/>
      <c r="M1134" s="260"/>
      <c r="N1134" s="261"/>
      <c r="O1134" s="261"/>
      <c r="P1134" s="261"/>
      <c r="Q1134" s="261"/>
      <c r="R1134" s="261"/>
      <c r="S1134" s="261"/>
      <c r="T1134" s="262"/>
      <c r="AT1134" s="263" t="s">
        <v>398</v>
      </c>
      <c r="AU1134" s="263" t="s">
        <v>386</v>
      </c>
      <c r="AV1134" s="14" t="s">
        <v>84</v>
      </c>
      <c r="AW1134" s="14" t="s">
        <v>30</v>
      </c>
      <c r="AX1134" s="14" t="s">
        <v>76</v>
      </c>
      <c r="AY1134" s="263" t="s">
        <v>387</v>
      </c>
    </row>
    <row r="1135" spans="1:65" s="15" customFormat="1" ht="10.199999999999999">
      <c r="B1135" s="264"/>
      <c r="C1135" s="265"/>
      <c r="D1135" s="255" t="s">
        <v>398</v>
      </c>
      <c r="E1135" s="266" t="s">
        <v>1</v>
      </c>
      <c r="F1135" s="267" t="s">
        <v>274</v>
      </c>
      <c r="G1135" s="265"/>
      <c r="H1135" s="268">
        <v>39.6</v>
      </c>
      <c r="I1135" s="269"/>
      <c r="J1135" s="265"/>
      <c r="K1135" s="265"/>
      <c r="L1135" s="270"/>
      <c r="M1135" s="271"/>
      <c r="N1135" s="272"/>
      <c r="O1135" s="272"/>
      <c r="P1135" s="272"/>
      <c r="Q1135" s="272"/>
      <c r="R1135" s="272"/>
      <c r="S1135" s="272"/>
      <c r="T1135" s="273"/>
      <c r="AT1135" s="274" t="s">
        <v>398</v>
      </c>
      <c r="AU1135" s="274" t="s">
        <v>386</v>
      </c>
      <c r="AV1135" s="15" t="s">
        <v>92</v>
      </c>
      <c r="AW1135" s="15" t="s">
        <v>30</v>
      </c>
      <c r="AX1135" s="15" t="s">
        <v>76</v>
      </c>
      <c r="AY1135" s="274" t="s">
        <v>387</v>
      </c>
    </row>
    <row r="1136" spans="1:65" s="17" customFormat="1" ht="10.199999999999999">
      <c r="B1136" s="286"/>
      <c r="C1136" s="287"/>
      <c r="D1136" s="255" t="s">
        <v>398</v>
      </c>
      <c r="E1136" s="288" t="s">
        <v>1</v>
      </c>
      <c r="F1136" s="289" t="s">
        <v>411</v>
      </c>
      <c r="G1136" s="287"/>
      <c r="H1136" s="290">
        <v>39.6</v>
      </c>
      <c r="I1136" s="291"/>
      <c r="J1136" s="287"/>
      <c r="K1136" s="287"/>
      <c r="L1136" s="292"/>
      <c r="M1136" s="293"/>
      <c r="N1136" s="294"/>
      <c r="O1136" s="294"/>
      <c r="P1136" s="294"/>
      <c r="Q1136" s="294"/>
      <c r="R1136" s="294"/>
      <c r="S1136" s="294"/>
      <c r="T1136" s="295"/>
      <c r="AT1136" s="296" t="s">
        <v>398</v>
      </c>
      <c r="AU1136" s="296" t="s">
        <v>386</v>
      </c>
      <c r="AV1136" s="17" t="s">
        <v>99</v>
      </c>
      <c r="AW1136" s="17" t="s">
        <v>30</v>
      </c>
      <c r="AX1136" s="17" t="s">
        <v>76</v>
      </c>
      <c r="AY1136" s="296" t="s">
        <v>387</v>
      </c>
    </row>
    <row r="1137" spans="1:65" s="15" customFormat="1" ht="10.199999999999999">
      <c r="B1137" s="264"/>
      <c r="C1137" s="265"/>
      <c r="D1137" s="255" t="s">
        <v>398</v>
      </c>
      <c r="E1137" s="266" t="s">
        <v>1</v>
      </c>
      <c r="F1137" s="267" t="s">
        <v>1291</v>
      </c>
      <c r="G1137" s="265"/>
      <c r="H1137" s="268">
        <v>1.98</v>
      </c>
      <c r="I1137" s="269"/>
      <c r="J1137" s="265"/>
      <c r="K1137" s="265"/>
      <c r="L1137" s="270"/>
      <c r="M1137" s="271"/>
      <c r="N1137" s="272"/>
      <c r="O1137" s="272"/>
      <c r="P1137" s="272"/>
      <c r="Q1137" s="272"/>
      <c r="R1137" s="272"/>
      <c r="S1137" s="272"/>
      <c r="T1137" s="273"/>
      <c r="AT1137" s="274" t="s">
        <v>398</v>
      </c>
      <c r="AU1137" s="274" t="s">
        <v>386</v>
      </c>
      <c r="AV1137" s="15" t="s">
        <v>92</v>
      </c>
      <c r="AW1137" s="15" t="s">
        <v>30</v>
      </c>
      <c r="AX1137" s="15" t="s">
        <v>76</v>
      </c>
      <c r="AY1137" s="274" t="s">
        <v>387</v>
      </c>
    </row>
    <row r="1138" spans="1:65" s="16" customFormat="1" ht="10.199999999999999">
      <c r="B1138" s="275"/>
      <c r="C1138" s="276"/>
      <c r="D1138" s="255" t="s">
        <v>398</v>
      </c>
      <c r="E1138" s="277" t="s">
        <v>1</v>
      </c>
      <c r="F1138" s="278" t="s">
        <v>412</v>
      </c>
      <c r="G1138" s="276"/>
      <c r="H1138" s="279">
        <v>41.58</v>
      </c>
      <c r="I1138" s="280"/>
      <c r="J1138" s="276"/>
      <c r="K1138" s="276"/>
      <c r="L1138" s="281"/>
      <c r="M1138" s="282"/>
      <c r="N1138" s="283"/>
      <c r="O1138" s="283"/>
      <c r="P1138" s="283"/>
      <c r="Q1138" s="283"/>
      <c r="R1138" s="283"/>
      <c r="S1138" s="283"/>
      <c r="T1138" s="284"/>
      <c r="AT1138" s="285" t="s">
        <v>398</v>
      </c>
      <c r="AU1138" s="285" t="s">
        <v>386</v>
      </c>
      <c r="AV1138" s="16" t="s">
        <v>386</v>
      </c>
      <c r="AW1138" s="16" t="s">
        <v>30</v>
      </c>
      <c r="AX1138" s="16" t="s">
        <v>84</v>
      </c>
      <c r="AY1138" s="285" t="s">
        <v>387</v>
      </c>
    </row>
    <row r="1139" spans="1:65" s="2" customFormat="1" ht="24.15" customHeight="1">
      <c r="A1139" s="37"/>
      <c r="B1139" s="38"/>
      <c r="C1139" s="240" t="s">
        <v>1296</v>
      </c>
      <c r="D1139" s="240" t="s">
        <v>393</v>
      </c>
      <c r="E1139" s="241" t="s">
        <v>581</v>
      </c>
      <c r="F1139" s="242" t="s">
        <v>582</v>
      </c>
      <c r="G1139" s="243" t="s">
        <v>396</v>
      </c>
      <c r="H1139" s="244">
        <v>469</v>
      </c>
      <c r="I1139" s="245"/>
      <c r="J1139" s="246">
        <f>ROUND(I1139*H1139,2)</f>
        <v>0</v>
      </c>
      <c r="K1139" s="247"/>
      <c r="L1139" s="40"/>
      <c r="M1139" s="248" t="s">
        <v>1</v>
      </c>
      <c r="N1139" s="249" t="s">
        <v>42</v>
      </c>
      <c r="O1139" s="78"/>
      <c r="P1139" s="250">
        <f>O1139*H1139</f>
        <v>0</v>
      </c>
      <c r="Q1139" s="250">
        <v>1.07E-3</v>
      </c>
      <c r="R1139" s="250">
        <f>Q1139*H1139</f>
        <v>0.50183</v>
      </c>
      <c r="S1139" s="250">
        <v>0</v>
      </c>
      <c r="T1139" s="251">
        <f>S1139*H1139</f>
        <v>0</v>
      </c>
      <c r="U1139" s="37"/>
      <c r="V1139" s="37"/>
      <c r="W1139" s="37"/>
      <c r="X1139" s="37"/>
      <c r="Y1139" s="37"/>
      <c r="Z1139" s="37"/>
      <c r="AA1139" s="37"/>
      <c r="AB1139" s="37"/>
      <c r="AC1139" s="37"/>
      <c r="AD1139" s="37"/>
      <c r="AE1139" s="37"/>
      <c r="AR1139" s="252" t="s">
        <v>386</v>
      </c>
      <c r="AT1139" s="252" t="s">
        <v>393</v>
      </c>
      <c r="AU1139" s="252" t="s">
        <v>386</v>
      </c>
      <c r="AY1139" s="19" t="s">
        <v>387</v>
      </c>
      <c r="BE1139" s="127">
        <f>IF(N1139="základná",J1139,0)</f>
        <v>0</v>
      </c>
      <c r="BF1139" s="127">
        <f>IF(N1139="znížená",J1139,0)</f>
        <v>0</v>
      </c>
      <c r="BG1139" s="127">
        <f>IF(N1139="zákl. prenesená",J1139,0)</f>
        <v>0</v>
      </c>
      <c r="BH1139" s="127">
        <f>IF(N1139="zníž. prenesená",J1139,0)</f>
        <v>0</v>
      </c>
      <c r="BI1139" s="127">
        <f>IF(N1139="nulová",J1139,0)</f>
        <v>0</v>
      </c>
      <c r="BJ1139" s="19" t="s">
        <v>92</v>
      </c>
      <c r="BK1139" s="127">
        <f>ROUND(I1139*H1139,2)</f>
        <v>0</v>
      </c>
      <c r="BL1139" s="19" t="s">
        <v>386</v>
      </c>
      <c r="BM1139" s="252" t="s">
        <v>1297</v>
      </c>
    </row>
    <row r="1140" spans="1:65" s="15" customFormat="1" ht="10.199999999999999">
      <c r="B1140" s="264"/>
      <c r="C1140" s="265"/>
      <c r="D1140" s="255" t="s">
        <v>398</v>
      </c>
      <c r="E1140" s="266" t="s">
        <v>1</v>
      </c>
      <c r="F1140" s="267" t="s">
        <v>242</v>
      </c>
      <c r="G1140" s="265"/>
      <c r="H1140" s="268">
        <v>469</v>
      </c>
      <c r="I1140" s="269"/>
      <c r="J1140" s="265"/>
      <c r="K1140" s="265"/>
      <c r="L1140" s="270"/>
      <c r="M1140" s="271"/>
      <c r="N1140" s="272"/>
      <c r="O1140" s="272"/>
      <c r="P1140" s="272"/>
      <c r="Q1140" s="272"/>
      <c r="R1140" s="272"/>
      <c r="S1140" s="272"/>
      <c r="T1140" s="273"/>
      <c r="AT1140" s="274" t="s">
        <v>398</v>
      </c>
      <c r="AU1140" s="274" t="s">
        <v>386</v>
      </c>
      <c r="AV1140" s="15" t="s">
        <v>92</v>
      </c>
      <c r="AW1140" s="15" t="s">
        <v>30</v>
      </c>
      <c r="AX1140" s="15" t="s">
        <v>76</v>
      </c>
      <c r="AY1140" s="274" t="s">
        <v>387</v>
      </c>
    </row>
    <row r="1141" spans="1:65" s="16" customFormat="1" ht="10.199999999999999">
      <c r="B1141" s="275"/>
      <c r="C1141" s="276"/>
      <c r="D1141" s="255" t="s">
        <v>398</v>
      </c>
      <c r="E1141" s="277" t="s">
        <v>1</v>
      </c>
      <c r="F1141" s="278" t="s">
        <v>412</v>
      </c>
      <c r="G1141" s="276"/>
      <c r="H1141" s="279">
        <v>469</v>
      </c>
      <c r="I1141" s="280"/>
      <c r="J1141" s="276"/>
      <c r="K1141" s="276"/>
      <c r="L1141" s="281"/>
      <c r="M1141" s="282"/>
      <c r="N1141" s="283"/>
      <c r="O1141" s="283"/>
      <c r="P1141" s="283"/>
      <c r="Q1141" s="283"/>
      <c r="R1141" s="283"/>
      <c r="S1141" s="283"/>
      <c r="T1141" s="284"/>
      <c r="AT1141" s="285" t="s">
        <v>398</v>
      </c>
      <c r="AU1141" s="285" t="s">
        <v>386</v>
      </c>
      <c r="AV1141" s="16" t="s">
        <v>386</v>
      </c>
      <c r="AW1141" s="16" t="s">
        <v>30</v>
      </c>
      <c r="AX1141" s="16" t="s">
        <v>84</v>
      </c>
      <c r="AY1141" s="285" t="s">
        <v>387</v>
      </c>
    </row>
    <row r="1142" spans="1:65" s="2" customFormat="1" ht="24.15" customHeight="1">
      <c r="A1142" s="37"/>
      <c r="B1142" s="38"/>
      <c r="C1142" s="240" t="s">
        <v>1298</v>
      </c>
      <c r="D1142" s="240" t="s">
        <v>393</v>
      </c>
      <c r="E1142" s="241" t="s">
        <v>1013</v>
      </c>
      <c r="F1142" s="242" t="s">
        <v>1014</v>
      </c>
      <c r="G1142" s="243" t="s">
        <v>396</v>
      </c>
      <c r="H1142" s="244">
        <v>84</v>
      </c>
      <c r="I1142" s="245"/>
      <c r="J1142" s="246">
        <f>ROUND(I1142*H1142,2)</f>
        <v>0</v>
      </c>
      <c r="K1142" s="247"/>
      <c r="L1142" s="40"/>
      <c r="M1142" s="248" t="s">
        <v>1</v>
      </c>
      <c r="N1142" s="249" t="s">
        <v>42</v>
      </c>
      <c r="O1142" s="78"/>
      <c r="P1142" s="250">
        <f>O1142*H1142</f>
        <v>0</v>
      </c>
      <c r="Q1142" s="250">
        <v>0</v>
      </c>
      <c r="R1142" s="250">
        <f>Q1142*H1142</f>
        <v>0</v>
      </c>
      <c r="S1142" s="250">
        <v>0</v>
      </c>
      <c r="T1142" s="251">
        <f>S1142*H1142</f>
        <v>0</v>
      </c>
      <c r="U1142" s="37"/>
      <c r="V1142" s="37"/>
      <c r="W1142" s="37"/>
      <c r="X1142" s="37"/>
      <c r="Y1142" s="37"/>
      <c r="Z1142" s="37"/>
      <c r="AA1142" s="37"/>
      <c r="AB1142" s="37"/>
      <c r="AC1142" s="37"/>
      <c r="AD1142" s="37"/>
      <c r="AE1142" s="37"/>
      <c r="AR1142" s="252" t="s">
        <v>386</v>
      </c>
      <c r="AT1142" s="252" t="s">
        <v>393</v>
      </c>
      <c r="AU1142" s="252" t="s">
        <v>386</v>
      </c>
      <c r="AY1142" s="19" t="s">
        <v>387</v>
      </c>
      <c r="BE1142" s="127">
        <f>IF(N1142="základná",J1142,0)</f>
        <v>0</v>
      </c>
      <c r="BF1142" s="127">
        <f>IF(N1142="znížená",J1142,0)</f>
        <v>0</v>
      </c>
      <c r="BG1142" s="127">
        <f>IF(N1142="zákl. prenesená",J1142,0)</f>
        <v>0</v>
      </c>
      <c r="BH1142" s="127">
        <f>IF(N1142="zníž. prenesená",J1142,0)</f>
        <v>0</v>
      </c>
      <c r="BI1142" s="127">
        <f>IF(N1142="nulová",J1142,0)</f>
        <v>0</v>
      </c>
      <c r="BJ1142" s="19" t="s">
        <v>92</v>
      </c>
      <c r="BK1142" s="127">
        <f>ROUND(I1142*H1142,2)</f>
        <v>0</v>
      </c>
      <c r="BL1142" s="19" t="s">
        <v>386</v>
      </c>
      <c r="BM1142" s="252" t="s">
        <v>1299</v>
      </c>
    </row>
    <row r="1143" spans="1:65" s="14" customFormat="1" ht="10.199999999999999">
      <c r="B1143" s="253"/>
      <c r="C1143" s="254"/>
      <c r="D1143" s="255" t="s">
        <v>398</v>
      </c>
      <c r="E1143" s="256" t="s">
        <v>1</v>
      </c>
      <c r="F1143" s="257" t="s">
        <v>802</v>
      </c>
      <c r="G1143" s="254"/>
      <c r="H1143" s="256" t="s">
        <v>1</v>
      </c>
      <c r="I1143" s="258"/>
      <c r="J1143" s="254"/>
      <c r="K1143" s="254"/>
      <c r="L1143" s="259"/>
      <c r="M1143" s="260"/>
      <c r="N1143" s="261"/>
      <c r="O1143" s="261"/>
      <c r="P1143" s="261"/>
      <c r="Q1143" s="261"/>
      <c r="R1143" s="261"/>
      <c r="S1143" s="261"/>
      <c r="T1143" s="262"/>
      <c r="AT1143" s="263" t="s">
        <v>398</v>
      </c>
      <c r="AU1143" s="263" t="s">
        <v>386</v>
      </c>
      <c r="AV1143" s="14" t="s">
        <v>84</v>
      </c>
      <c r="AW1143" s="14" t="s">
        <v>30</v>
      </c>
      <c r="AX1143" s="14" t="s">
        <v>76</v>
      </c>
      <c r="AY1143" s="263" t="s">
        <v>387</v>
      </c>
    </row>
    <row r="1144" spans="1:65" s="15" customFormat="1" ht="10.199999999999999">
      <c r="B1144" s="264"/>
      <c r="C1144" s="265"/>
      <c r="D1144" s="255" t="s">
        <v>398</v>
      </c>
      <c r="E1144" s="266" t="s">
        <v>1</v>
      </c>
      <c r="F1144" s="267" t="s">
        <v>322</v>
      </c>
      <c r="G1144" s="265"/>
      <c r="H1144" s="268">
        <v>80</v>
      </c>
      <c r="I1144" s="269"/>
      <c r="J1144" s="265"/>
      <c r="K1144" s="265"/>
      <c r="L1144" s="270"/>
      <c r="M1144" s="271"/>
      <c r="N1144" s="272"/>
      <c r="O1144" s="272"/>
      <c r="P1144" s="272"/>
      <c r="Q1144" s="272"/>
      <c r="R1144" s="272"/>
      <c r="S1144" s="272"/>
      <c r="T1144" s="273"/>
      <c r="AT1144" s="274" t="s">
        <v>398</v>
      </c>
      <c r="AU1144" s="274" t="s">
        <v>386</v>
      </c>
      <c r="AV1144" s="15" t="s">
        <v>92</v>
      </c>
      <c r="AW1144" s="15" t="s">
        <v>30</v>
      </c>
      <c r="AX1144" s="15" t="s">
        <v>76</v>
      </c>
      <c r="AY1144" s="274" t="s">
        <v>387</v>
      </c>
    </row>
    <row r="1145" spans="1:65" s="17" customFormat="1" ht="10.199999999999999">
      <c r="B1145" s="286"/>
      <c r="C1145" s="287"/>
      <c r="D1145" s="255" t="s">
        <v>398</v>
      </c>
      <c r="E1145" s="288" t="s">
        <v>331</v>
      </c>
      <c r="F1145" s="289" t="s">
        <v>411</v>
      </c>
      <c r="G1145" s="287"/>
      <c r="H1145" s="290">
        <v>80</v>
      </c>
      <c r="I1145" s="291"/>
      <c r="J1145" s="287"/>
      <c r="K1145" s="287"/>
      <c r="L1145" s="292"/>
      <c r="M1145" s="293"/>
      <c r="N1145" s="294"/>
      <c r="O1145" s="294"/>
      <c r="P1145" s="294"/>
      <c r="Q1145" s="294"/>
      <c r="R1145" s="294"/>
      <c r="S1145" s="294"/>
      <c r="T1145" s="295"/>
      <c r="AT1145" s="296" t="s">
        <v>398</v>
      </c>
      <c r="AU1145" s="296" t="s">
        <v>386</v>
      </c>
      <c r="AV1145" s="17" t="s">
        <v>99</v>
      </c>
      <c r="AW1145" s="17" t="s">
        <v>30</v>
      </c>
      <c r="AX1145" s="17" t="s">
        <v>76</v>
      </c>
      <c r="AY1145" s="296" t="s">
        <v>387</v>
      </c>
    </row>
    <row r="1146" spans="1:65" s="15" customFormat="1" ht="10.199999999999999">
      <c r="B1146" s="264"/>
      <c r="C1146" s="265"/>
      <c r="D1146" s="255" t="s">
        <v>398</v>
      </c>
      <c r="E1146" s="266" t="s">
        <v>1</v>
      </c>
      <c r="F1146" s="267" t="s">
        <v>1300</v>
      </c>
      <c r="G1146" s="265"/>
      <c r="H1146" s="268">
        <v>4</v>
      </c>
      <c r="I1146" s="269"/>
      <c r="J1146" s="265"/>
      <c r="K1146" s="265"/>
      <c r="L1146" s="270"/>
      <c r="M1146" s="271"/>
      <c r="N1146" s="272"/>
      <c r="O1146" s="272"/>
      <c r="P1146" s="272"/>
      <c r="Q1146" s="272"/>
      <c r="R1146" s="272"/>
      <c r="S1146" s="272"/>
      <c r="T1146" s="273"/>
      <c r="AT1146" s="274" t="s">
        <v>398</v>
      </c>
      <c r="AU1146" s="274" t="s">
        <v>386</v>
      </c>
      <c r="AV1146" s="15" t="s">
        <v>92</v>
      </c>
      <c r="AW1146" s="15" t="s">
        <v>30</v>
      </c>
      <c r="AX1146" s="15" t="s">
        <v>76</v>
      </c>
      <c r="AY1146" s="274" t="s">
        <v>387</v>
      </c>
    </row>
    <row r="1147" spans="1:65" s="16" customFormat="1" ht="10.199999999999999">
      <c r="B1147" s="275"/>
      <c r="C1147" s="276"/>
      <c r="D1147" s="255" t="s">
        <v>398</v>
      </c>
      <c r="E1147" s="277" t="s">
        <v>1</v>
      </c>
      <c r="F1147" s="278" t="s">
        <v>412</v>
      </c>
      <c r="G1147" s="276"/>
      <c r="H1147" s="279">
        <v>84</v>
      </c>
      <c r="I1147" s="280"/>
      <c r="J1147" s="276"/>
      <c r="K1147" s="276"/>
      <c r="L1147" s="281"/>
      <c r="M1147" s="282"/>
      <c r="N1147" s="283"/>
      <c r="O1147" s="283"/>
      <c r="P1147" s="283"/>
      <c r="Q1147" s="283"/>
      <c r="R1147" s="283"/>
      <c r="S1147" s="283"/>
      <c r="T1147" s="284"/>
      <c r="AT1147" s="285" t="s">
        <v>398</v>
      </c>
      <c r="AU1147" s="285" t="s">
        <v>386</v>
      </c>
      <c r="AV1147" s="16" t="s">
        <v>386</v>
      </c>
      <c r="AW1147" s="16" t="s">
        <v>30</v>
      </c>
      <c r="AX1147" s="16" t="s">
        <v>84</v>
      </c>
      <c r="AY1147" s="285" t="s">
        <v>387</v>
      </c>
    </row>
    <row r="1148" spans="1:65" s="2" customFormat="1" ht="24.15" customHeight="1">
      <c r="A1148" s="37"/>
      <c r="B1148" s="38"/>
      <c r="C1148" s="240" t="s">
        <v>1301</v>
      </c>
      <c r="D1148" s="240" t="s">
        <v>393</v>
      </c>
      <c r="E1148" s="241" t="s">
        <v>1018</v>
      </c>
      <c r="F1148" s="242" t="s">
        <v>1019</v>
      </c>
      <c r="G1148" s="243" t="s">
        <v>396</v>
      </c>
      <c r="H1148" s="244">
        <v>44.1</v>
      </c>
      <c r="I1148" s="245"/>
      <c r="J1148" s="246">
        <f>ROUND(I1148*H1148,2)</f>
        <v>0</v>
      </c>
      <c r="K1148" s="247"/>
      <c r="L1148" s="40"/>
      <c r="M1148" s="248" t="s">
        <v>1</v>
      </c>
      <c r="N1148" s="249" t="s">
        <v>42</v>
      </c>
      <c r="O1148" s="78"/>
      <c r="P1148" s="250">
        <f>O1148*H1148</f>
        <v>0</v>
      </c>
      <c r="Q1148" s="250">
        <v>0</v>
      </c>
      <c r="R1148" s="250">
        <f>Q1148*H1148</f>
        <v>0</v>
      </c>
      <c r="S1148" s="250">
        <v>0</v>
      </c>
      <c r="T1148" s="251">
        <f>S1148*H1148</f>
        <v>0</v>
      </c>
      <c r="U1148" s="37"/>
      <c r="V1148" s="37"/>
      <c r="W1148" s="37"/>
      <c r="X1148" s="37"/>
      <c r="Y1148" s="37"/>
      <c r="Z1148" s="37"/>
      <c r="AA1148" s="37"/>
      <c r="AB1148" s="37"/>
      <c r="AC1148" s="37"/>
      <c r="AD1148" s="37"/>
      <c r="AE1148" s="37"/>
      <c r="AR1148" s="252" t="s">
        <v>386</v>
      </c>
      <c r="AT1148" s="252" t="s">
        <v>393</v>
      </c>
      <c r="AU1148" s="252" t="s">
        <v>386</v>
      </c>
      <c r="AY1148" s="19" t="s">
        <v>387</v>
      </c>
      <c r="BE1148" s="127">
        <f>IF(N1148="základná",J1148,0)</f>
        <v>0</v>
      </c>
      <c r="BF1148" s="127">
        <f>IF(N1148="znížená",J1148,0)</f>
        <v>0</v>
      </c>
      <c r="BG1148" s="127">
        <f>IF(N1148="zákl. prenesená",J1148,0)</f>
        <v>0</v>
      </c>
      <c r="BH1148" s="127">
        <f>IF(N1148="zníž. prenesená",J1148,0)</f>
        <v>0</v>
      </c>
      <c r="BI1148" s="127">
        <f>IF(N1148="nulová",J1148,0)</f>
        <v>0</v>
      </c>
      <c r="BJ1148" s="19" t="s">
        <v>92</v>
      </c>
      <c r="BK1148" s="127">
        <f>ROUND(I1148*H1148,2)</f>
        <v>0</v>
      </c>
      <c r="BL1148" s="19" t="s">
        <v>386</v>
      </c>
      <c r="BM1148" s="252" t="s">
        <v>1302</v>
      </c>
    </row>
    <row r="1149" spans="1:65" s="14" customFormat="1" ht="10.199999999999999">
      <c r="B1149" s="253"/>
      <c r="C1149" s="254"/>
      <c r="D1149" s="255" t="s">
        <v>398</v>
      </c>
      <c r="E1149" s="256" t="s">
        <v>1</v>
      </c>
      <c r="F1149" s="257" t="s">
        <v>802</v>
      </c>
      <c r="G1149" s="254"/>
      <c r="H1149" s="256" t="s">
        <v>1</v>
      </c>
      <c r="I1149" s="258"/>
      <c r="J1149" s="254"/>
      <c r="K1149" s="254"/>
      <c r="L1149" s="259"/>
      <c r="M1149" s="260"/>
      <c r="N1149" s="261"/>
      <c r="O1149" s="261"/>
      <c r="P1149" s="261"/>
      <c r="Q1149" s="261"/>
      <c r="R1149" s="261"/>
      <c r="S1149" s="261"/>
      <c r="T1149" s="262"/>
      <c r="AT1149" s="263" t="s">
        <v>398</v>
      </c>
      <c r="AU1149" s="263" t="s">
        <v>386</v>
      </c>
      <c r="AV1149" s="14" t="s">
        <v>84</v>
      </c>
      <c r="AW1149" s="14" t="s">
        <v>30</v>
      </c>
      <c r="AX1149" s="14" t="s">
        <v>76</v>
      </c>
      <c r="AY1149" s="263" t="s">
        <v>387</v>
      </c>
    </row>
    <row r="1150" spans="1:65" s="15" customFormat="1" ht="10.199999999999999">
      <c r="B1150" s="264"/>
      <c r="C1150" s="265"/>
      <c r="D1150" s="255" t="s">
        <v>398</v>
      </c>
      <c r="E1150" s="266" t="s">
        <v>1</v>
      </c>
      <c r="F1150" s="267" t="s">
        <v>287</v>
      </c>
      <c r="G1150" s="265"/>
      <c r="H1150" s="268">
        <v>42</v>
      </c>
      <c r="I1150" s="269"/>
      <c r="J1150" s="265"/>
      <c r="K1150" s="265"/>
      <c r="L1150" s="270"/>
      <c r="M1150" s="271"/>
      <c r="N1150" s="272"/>
      <c r="O1150" s="272"/>
      <c r="P1150" s="272"/>
      <c r="Q1150" s="272"/>
      <c r="R1150" s="272"/>
      <c r="S1150" s="272"/>
      <c r="T1150" s="273"/>
      <c r="AT1150" s="274" t="s">
        <v>398</v>
      </c>
      <c r="AU1150" s="274" t="s">
        <v>386</v>
      </c>
      <c r="AV1150" s="15" t="s">
        <v>92</v>
      </c>
      <c r="AW1150" s="15" t="s">
        <v>30</v>
      </c>
      <c r="AX1150" s="15" t="s">
        <v>76</v>
      </c>
      <c r="AY1150" s="274" t="s">
        <v>387</v>
      </c>
    </row>
    <row r="1151" spans="1:65" s="17" customFormat="1" ht="10.199999999999999">
      <c r="B1151" s="286"/>
      <c r="C1151" s="287"/>
      <c r="D1151" s="255" t="s">
        <v>398</v>
      </c>
      <c r="E1151" s="288" t="s">
        <v>286</v>
      </c>
      <c r="F1151" s="289" t="s">
        <v>411</v>
      </c>
      <c r="G1151" s="287"/>
      <c r="H1151" s="290">
        <v>42</v>
      </c>
      <c r="I1151" s="291"/>
      <c r="J1151" s="287"/>
      <c r="K1151" s="287"/>
      <c r="L1151" s="292"/>
      <c r="M1151" s="293"/>
      <c r="N1151" s="294"/>
      <c r="O1151" s="294"/>
      <c r="P1151" s="294"/>
      <c r="Q1151" s="294"/>
      <c r="R1151" s="294"/>
      <c r="S1151" s="294"/>
      <c r="T1151" s="295"/>
      <c r="AT1151" s="296" t="s">
        <v>398</v>
      </c>
      <c r="AU1151" s="296" t="s">
        <v>386</v>
      </c>
      <c r="AV1151" s="17" t="s">
        <v>99</v>
      </c>
      <c r="AW1151" s="17" t="s">
        <v>30</v>
      </c>
      <c r="AX1151" s="17" t="s">
        <v>76</v>
      </c>
      <c r="AY1151" s="296" t="s">
        <v>387</v>
      </c>
    </row>
    <row r="1152" spans="1:65" s="15" customFormat="1" ht="10.199999999999999">
      <c r="B1152" s="264"/>
      <c r="C1152" s="265"/>
      <c r="D1152" s="255" t="s">
        <v>398</v>
      </c>
      <c r="E1152" s="266" t="s">
        <v>1</v>
      </c>
      <c r="F1152" s="267" t="s">
        <v>1303</v>
      </c>
      <c r="G1152" s="265"/>
      <c r="H1152" s="268">
        <v>2.1</v>
      </c>
      <c r="I1152" s="269"/>
      <c r="J1152" s="265"/>
      <c r="K1152" s="265"/>
      <c r="L1152" s="270"/>
      <c r="M1152" s="271"/>
      <c r="N1152" s="272"/>
      <c r="O1152" s="272"/>
      <c r="P1152" s="272"/>
      <c r="Q1152" s="272"/>
      <c r="R1152" s="272"/>
      <c r="S1152" s="272"/>
      <c r="T1152" s="273"/>
      <c r="AT1152" s="274" t="s">
        <v>398</v>
      </c>
      <c r="AU1152" s="274" t="s">
        <v>386</v>
      </c>
      <c r="AV1152" s="15" t="s">
        <v>92</v>
      </c>
      <c r="AW1152" s="15" t="s">
        <v>30</v>
      </c>
      <c r="AX1152" s="15" t="s">
        <v>76</v>
      </c>
      <c r="AY1152" s="274" t="s">
        <v>387</v>
      </c>
    </row>
    <row r="1153" spans="1:65" s="16" customFormat="1" ht="10.199999999999999">
      <c r="B1153" s="275"/>
      <c r="C1153" s="276"/>
      <c r="D1153" s="255" t="s">
        <v>398</v>
      </c>
      <c r="E1153" s="277" t="s">
        <v>1</v>
      </c>
      <c r="F1153" s="278" t="s">
        <v>412</v>
      </c>
      <c r="G1153" s="276"/>
      <c r="H1153" s="279">
        <v>44.1</v>
      </c>
      <c r="I1153" s="280"/>
      <c r="J1153" s="276"/>
      <c r="K1153" s="276"/>
      <c r="L1153" s="281"/>
      <c r="M1153" s="282"/>
      <c r="N1153" s="283"/>
      <c r="O1153" s="283"/>
      <c r="P1153" s="283"/>
      <c r="Q1153" s="283"/>
      <c r="R1153" s="283"/>
      <c r="S1153" s="283"/>
      <c r="T1153" s="284"/>
      <c r="AT1153" s="285" t="s">
        <v>398</v>
      </c>
      <c r="AU1153" s="285" t="s">
        <v>386</v>
      </c>
      <c r="AV1153" s="16" t="s">
        <v>386</v>
      </c>
      <c r="AW1153" s="16" t="s">
        <v>30</v>
      </c>
      <c r="AX1153" s="16" t="s">
        <v>84</v>
      </c>
      <c r="AY1153" s="285" t="s">
        <v>387</v>
      </c>
    </row>
    <row r="1154" spans="1:65" s="2" customFormat="1" ht="49.05" customHeight="1">
      <c r="A1154" s="37"/>
      <c r="B1154" s="38"/>
      <c r="C1154" s="240" t="s">
        <v>1304</v>
      </c>
      <c r="D1154" s="240" t="s">
        <v>393</v>
      </c>
      <c r="E1154" s="241" t="s">
        <v>1023</v>
      </c>
      <c r="F1154" s="242" t="s">
        <v>1024</v>
      </c>
      <c r="G1154" s="243" t="s">
        <v>396</v>
      </c>
      <c r="H1154" s="244">
        <v>55.44</v>
      </c>
      <c r="I1154" s="245"/>
      <c r="J1154" s="246">
        <f>ROUND(I1154*H1154,2)</f>
        <v>0</v>
      </c>
      <c r="K1154" s="247"/>
      <c r="L1154" s="40"/>
      <c r="M1154" s="248" t="s">
        <v>1</v>
      </c>
      <c r="N1154" s="249" t="s">
        <v>42</v>
      </c>
      <c r="O1154" s="78"/>
      <c r="P1154" s="250">
        <f>O1154*H1154</f>
        <v>0</v>
      </c>
      <c r="Q1154" s="250">
        <v>0</v>
      </c>
      <c r="R1154" s="250">
        <f>Q1154*H1154</f>
        <v>0</v>
      </c>
      <c r="S1154" s="250">
        <v>0</v>
      </c>
      <c r="T1154" s="251">
        <f>S1154*H1154</f>
        <v>0</v>
      </c>
      <c r="U1154" s="37"/>
      <c r="V1154" s="37"/>
      <c r="W1154" s="37"/>
      <c r="X1154" s="37"/>
      <c r="Y1154" s="37"/>
      <c r="Z1154" s="37"/>
      <c r="AA1154" s="37"/>
      <c r="AB1154" s="37"/>
      <c r="AC1154" s="37"/>
      <c r="AD1154" s="37"/>
      <c r="AE1154" s="37"/>
      <c r="AR1154" s="252" t="s">
        <v>386</v>
      </c>
      <c r="AT1154" s="252" t="s">
        <v>393</v>
      </c>
      <c r="AU1154" s="252" t="s">
        <v>386</v>
      </c>
      <c r="AY1154" s="19" t="s">
        <v>387</v>
      </c>
      <c r="BE1154" s="127">
        <f>IF(N1154="základná",J1154,0)</f>
        <v>0</v>
      </c>
      <c r="BF1154" s="127">
        <f>IF(N1154="znížená",J1154,0)</f>
        <v>0</v>
      </c>
      <c r="BG1154" s="127">
        <f>IF(N1154="zákl. prenesená",J1154,0)</f>
        <v>0</v>
      </c>
      <c r="BH1154" s="127">
        <f>IF(N1154="zníž. prenesená",J1154,0)</f>
        <v>0</v>
      </c>
      <c r="BI1154" s="127">
        <f>IF(N1154="nulová",J1154,0)</f>
        <v>0</v>
      </c>
      <c r="BJ1154" s="19" t="s">
        <v>92</v>
      </c>
      <c r="BK1154" s="127">
        <f>ROUND(I1154*H1154,2)</f>
        <v>0</v>
      </c>
      <c r="BL1154" s="19" t="s">
        <v>386</v>
      </c>
      <c r="BM1154" s="252" t="s">
        <v>1305</v>
      </c>
    </row>
    <row r="1155" spans="1:65" s="14" customFormat="1" ht="10.199999999999999">
      <c r="B1155" s="253"/>
      <c r="C1155" s="254"/>
      <c r="D1155" s="255" t="s">
        <v>398</v>
      </c>
      <c r="E1155" s="256" t="s">
        <v>1</v>
      </c>
      <c r="F1155" s="257" t="s">
        <v>802</v>
      </c>
      <c r="G1155" s="254"/>
      <c r="H1155" s="256" t="s">
        <v>1</v>
      </c>
      <c r="I1155" s="258"/>
      <c r="J1155" s="254"/>
      <c r="K1155" s="254"/>
      <c r="L1155" s="259"/>
      <c r="M1155" s="260"/>
      <c r="N1155" s="261"/>
      <c r="O1155" s="261"/>
      <c r="P1155" s="261"/>
      <c r="Q1155" s="261"/>
      <c r="R1155" s="261"/>
      <c r="S1155" s="261"/>
      <c r="T1155" s="262"/>
      <c r="AT1155" s="263" t="s">
        <v>398</v>
      </c>
      <c r="AU1155" s="263" t="s">
        <v>386</v>
      </c>
      <c r="AV1155" s="14" t="s">
        <v>84</v>
      </c>
      <c r="AW1155" s="14" t="s">
        <v>30</v>
      </c>
      <c r="AX1155" s="14" t="s">
        <v>76</v>
      </c>
      <c r="AY1155" s="263" t="s">
        <v>387</v>
      </c>
    </row>
    <row r="1156" spans="1:65" s="15" customFormat="1" ht="10.199999999999999">
      <c r="B1156" s="264"/>
      <c r="C1156" s="265"/>
      <c r="D1156" s="255" t="s">
        <v>398</v>
      </c>
      <c r="E1156" s="266" t="s">
        <v>1</v>
      </c>
      <c r="F1156" s="267" t="s">
        <v>294</v>
      </c>
      <c r="G1156" s="265"/>
      <c r="H1156" s="268">
        <v>52.8</v>
      </c>
      <c r="I1156" s="269"/>
      <c r="J1156" s="265"/>
      <c r="K1156" s="265"/>
      <c r="L1156" s="270"/>
      <c r="M1156" s="271"/>
      <c r="N1156" s="272"/>
      <c r="O1156" s="272"/>
      <c r="P1156" s="272"/>
      <c r="Q1156" s="272"/>
      <c r="R1156" s="272"/>
      <c r="S1156" s="272"/>
      <c r="T1156" s="273"/>
      <c r="AT1156" s="274" t="s">
        <v>398</v>
      </c>
      <c r="AU1156" s="274" t="s">
        <v>386</v>
      </c>
      <c r="AV1156" s="15" t="s">
        <v>92</v>
      </c>
      <c r="AW1156" s="15" t="s">
        <v>30</v>
      </c>
      <c r="AX1156" s="15" t="s">
        <v>76</v>
      </c>
      <c r="AY1156" s="274" t="s">
        <v>387</v>
      </c>
    </row>
    <row r="1157" spans="1:65" s="17" customFormat="1" ht="10.199999999999999">
      <c r="B1157" s="286"/>
      <c r="C1157" s="287"/>
      <c r="D1157" s="255" t="s">
        <v>398</v>
      </c>
      <c r="E1157" s="288" t="s">
        <v>293</v>
      </c>
      <c r="F1157" s="289" t="s">
        <v>411</v>
      </c>
      <c r="G1157" s="287"/>
      <c r="H1157" s="290">
        <v>52.8</v>
      </c>
      <c r="I1157" s="291"/>
      <c r="J1157" s="287"/>
      <c r="K1157" s="287"/>
      <c r="L1157" s="292"/>
      <c r="M1157" s="293"/>
      <c r="N1157" s="294"/>
      <c r="O1157" s="294"/>
      <c r="P1157" s="294"/>
      <c r="Q1157" s="294"/>
      <c r="R1157" s="294"/>
      <c r="S1157" s="294"/>
      <c r="T1157" s="295"/>
      <c r="AT1157" s="296" t="s">
        <v>398</v>
      </c>
      <c r="AU1157" s="296" t="s">
        <v>386</v>
      </c>
      <c r="AV1157" s="17" t="s">
        <v>99</v>
      </c>
      <c r="AW1157" s="17" t="s">
        <v>30</v>
      </c>
      <c r="AX1157" s="17" t="s">
        <v>76</v>
      </c>
      <c r="AY1157" s="296" t="s">
        <v>387</v>
      </c>
    </row>
    <row r="1158" spans="1:65" s="15" customFormat="1" ht="10.199999999999999">
      <c r="B1158" s="264"/>
      <c r="C1158" s="265"/>
      <c r="D1158" s="255" t="s">
        <v>398</v>
      </c>
      <c r="E1158" s="266" t="s">
        <v>1</v>
      </c>
      <c r="F1158" s="267" t="s">
        <v>1306</v>
      </c>
      <c r="G1158" s="265"/>
      <c r="H1158" s="268">
        <v>2.64</v>
      </c>
      <c r="I1158" s="269"/>
      <c r="J1158" s="265"/>
      <c r="K1158" s="265"/>
      <c r="L1158" s="270"/>
      <c r="M1158" s="271"/>
      <c r="N1158" s="272"/>
      <c r="O1158" s="272"/>
      <c r="P1158" s="272"/>
      <c r="Q1158" s="272"/>
      <c r="R1158" s="272"/>
      <c r="S1158" s="272"/>
      <c r="T1158" s="273"/>
      <c r="AT1158" s="274" t="s">
        <v>398</v>
      </c>
      <c r="AU1158" s="274" t="s">
        <v>386</v>
      </c>
      <c r="AV1158" s="15" t="s">
        <v>92</v>
      </c>
      <c r="AW1158" s="15" t="s">
        <v>30</v>
      </c>
      <c r="AX1158" s="15" t="s">
        <v>76</v>
      </c>
      <c r="AY1158" s="274" t="s">
        <v>387</v>
      </c>
    </row>
    <row r="1159" spans="1:65" s="16" customFormat="1" ht="10.199999999999999">
      <c r="B1159" s="275"/>
      <c r="C1159" s="276"/>
      <c r="D1159" s="255" t="s">
        <v>398</v>
      </c>
      <c r="E1159" s="277" t="s">
        <v>1</v>
      </c>
      <c r="F1159" s="278" t="s">
        <v>412</v>
      </c>
      <c r="G1159" s="276"/>
      <c r="H1159" s="279">
        <v>55.44</v>
      </c>
      <c r="I1159" s="280"/>
      <c r="J1159" s="276"/>
      <c r="K1159" s="276"/>
      <c r="L1159" s="281"/>
      <c r="M1159" s="282"/>
      <c r="N1159" s="283"/>
      <c r="O1159" s="283"/>
      <c r="P1159" s="283"/>
      <c r="Q1159" s="283"/>
      <c r="R1159" s="283"/>
      <c r="S1159" s="283"/>
      <c r="T1159" s="284"/>
      <c r="AT1159" s="285" t="s">
        <v>398</v>
      </c>
      <c r="AU1159" s="285" t="s">
        <v>386</v>
      </c>
      <c r="AV1159" s="16" t="s">
        <v>386</v>
      </c>
      <c r="AW1159" s="16" t="s">
        <v>30</v>
      </c>
      <c r="AX1159" s="16" t="s">
        <v>84</v>
      </c>
      <c r="AY1159" s="285" t="s">
        <v>387</v>
      </c>
    </row>
    <row r="1160" spans="1:65" s="2" customFormat="1" ht="62.7" customHeight="1">
      <c r="A1160" s="37"/>
      <c r="B1160" s="38"/>
      <c r="C1160" s="240" t="s">
        <v>1307</v>
      </c>
      <c r="D1160" s="240" t="s">
        <v>393</v>
      </c>
      <c r="E1160" s="241" t="s">
        <v>585</v>
      </c>
      <c r="F1160" s="242" t="s">
        <v>586</v>
      </c>
      <c r="G1160" s="243" t="s">
        <v>396</v>
      </c>
      <c r="H1160" s="244">
        <v>1664.25</v>
      </c>
      <c r="I1160" s="245"/>
      <c r="J1160" s="246">
        <f>ROUND(I1160*H1160,2)</f>
        <v>0</v>
      </c>
      <c r="K1160" s="247"/>
      <c r="L1160" s="40"/>
      <c r="M1160" s="248" t="s">
        <v>1</v>
      </c>
      <c r="N1160" s="249" t="s">
        <v>42</v>
      </c>
      <c r="O1160" s="78"/>
      <c r="P1160" s="250">
        <f>O1160*H1160</f>
        <v>0</v>
      </c>
      <c r="Q1160" s="250">
        <v>0</v>
      </c>
      <c r="R1160" s="250">
        <f>Q1160*H1160</f>
        <v>0</v>
      </c>
      <c r="S1160" s="250">
        <v>0</v>
      </c>
      <c r="T1160" s="251">
        <f>S1160*H1160</f>
        <v>0</v>
      </c>
      <c r="U1160" s="37"/>
      <c r="V1160" s="37"/>
      <c r="W1160" s="37"/>
      <c r="X1160" s="37"/>
      <c r="Y1160" s="37"/>
      <c r="Z1160" s="37"/>
      <c r="AA1160" s="37"/>
      <c r="AB1160" s="37"/>
      <c r="AC1160" s="37"/>
      <c r="AD1160" s="37"/>
      <c r="AE1160" s="37"/>
      <c r="AR1160" s="252" t="s">
        <v>386</v>
      </c>
      <c r="AT1160" s="252" t="s">
        <v>393</v>
      </c>
      <c r="AU1160" s="252" t="s">
        <v>386</v>
      </c>
      <c r="AY1160" s="19" t="s">
        <v>387</v>
      </c>
      <c r="BE1160" s="127">
        <f>IF(N1160="základná",J1160,0)</f>
        <v>0</v>
      </c>
      <c r="BF1160" s="127">
        <f>IF(N1160="znížená",J1160,0)</f>
        <v>0</v>
      </c>
      <c r="BG1160" s="127">
        <f>IF(N1160="zákl. prenesená",J1160,0)</f>
        <v>0</v>
      </c>
      <c r="BH1160" s="127">
        <f>IF(N1160="zníž. prenesená",J1160,0)</f>
        <v>0</v>
      </c>
      <c r="BI1160" s="127">
        <f>IF(N1160="nulová",J1160,0)</f>
        <v>0</v>
      </c>
      <c r="BJ1160" s="19" t="s">
        <v>92</v>
      </c>
      <c r="BK1160" s="127">
        <f>ROUND(I1160*H1160,2)</f>
        <v>0</v>
      </c>
      <c r="BL1160" s="19" t="s">
        <v>386</v>
      </c>
      <c r="BM1160" s="252" t="s">
        <v>1308</v>
      </c>
    </row>
    <row r="1161" spans="1:65" s="15" customFormat="1" ht="10.199999999999999">
      <c r="B1161" s="264"/>
      <c r="C1161" s="265"/>
      <c r="D1161" s="255" t="s">
        <v>398</v>
      </c>
      <c r="E1161" s="266" t="s">
        <v>1</v>
      </c>
      <c r="F1161" s="267" t="s">
        <v>1309</v>
      </c>
      <c r="G1161" s="265"/>
      <c r="H1161" s="268">
        <v>951</v>
      </c>
      <c r="I1161" s="269"/>
      <c r="J1161" s="265"/>
      <c r="K1161" s="265"/>
      <c r="L1161" s="270"/>
      <c r="M1161" s="271"/>
      <c r="N1161" s="272"/>
      <c r="O1161" s="272"/>
      <c r="P1161" s="272"/>
      <c r="Q1161" s="272"/>
      <c r="R1161" s="272"/>
      <c r="S1161" s="272"/>
      <c r="T1161" s="273"/>
      <c r="AT1161" s="274" t="s">
        <v>398</v>
      </c>
      <c r="AU1161" s="274" t="s">
        <v>386</v>
      </c>
      <c r="AV1161" s="15" t="s">
        <v>92</v>
      </c>
      <c r="AW1161" s="15" t="s">
        <v>30</v>
      </c>
      <c r="AX1161" s="15" t="s">
        <v>76</v>
      </c>
      <c r="AY1161" s="274" t="s">
        <v>387</v>
      </c>
    </row>
    <row r="1162" spans="1:65" s="15" customFormat="1" ht="10.199999999999999">
      <c r="B1162" s="264"/>
      <c r="C1162" s="265"/>
      <c r="D1162" s="255" t="s">
        <v>398</v>
      </c>
      <c r="E1162" s="266" t="s">
        <v>267</v>
      </c>
      <c r="F1162" s="267" t="s">
        <v>1310</v>
      </c>
      <c r="G1162" s="265"/>
      <c r="H1162" s="268">
        <v>634</v>
      </c>
      <c r="I1162" s="269"/>
      <c r="J1162" s="265"/>
      <c r="K1162" s="265"/>
      <c r="L1162" s="270"/>
      <c r="M1162" s="271"/>
      <c r="N1162" s="272"/>
      <c r="O1162" s="272"/>
      <c r="P1162" s="272"/>
      <c r="Q1162" s="272"/>
      <c r="R1162" s="272"/>
      <c r="S1162" s="272"/>
      <c r="T1162" s="273"/>
      <c r="AT1162" s="274" t="s">
        <v>398</v>
      </c>
      <c r="AU1162" s="274" t="s">
        <v>386</v>
      </c>
      <c r="AV1162" s="15" t="s">
        <v>92</v>
      </c>
      <c r="AW1162" s="15" t="s">
        <v>30</v>
      </c>
      <c r="AX1162" s="15" t="s">
        <v>76</v>
      </c>
      <c r="AY1162" s="274" t="s">
        <v>387</v>
      </c>
    </row>
    <row r="1163" spans="1:65" s="17" customFormat="1" ht="10.199999999999999">
      <c r="B1163" s="286"/>
      <c r="C1163" s="287"/>
      <c r="D1163" s="255" t="s">
        <v>398</v>
      </c>
      <c r="E1163" s="288" t="s">
        <v>259</v>
      </c>
      <c r="F1163" s="289" t="s">
        <v>411</v>
      </c>
      <c r="G1163" s="287"/>
      <c r="H1163" s="290">
        <v>1585</v>
      </c>
      <c r="I1163" s="291"/>
      <c r="J1163" s="287"/>
      <c r="K1163" s="287"/>
      <c r="L1163" s="292"/>
      <c r="M1163" s="293"/>
      <c r="N1163" s="294"/>
      <c r="O1163" s="294"/>
      <c r="P1163" s="294"/>
      <c r="Q1163" s="294"/>
      <c r="R1163" s="294"/>
      <c r="S1163" s="294"/>
      <c r="T1163" s="295"/>
      <c r="AT1163" s="296" t="s">
        <v>398</v>
      </c>
      <c r="AU1163" s="296" t="s">
        <v>386</v>
      </c>
      <c r="AV1163" s="17" t="s">
        <v>99</v>
      </c>
      <c r="AW1163" s="17" t="s">
        <v>30</v>
      </c>
      <c r="AX1163" s="17" t="s">
        <v>76</v>
      </c>
      <c r="AY1163" s="296" t="s">
        <v>387</v>
      </c>
    </row>
    <row r="1164" spans="1:65" s="15" customFormat="1" ht="10.199999999999999">
      <c r="B1164" s="264"/>
      <c r="C1164" s="265"/>
      <c r="D1164" s="255" t="s">
        <v>398</v>
      </c>
      <c r="E1164" s="266" t="s">
        <v>1</v>
      </c>
      <c r="F1164" s="267" t="s">
        <v>1311</v>
      </c>
      <c r="G1164" s="265"/>
      <c r="H1164" s="268">
        <v>79.25</v>
      </c>
      <c r="I1164" s="269"/>
      <c r="J1164" s="265"/>
      <c r="K1164" s="265"/>
      <c r="L1164" s="270"/>
      <c r="M1164" s="271"/>
      <c r="N1164" s="272"/>
      <c r="O1164" s="272"/>
      <c r="P1164" s="272"/>
      <c r="Q1164" s="272"/>
      <c r="R1164" s="272"/>
      <c r="S1164" s="272"/>
      <c r="T1164" s="273"/>
      <c r="AT1164" s="274" t="s">
        <v>398</v>
      </c>
      <c r="AU1164" s="274" t="s">
        <v>386</v>
      </c>
      <c r="AV1164" s="15" t="s">
        <v>92</v>
      </c>
      <c r="AW1164" s="15" t="s">
        <v>30</v>
      </c>
      <c r="AX1164" s="15" t="s">
        <v>76</v>
      </c>
      <c r="AY1164" s="274" t="s">
        <v>387</v>
      </c>
    </row>
    <row r="1165" spans="1:65" s="16" customFormat="1" ht="10.199999999999999">
      <c r="B1165" s="275"/>
      <c r="C1165" s="276"/>
      <c r="D1165" s="255" t="s">
        <v>398</v>
      </c>
      <c r="E1165" s="277" t="s">
        <v>1</v>
      </c>
      <c r="F1165" s="278" t="s">
        <v>412</v>
      </c>
      <c r="G1165" s="276"/>
      <c r="H1165" s="279">
        <v>1664.25</v>
      </c>
      <c r="I1165" s="280"/>
      <c r="J1165" s="276"/>
      <c r="K1165" s="276"/>
      <c r="L1165" s="281"/>
      <c r="M1165" s="282"/>
      <c r="N1165" s="283"/>
      <c r="O1165" s="283"/>
      <c r="P1165" s="283"/>
      <c r="Q1165" s="283"/>
      <c r="R1165" s="283"/>
      <c r="S1165" s="283"/>
      <c r="T1165" s="284"/>
      <c r="AT1165" s="285" t="s">
        <v>398</v>
      </c>
      <c r="AU1165" s="285" t="s">
        <v>386</v>
      </c>
      <c r="AV1165" s="16" t="s">
        <v>386</v>
      </c>
      <c r="AW1165" s="16" t="s">
        <v>30</v>
      </c>
      <c r="AX1165" s="16" t="s">
        <v>84</v>
      </c>
      <c r="AY1165" s="285" t="s">
        <v>387</v>
      </c>
    </row>
    <row r="1166" spans="1:65" s="2" customFormat="1" ht="24.15" customHeight="1">
      <c r="A1166" s="37"/>
      <c r="B1166" s="38"/>
      <c r="C1166" s="297" t="s">
        <v>1312</v>
      </c>
      <c r="D1166" s="297" t="s">
        <v>592</v>
      </c>
      <c r="E1166" s="298" t="s">
        <v>593</v>
      </c>
      <c r="F1166" s="299" t="s">
        <v>594</v>
      </c>
      <c r="G1166" s="300" t="s">
        <v>180</v>
      </c>
      <c r="H1166" s="301">
        <v>2.9359999999999999</v>
      </c>
      <c r="I1166" s="302"/>
      <c r="J1166" s="303">
        <f>ROUND(I1166*H1166,2)</f>
        <v>0</v>
      </c>
      <c r="K1166" s="304"/>
      <c r="L1166" s="305"/>
      <c r="M1166" s="306" t="s">
        <v>1</v>
      </c>
      <c r="N1166" s="307" t="s">
        <v>42</v>
      </c>
      <c r="O1166" s="78"/>
      <c r="P1166" s="250">
        <f>O1166*H1166</f>
        <v>0</v>
      </c>
      <c r="Q1166" s="250">
        <v>1E-3</v>
      </c>
      <c r="R1166" s="250">
        <f>Q1166*H1166</f>
        <v>2.9359999999999998E-3</v>
      </c>
      <c r="S1166" s="250">
        <v>0</v>
      </c>
      <c r="T1166" s="251">
        <f>S1166*H1166</f>
        <v>0</v>
      </c>
      <c r="U1166" s="37"/>
      <c r="V1166" s="37"/>
      <c r="W1166" s="37"/>
      <c r="X1166" s="37"/>
      <c r="Y1166" s="37"/>
      <c r="Z1166" s="37"/>
      <c r="AA1166" s="37"/>
      <c r="AB1166" s="37"/>
      <c r="AC1166" s="37"/>
      <c r="AD1166" s="37"/>
      <c r="AE1166" s="37"/>
      <c r="AR1166" s="252" t="s">
        <v>443</v>
      </c>
      <c r="AT1166" s="252" t="s">
        <v>592</v>
      </c>
      <c r="AU1166" s="252" t="s">
        <v>386</v>
      </c>
      <c r="AY1166" s="19" t="s">
        <v>387</v>
      </c>
      <c r="BE1166" s="127">
        <f>IF(N1166="základná",J1166,0)</f>
        <v>0</v>
      </c>
      <c r="BF1166" s="127">
        <f>IF(N1166="znížená",J1166,0)</f>
        <v>0</v>
      </c>
      <c r="BG1166" s="127">
        <f>IF(N1166="zákl. prenesená",J1166,0)</f>
        <v>0</v>
      </c>
      <c r="BH1166" s="127">
        <f>IF(N1166="zníž. prenesená",J1166,0)</f>
        <v>0</v>
      </c>
      <c r="BI1166" s="127">
        <f>IF(N1166="nulová",J1166,0)</f>
        <v>0</v>
      </c>
      <c r="BJ1166" s="19" t="s">
        <v>92</v>
      </c>
      <c r="BK1166" s="127">
        <f>ROUND(I1166*H1166,2)</f>
        <v>0</v>
      </c>
      <c r="BL1166" s="19" t="s">
        <v>386</v>
      </c>
      <c r="BM1166" s="252" t="s">
        <v>1313</v>
      </c>
    </row>
    <row r="1167" spans="1:65" s="15" customFormat="1" ht="10.199999999999999">
      <c r="B1167" s="264"/>
      <c r="C1167" s="265"/>
      <c r="D1167" s="255" t="s">
        <v>398</v>
      </c>
      <c r="E1167" s="266" t="s">
        <v>1</v>
      </c>
      <c r="F1167" s="267" t="s">
        <v>1314</v>
      </c>
      <c r="G1167" s="265"/>
      <c r="H1167" s="268">
        <v>665.7</v>
      </c>
      <c r="I1167" s="269"/>
      <c r="J1167" s="265"/>
      <c r="K1167" s="265"/>
      <c r="L1167" s="270"/>
      <c r="M1167" s="271"/>
      <c r="N1167" s="272"/>
      <c r="O1167" s="272"/>
      <c r="P1167" s="272"/>
      <c r="Q1167" s="272"/>
      <c r="R1167" s="272"/>
      <c r="S1167" s="272"/>
      <c r="T1167" s="273"/>
      <c r="AT1167" s="274" t="s">
        <v>398</v>
      </c>
      <c r="AU1167" s="274" t="s">
        <v>386</v>
      </c>
      <c r="AV1167" s="15" t="s">
        <v>92</v>
      </c>
      <c r="AW1167" s="15" t="s">
        <v>30</v>
      </c>
      <c r="AX1167" s="15" t="s">
        <v>76</v>
      </c>
      <c r="AY1167" s="274" t="s">
        <v>387</v>
      </c>
    </row>
    <row r="1168" spans="1:65" s="16" customFormat="1" ht="10.199999999999999">
      <c r="B1168" s="275"/>
      <c r="C1168" s="276"/>
      <c r="D1168" s="255" t="s">
        <v>398</v>
      </c>
      <c r="E1168" s="277" t="s">
        <v>1</v>
      </c>
      <c r="F1168" s="278" t="s">
        <v>412</v>
      </c>
      <c r="G1168" s="276"/>
      <c r="H1168" s="279">
        <v>665.7</v>
      </c>
      <c r="I1168" s="280"/>
      <c r="J1168" s="276"/>
      <c r="K1168" s="276"/>
      <c r="L1168" s="281"/>
      <c r="M1168" s="282"/>
      <c r="N1168" s="283"/>
      <c r="O1168" s="283"/>
      <c r="P1168" s="283"/>
      <c r="Q1168" s="283"/>
      <c r="R1168" s="283"/>
      <c r="S1168" s="283"/>
      <c r="T1168" s="284"/>
      <c r="AT1168" s="285" t="s">
        <v>398</v>
      </c>
      <c r="AU1168" s="285" t="s">
        <v>386</v>
      </c>
      <c r="AV1168" s="16" t="s">
        <v>386</v>
      </c>
      <c r="AW1168" s="16" t="s">
        <v>30</v>
      </c>
      <c r="AX1168" s="16" t="s">
        <v>84</v>
      </c>
      <c r="AY1168" s="285" t="s">
        <v>387</v>
      </c>
    </row>
    <row r="1169" spans="1:65" s="15" customFormat="1" ht="10.199999999999999">
      <c r="B1169" s="264"/>
      <c r="C1169" s="265"/>
      <c r="D1169" s="255" t="s">
        <v>398</v>
      </c>
      <c r="E1169" s="265"/>
      <c r="F1169" s="267" t="s">
        <v>1315</v>
      </c>
      <c r="G1169" s="265"/>
      <c r="H1169" s="268">
        <v>2.9359999999999999</v>
      </c>
      <c r="I1169" s="269"/>
      <c r="J1169" s="265"/>
      <c r="K1169" s="265"/>
      <c r="L1169" s="270"/>
      <c r="M1169" s="271"/>
      <c r="N1169" s="272"/>
      <c r="O1169" s="272"/>
      <c r="P1169" s="272"/>
      <c r="Q1169" s="272"/>
      <c r="R1169" s="272"/>
      <c r="S1169" s="272"/>
      <c r="T1169" s="273"/>
      <c r="AT1169" s="274" t="s">
        <v>398</v>
      </c>
      <c r="AU1169" s="274" t="s">
        <v>386</v>
      </c>
      <c r="AV1169" s="15" t="s">
        <v>92</v>
      </c>
      <c r="AW1169" s="15" t="s">
        <v>4</v>
      </c>
      <c r="AX1169" s="15" t="s">
        <v>84</v>
      </c>
      <c r="AY1169" s="274" t="s">
        <v>387</v>
      </c>
    </row>
    <row r="1170" spans="1:65" s="2" customFormat="1" ht="24.15" customHeight="1">
      <c r="A1170" s="37"/>
      <c r="B1170" s="38"/>
      <c r="C1170" s="240" t="s">
        <v>1316</v>
      </c>
      <c r="D1170" s="240" t="s">
        <v>393</v>
      </c>
      <c r="E1170" s="241" t="s">
        <v>1042</v>
      </c>
      <c r="F1170" s="242" t="s">
        <v>1043</v>
      </c>
      <c r="G1170" s="243" t="s">
        <v>405</v>
      </c>
      <c r="H1170" s="244">
        <v>292.11</v>
      </c>
      <c r="I1170" s="245"/>
      <c r="J1170" s="246">
        <f>ROUND(I1170*H1170,2)</f>
        <v>0</v>
      </c>
      <c r="K1170" s="247"/>
      <c r="L1170" s="40"/>
      <c r="M1170" s="248" t="s">
        <v>1</v>
      </c>
      <c r="N1170" s="249" t="s">
        <v>42</v>
      </c>
      <c r="O1170" s="78"/>
      <c r="P1170" s="250">
        <f>O1170*H1170</f>
        <v>0</v>
      </c>
      <c r="Q1170" s="250">
        <v>4.0000000000000001E-3</v>
      </c>
      <c r="R1170" s="250">
        <f>Q1170*H1170</f>
        <v>1.1684400000000001</v>
      </c>
      <c r="S1170" s="250">
        <v>0</v>
      </c>
      <c r="T1170" s="251">
        <f>S1170*H1170</f>
        <v>0</v>
      </c>
      <c r="U1170" s="37"/>
      <c r="V1170" s="37"/>
      <c r="W1170" s="37"/>
      <c r="X1170" s="37"/>
      <c r="Y1170" s="37"/>
      <c r="Z1170" s="37"/>
      <c r="AA1170" s="37"/>
      <c r="AB1170" s="37"/>
      <c r="AC1170" s="37"/>
      <c r="AD1170" s="37"/>
      <c r="AE1170" s="37"/>
      <c r="AR1170" s="252" t="s">
        <v>386</v>
      </c>
      <c r="AT1170" s="252" t="s">
        <v>393</v>
      </c>
      <c r="AU1170" s="252" t="s">
        <v>386</v>
      </c>
      <c r="AY1170" s="19" t="s">
        <v>387</v>
      </c>
      <c r="BE1170" s="127">
        <f>IF(N1170="základná",J1170,0)</f>
        <v>0</v>
      </c>
      <c r="BF1170" s="127">
        <f>IF(N1170="znížená",J1170,0)</f>
        <v>0</v>
      </c>
      <c r="BG1170" s="127">
        <f>IF(N1170="zákl. prenesená",J1170,0)</f>
        <v>0</v>
      </c>
      <c r="BH1170" s="127">
        <f>IF(N1170="zníž. prenesená",J1170,0)</f>
        <v>0</v>
      </c>
      <c r="BI1170" s="127">
        <f>IF(N1170="nulová",J1170,0)</f>
        <v>0</v>
      </c>
      <c r="BJ1170" s="19" t="s">
        <v>92</v>
      </c>
      <c r="BK1170" s="127">
        <f>ROUND(I1170*H1170,2)</f>
        <v>0</v>
      </c>
      <c r="BL1170" s="19" t="s">
        <v>386</v>
      </c>
      <c r="BM1170" s="252" t="s">
        <v>1317</v>
      </c>
    </row>
    <row r="1171" spans="1:65" s="15" customFormat="1" ht="10.199999999999999">
      <c r="B1171" s="264"/>
      <c r="C1171" s="265"/>
      <c r="D1171" s="255" t="s">
        <v>398</v>
      </c>
      <c r="E1171" s="266" t="s">
        <v>1</v>
      </c>
      <c r="F1171" s="267" t="s">
        <v>280</v>
      </c>
      <c r="G1171" s="265"/>
      <c r="H1171" s="268">
        <v>278.2</v>
      </c>
      <c r="I1171" s="269"/>
      <c r="J1171" s="265"/>
      <c r="K1171" s="265"/>
      <c r="L1171" s="270"/>
      <c r="M1171" s="271"/>
      <c r="N1171" s="272"/>
      <c r="O1171" s="272"/>
      <c r="P1171" s="272"/>
      <c r="Q1171" s="272"/>
      <c r="R1171" s="272"/>
      <c r="S1171" s="272"/>
      <c r="T1171" s="273"/>
      <c r="AT1171" s="274" t="s">
        <v>398</v>
      </c>
      <c r="AU1171" s="274" t="s">
        <v>386</v>
      </c>
      <c r="AV1171" s="15" t="s">
        <v>92</v>
      </c>
      <c r="AW1171" s="15" t="s">
        <v>30</v>
      </c>
      <c r="AX1171" s="15" t="s">
        <v>76</v>
      </c>
      <c r="AY1171" s="274" t="s">
        <v>387</v>
      </c>
    </row>
    <row r="1172" spans="1:65" s="17" customFormat="1" ht="10.199999999999999">
      <c r="B1172" s="286"/>
      <c r="C1172" s="287"/>
      <c r="D1172" s="255" t="s">
        <v>398</v>
      </c>
      <c r="E1172" s="288" t="s">
        <v>1</v>
      </c>
      <c r="F1172" s="289" t="s">
        <v>411</v>
      </c>
      <c r="G1172" s="287"/>
      <c r="H1172" s="290">
        <v>278.2</v>
      </c>
      <c r="I1172" s="291"/>
      <c r="J1172" s="287"/>
      <c r="K1172" s="287"/>
      <c r="L1172" s="292"/>
      <c r="M1172" s="293"/>
      <c r="N1172" s="294"/>
      <c r="O1172" s="294"/>
      <c r="P1172" s="294"/>
      <c r="Q1172" s="294"/>
      <c r="R1172" s="294"/>
      <c r="S1172" s="294"/>
      <c r="T1172" s="295"/>
      <c r="AT1172" s="296" t="s">
        <v>398</v>
      </c>
      <c r="AU1172" s="296" t="s">
        <v>386</v>
      </c>
      <c r="AV1172" s="17" t="s">
        <v>99</v>
      </c>
      <c r="AW1172" s="17" t="s">
        <v>30</v>
      </c>
      <c r="AX1172" s="17" t="s">
        <v>76</v>
      </c>
      <c r="AY1172" s="296" t="s">
        <v>387</v>
      </c>
    </row>
    <row r="1173" spans="1:65" s="15" customFormat="1" ht="10.199999999999999">
      <c r="B1173" s="264"/>
      <c r="C1173" s="265"/>
      <c r="D1173" s="255" t="s">
        <v>398</v>
      </c>
      <c r="E1173" s="266" t="s">
        <v>1</v>
      </c>
      <c r="F1173" s="267" t="s">
        <v>1279</v>
      </c>
      <c r="G1173" s="265"/>
      <c r="H1173" s="268">
        <v>13.91</v>
      </c>
      <c r="I1173" s="269"/>
      <c r="J1173" s="265"/>
      <c r="K1173" s="265"/>
      <c r="L1173" s="270"/>
      <c r="M1173" s="271"/>
      <c r="N1173" s="272"/>
      <c r="O1173" s="272"/>
      <c r="P1173" s="272"/>
      <c r="Q1173" s="272"/>
      <c r="R1173" s="272"/>
      <c r="S1173" s="272"/>
      <c r="T1173" s="273"/>
      <c r="AT1173" s="274" t="s">
        <v>398</v>
      </c>
      <c r="AU1173" s="274" t="s">
        <v>386</v>
      </c>
      <c r="AV1173" s="15" t="s">
        <v>92</v>
      </c>
      <c r="AW1173" s="15" t="s">
        <v>30</v>
      </c>
      <c r="AX1173" s="15" t="s">
        <v>76</v>
      </c>
      <c r="AY1173" s="274" t="s">
        <v>387</v>
      </c>
    </row>
    <row r="1174" spans="1:65" s="16" customFormat="1" ht="10.199999999999999">
      <c r="B1174" s="275"/>
      <c r="C1174" s="276"/>
      <c r="D1174" s="255" t="s">
        <v>398</v>
      </c>
      <c r="E1174" s="277" t="s">
        <v>1</v>
      </c>
      <c r="F1174" s="278" t="s">
        <v>412</v>
      </c>
      <c r="G1174" s="276"/>
      <c r="H1174" s="279">
        <v>292.11</v>
      </c>
      <c r="I1174" s="280"/>
      <c r="J1174" s="276"/>
      <c r="K1174" s="276"/>
      <c r="L1174" s="281"/>
      <c r="M1174" s="282"/>
      <c r="N1174" s="283"/>
      <c r="O1174" s="283"/>
      <c r="P1174" s="283"/>
      <c r="Q1174" s="283"/>
      <c r="R1174" s="283"/>
      <c r="S1174" s="283"/>
      <c r="T1174" s="284"/>
      <c r="AT1174" s="285" t="s">
        <v>398</v>
      </c>
      <c r="AU1174" s="285" t="s">
        <v>386</v>
      </c>
      <c r="AV1174" s="16" t="s">
        <v>386</v>
      </c>
      <c r="AW1174" s="16" t="s">
        <v>30</v>
      </c>
      <c r="AX1174" s="16" t="s">
        <v>84</v>
      </c>
      <c r="AY1174" s="285" t="s">
        <v>387</v>
      </c>
    </row>
    <row r="1175" spans="1:65" s="2" customFormat="1" ht="24.15" customHeight="1">
      <c r="A1175" s="37"/>
      <c r="B1175" s="38"/>
      <c r="C1175" s="240" t="s">
        <v>1318</v>
      </c>
      <c r="D1175" s="240" t="s">
        <v>393</v>
      </c>
      <c r="E1175" s="241" t="s">
        <v>603</v>
      </c>
      <c r="F1175" s="242" t="s">
        <v>604</v>
      </c>
      <c r="G1175" s="243" t="s">
        <v>405</v>
      </c>
      <c r="H1175" s="244">
        <v>3039</v>
      </c>
      <c r="I1175" s="245"/>
      <c r="J1175" s="246">
        <f>ROUND(I1175*H1175,2)</f>
        <v>0</v>
      </c>
      <c r="K1175" s="247"/>
      <c r="L1175" s="40"/>
      <c r="M1175" s="248" t="s">
        <v>1</v>
      </c>
      <c r="N1175" s="249" t="s">
        <v>42</v>
      </c>
      <c r="O1175" s="78"/>
      <c r="P1175" s="250">
        <f>O1175*H1175</f>
        <v>0</v>
      </c>
      <c r="Q1175" s="250">
        <v>8.2293999999999996E-3</v>
      </c>
      <c r="R1175" s="250">
        <f>Q1175*H1175</f>
        <v>25.009146599999998</v>
      </c>
      <c r="S1175" s="250">
        <v>0</v>
      </c>
      <c r="T1175" s="251">
        <f>S1175*H1175</f>
        <v>0</v>
      </c>
      <c r="U1175" s="37"/>
      <c r="V1175" s="37"/>
      <c r="W1175" s="37"/>
      <c r="X1175" s="37"/>
      <c r="Y1175" s="37"/>
      <c r="Z1175" s="37"/>
      <c r="AA1175" s="37"/>
      <c r="AB1175" s="37"/>
      <c r="AC1175" s="37"/>
      <c r="AD1175" s="37"/>
      <c r="AE1175" s="37"/>
      <c r="AR1175" s="252" t="s">
        <v>386</v>
      </c>
      <c r="AT1175" s="252" t="s">
        <v>393</v>
      </c>
      <c r="AU1175" s="252" t="s">
        <v>386</v>
      </c>
      <c r="AY1175" s="19" t="s">
        <v>387</v>
      </c>
      <c r="BE1175" s="127">
        <f>IF(N1175="základná",J1175,0)</f>
        <v>0</v>
      </c>
      <c r="BF1175" s="127">
        <f>IF(N1175="znížená",J1175,0)</f>
        <v>0</v>
      </c>
      <c r="BG1175" s="127">
        <f>IF(N1175="zákl. prenesená",J1175,0)</f>
        <v>0</v>
      </c>
      <c r="BH1175" s="127">
        <f>IF(N1175="zníž. prenesená",J1175,0)</f>
        <v>0</v>
      </c>
      <c r="BI1175" s="127">
        <f>IF(N1175="nulová",J1175,0)</f>
        <v>0</v>
      </c>
      <c r="BJ1175" s="19" t="s">
        <v>92</v>
      </c>
      <c r="BK1175" s="127">
        <f>ROUND(I1175*H1175,2)</f>
        <v>0</v>
      </c>
      <c r="BL1175" s="19" t="s">
        <v>386</v>
      </c>
      <c r="BM1175" s="252" t="s">
        <v>1319</v>
      </c>
    </row>
    <row r="1176" spans="1:65" s="15" customFormat="1" ht="10.199999999999999">
      <c r="B1176" s="264"/>
      <c r="C1176" s="265"/>
      <c r="D1176" s="255" t="s">
        <v>398</v>
      </c>
      <c r="E1176" s="266" t="s">
        <v>1</v>
      </c>
      <c r="F1176" s="267" t="s">
        <v>226</v>
      </c>
      <c r="G1176" s="265"/>
      <c r="H1176" s="268">
        <v>3039</v>
      </c>
      <c r="I1176" s="269"/>
      <c r="J1176" s="265"/>
      <c r="K1176" s="265"/>
      <c r="L1176" s="270"/>
      <c r="M1176" s="271"/>
      <c r="N1176" s="272"/>
      <c r="O1176" s="272"/>
      <c r="P1176" s="272"/>
      <c r="Q1176" s="272"/>
      <c r="R1176" s="272"/>
      <c r="S1176" s="272"/>
      <c r="T1176" s="273"/>
      <c r="AT1176" s="274" t="s">
        <v>398</v>
      </c>
      <c r="AU1176" s="274" t="s">
        <v>386</v>
      </c>
      <c r="AV1176" s="15" t="s">
        <v>92</v>
      </c>
      <c r="AW1176" s="15" t="s">
        <v>30</v>
      </c>
      <c r="AX1176" s="15" t="s">
        <v>84</v>
      </c>
      <c r="AY1176" s="274" t="s">
        <v>387</v>
      </c>
    </row>
    <row r="1177" spans="1:65" s="2" customFormat="1" ht="24.15" customHeight="1">
      <c r="A1177" s="37"/>
      <c r="B1177" s="38"/>
      <c r="C1177" s="240" t="s">
        <v>1320</v>
      </c>
      <c r="D1177" s="240" t="s">
        <v>393</v>
      </c>
      <c r="E1177" s="241" t="s">
        <v>607</v>
      </c>
      <c r="F1177" s="242" t="s">
        <v>608</v>
      </c>
      <c r="G1177" s="243" t="s">
        <v>396</v>
      </c>
      <c r="H1177" s="244">
        <v>469</v>
      </c>
      <c r="I1177" s="245"/>
      <c r="J1177" s="246">
        <f>ROUND(I1177*H1177,2)</f>
        <v>0</v>
      </c>
      <c r="K1177" s="247"/>
      <c r="L1177" s="40"/>
      <c r="M1177" s="248" t="s">
        <v>1</v>
      </c>
      <c r="N1177" s="249" t="s">
        <v>42</v>
      </c>
      <c r="O1177" s="78"/>
      <c r="P1177" s="250">
        <f>O1177*H1177</f>
        <v>0</v>
      </c>
      <c r="Q1177" s="250">
        <v>0</v>
      </c>
      <c r="R1177" s="250">
        <f>Q1177*H1177</f>
        <v>0</v>
      </c>
      <c r="S1177" s="250">
        <v>0</v>
      </c>
      <c r="T1177" s="251">
        <f>S1177*H1177</f>
        <v>0</v>
      </c>
      <c r="U1177" s="37"/>
      <c r="V1177" s="37"/>
      <c r="W1177" s="37"/>
      <c r="X1177" s="37"/>
      <c r="Y1177" s="37"/>
      <c r="Z1177" s="37"/>
      <c r="AA1177" s="37"/>
      <c r="AB1177" s="37"/>
      <c r="AC1177" s="37"/>
      <c r="AD1177" s="37"/>
      <c r="AE1177" s="37"/>
      <c r="AR1177" s="252" t="s">
        <v>386</v>
      </c>
      <c r="AT1177" s="252" t="s">
        <v>393</v>
      </c>
      <c r="AU1177" s="252" t="s">
        <v>386</v>
      </c>
      <c r="AY1177" s="19" t="s">
        <v>387</v>
      </c>
      <c r="BE1177" s="127">
        <f>IF(N1177="základná",J1177,0)</f>
        <v>0</v>
      </c>
      <c r="BF1177" s="127">
        <f>IF(N1177="znížená",J1177,0)</f>
        <v>0</v>
      </c>
      <c r="BG1177" s="127">
        <f>IF(N1177="zákl. prenesená",J1177,0)</f>
        <v>0</v>
      </c>
      <c r="BH1177" s="127">
        <f>IF(N1177="zníž. prenesená",J1177,0)</f>
        <v>0</v>
      </c>
      <c r="BI1177" s="127">
        <f>IF(N1177="nulová",J1177,0)</f>
        <v>0</v>
      </c>
      <c r="BJ1177" s="19" t="s">
        <v>92</v>
      </c>
      <c r="BK1177" s="127">
        <f>ROUND(I1177*H1177,2)</f>
        <v>0</v>
      </c>
      <c r="BL1177" s="19" t="s">
        <v>386</v>
      </c>
      <c r="BM1177" s="252" t="s">
        <v>1321</v>
      </c>
    </row>
    <row r="1178" spans="1:65" s="14" customFormat="1" ht="10.199999999999999">
      <c r="B1178" s="253"/>
      <c r="C1178" s="254"/>
      <c r="D1178" s="255" t="s">
        <v>398</v>
      </c>
      <c r="E1178" s="256" t="s">
        <v>1</v>
      </c>
      <c r="F1178" s="257" t="s">
        <v>610</v>
      </c>
      <c r="G1178" s="254"/>
      <c r="H1178" s="256" t="s">
        <v>1</v>
      </c>
      <c r="I1178" s="258"/>
      <c r="J1178" s="254"/>
      <c r="K1178" s="254"/>
      <c r="L1178" s="259"/>
      <c r="M1178" s="260"/>
      <c r="N1178" s="261"/>
      <c r="O1178" s="261"/>
      <c r="P1178" s="261"/>
      <c r="Q1178" s="261"/>
      <c r="R1178" s="261"/>
      <c r="S1178" s="261"/>
      <c r="T1178" s="262"/>
      <c r="AT1178" s="263" t="s">
        <v>398</v>
      </c>
      <c r="AU1178" s="263" t="s">
        <v>386</v>
      </c>
      <c r="AV1178" s="14" t="s">
        <v>84</v>
      </c>
      <c r="AW1178" s="14" t="s">
        <v>30</v>
      </c>
      <c r="AX1178" s="14" t="s">
        <v>76</v>
      </c>
      <c r="AY1178" s="263" t="s">
        <v>387</v>
      </c>
    </row>
    <row r="1179" spans="1:65" s="15" customFormat="1" ht="10.199999999999999">
      <c r="B1179" s="264"/>
      <c r="C1179" s="265"/>
      <c r="D1179" s="255" t="s">
        <v>398</v>
      </c>
      <c r="E1179" s="266" t="s">
        <v>1</v>
      </c>
      <c r="F1179" s="267" t="s">
        <v>243</v>
      </c>
      <c r="G1179" s="265"/>
      <c r="H1179" s="268">
        <v>469</v>
      </c>
      <c r="I1179" s="269"/>
      <c r="J1179" s="265"/>
      <c r="K1179" s="265"/>
      <c r="L1179" s="270"/>
      <c r="M1179" s="271"/>
      <c r="N1179" s="272"/>
      <c r="O1179" s="272"/>
      <c r="P1179" s="272"/>
      <c r="Q1179" s="272"/>
      <c r="R1179" s="272"/>
      <c r="S1179" s="272"/>
      <c r="T1179" s="273"/>
      <c r="AT1179" s="274" t="s">
        <v>398</v>
      </c>
      <c r="AU1179" s="274" t="s">
        <v>386</v>
      </c>
      <c r="AV1179" s="15" t="s">
        <v>92</v>
      </c>
      <c r="AW1179" s="15" t="s">
        <v>30</v>
      </c>
      <c r="AX1179" s="15" t="s">
        <v>76</v>
      </c>
      <c r="AY1179" s="274" t="s">
        <v>387</v>
      </c>
    </row>
    <row r="1180" spans="1:65" s="17" customFormat="1" ht="10.199999999999999">
      <c r="B1180" s="286"/>
      <c r="C1180" s="287"/>
      <c r="D1180" s="255" t="s">
        <v>398</v>
      </c>
      <c r="E1180" s="288" t="s">
        <v>242</v>
      </c>
      <c r="F1180" s="289" t="s">
        <v>411</v>
      </c>
      <c r="G1180" s="287"/>
      <c r="H1180" s="290">
        <v>469</v>
      </c>
      <c r="I1180" s="291"/>
      <c r="J1180" s="287"/>
      <c r="K1180" s="287"/>
      <c r="L1180" s="292"/>
      <c r="M1180" s="293"/>
      <c r="N1180" s="294"/>
      <c r="O1180" s="294"/>
      <c r="P1180" s="294"/>
      <c r="Q1180" s="294"/>
      <c r="R1180" s="294"/>
      <c r="S1180" s="294"/>
      <c r="T1180" s="295"/>
      <c r="AT1180" s="296" t="s">
        <v>398</v>
      </c>
      <c r="AU1180" s="296" t="s">
        <v>386</v>
      </c>
      <c r="AV1180" s="17" t="s">
        <v>99</v>
      </c>
      <c r="AW1180" s="17" t="s">
        <v>30</v>
      </c>
      <c r="AX1180" s="17" t="s">
        <v>76</v>
      </c>
      <c r="AY1180" s="296" t="s">
        <v>387</v>
      </c>
    </row>
    <row r="1181" spans="1:65" s="16" customFormat="1" ht="10.199999999999999">
      <c r="B1181" s="275"/>
      <c r="C1181" s="276"/>
      <c r="D1181" s="255" t="s">
        <v>398</v>
      </c>
      <c r="E1181" s="277" t="s">
        <v>1</v>
      </c>
      <c r="F1181" s="278" t="s">
        <v>412</v>
      </c>
      <c r="G1181" s="276"/>
      <c r="H1181" s="279">
        <v>469</v>
      </c>
      <c r="I1181" s="280"/>
      <c r="J1181" s="276"/>
      <c r="K1181" s="276"/>
      <c r="L1181" s="281"/>
      <c r="M1181" s="282"/>
      <c r="N1181" s="283"/>
      <c r="O1181" s="283"/>
      <c r="P1181" s="283"/>
      <c r="Q1181" s="283"/>
      <c r="R1181" s="283"/>
      <c r="S1181" s="283"/>
      <c r="T1181" s="284"/>
      <c r="AT1181" s="285" t="s">
        <v>398</v>
      </c>
      <c r="AU1181" s="285" t="s">
        <v>386</v>
      </c>
      <c r="AV1181" s="16" t="s">
        <v>386</v>
      </c>
      <c r="AW1181" s="16" t="s">
        <v>30</v>
      </c>
      <c r="AX1181" s="16" t="s">
        <v>84</v>
      </c>
      <c r="AY1181" s="285" t="s">
        <v>387</v>
      </c>
    </row>
    <row r="1182" spans="1:65" s="2" customFormat="1" ht="24.15" customHeight="1">
      <c r="A1182" s="37"/>
      <c r="B1182" s="38"/>
      <c r="C1182" s="297" t="s">
        <v>1322</v>
      </c>
      <c r="D1182" s="297" t="s">
        <v>592</v>
      </c>
      <c r="E1182" s="298" t="s">
        <v>612</v>
      </c>
      <c r="F1182" s="299" t="s">
        <v>613</v>
      </c>
      <c r="G1182" s="300" t="s">
        <v>396</v>
      </c>
      <c r="H1182" s="301">
        <v>473.69</v>
      </c>
      <c r="I1182" s="302"/>
      <c r="J1182" s="303">
        <f>ROUND(I1182*H1182,2)</f>
        <v>0</v>
      </c>
      <c r="K1182" s="304"/>
      <c r="L1182" s="305"/>
      <c r="M1182" s="306" t="s">
        <v>1</v>
      </c>
      <c r="N1182" s="307" t="s">
        <v>42</v>
      </c>
      <c r="O1182" s="78"/>
      <c r="P1182" s="250">
        <f>O1182*H1182</f>
        <v>0</v>
      </c>
      <c r="Q1182" s="250">
        <v>1.4999999999999999E-4</v>
      </c>
      <c r="R1182" s="250">
        <f>Q1182*H1182</f>
        <v>7.1053499999999992E-2</v>
      </c>
      <c r="S1182" s="250">
        <v>0</v>
      </c>
      <c r="T1182" s="251">
        <f>S1182*H1182</f>
        <v>0</v>
      </c>
      <c r="U1182" s="37"/>
      <c r="V1182" s="37"/>
      <c r="W1182" s="37"/>
      <c r="X1182" s="37"/>
      <c r="Y1182" s="37"/>
      <c r="Z1182" s="37"/>
      <c r="AA1182" s="37"/>
      <c r="AB1182" s="37"/>
      <c r="AC1182" s="37"/>
      <c r="AD1182" s="37"/>
      <c r="AE1182" s="37"/>
      <c r="AR1182" s="252" t="s">
        <v>443</v>
      </c>
      <c r="AT1182" s="252" t="s">
        <v>592</v>
      </c>
      <c r="AU1182" s="252" t="s">
        <v>386</v>
      </c>
      <c r="AY1182" s="19" t="s">
        <v>387</v>
      </c>
      <c r="BE1182" s="127">
        <f>IF(N1182="základná",J1182,0)</f>
        <v>0</v>
      </c>
      <c r="BF1182" s="127">
        <f>IF(N1182="znížená",J1182,0)</f>
        <v>0</v>
      </c>
      <c r="BG1182" s="127">
        <f>IF(N1182="zákl. prenesená",J1182,0)</f>
        <v>0</v>
      </c>
      <c r="BH1182" s="127">
        <f>IF(N1182="zníž. prenesená",J1182,0)</f>
        <v>0</v>
      </c>
      <c r="BI1182" s="127">
        <f>IF(N1182="nulová",J1182,0)</f>
        <v>0</v>
      </c>
      <c r="BJ1182" s="19" t="s">
        <v>92</v>
      </c>
      <c r="BK1182" s="127">
        <f>ROUND(I1182*H1182,2)</f>
        <v>0</v>
      </c>
      <c r="BL1182" s="19" t="s">
        <v>386</v>
      </c>
      <c r="BM1182" s="252" t="s">
        <v>1323</v>
      </c>
    </row>
    <row r="1183" spans="1:65" s="13" customFormat="1" ht="20.85" customHeight="1">
      <c r="B1183" s="227"/>
      <c r="C1183" s="228"/>
      <c r="D1183" s="229" t="s">
        <v>75</v>
      </c>
      <c r="E1183" s="229" t="s">
        <v>427</v>
      </c>
      <c r="F1183" s="229" t="s">
        <v>428</v>
      </c>
      <c r="G1183" s="228"/>
      <c r="H1183" s="228"/>
      <c r="I1183" s="230"/>
      <c r="J1183" s="231">
        <f>BK1183</f>
        <v>0</v>
      </c>
      <c r="K1183" s="228"/>
      <c r="L1183" s="232"/>
      <c r="M1183" s="233"/>
      <c r="N1183" s="234"/>
      <c r="O1183" s="234"/>
      <c r="P1183" s="235">
        <f>SUM(P1184:P1209)</f>
        <v>0</v>
      </c>
      <c r="Q1183" s="234"/>
      <c r="R1183" s="235">
        <f>SUM(R1184:R1209)</f>
        <v>53.662167999999994</v>
      </c>
      <c r="S1183" s="234"/>
      <c r="T1183" s="236">
        <f>SUM(T1184:T1209)</f>
        <v>0</v>
      </c>
      <c r="AR1183" s="237" t="s">
        <v>84</v>
      </c>
      <c r="AT1183" s="238" t="s">
        <v>75</v>
      </c>
      <c r="AU1183" s="238" t="s">
        <v>99</v>
      </c>
      <c r="AY1183" s="237" t="s">
        <v>387</v>
      </c>
      <c r="BK1183" s="239">
        <f>SUM(BK1184:BK1209)</f>
        <v>0</v>
      </c>
    </row>
    <row r="1184" spans="1:65" s="2" customFormat="1" ht="62.7" customHeight="1">
      <c r="A1184" s="37"/>
      <c r="B1184" s="38"/>
      <c r="C1184" s="240" t="s">
        <v>1324</v>
      </c>
      <c r="D1184" s="240" t="s">
        <v>393</v>
      </c>
      <c r="E1184" s="241" t="s">
        <v>632</v>
      </c>
      <c r="F1184" s="242" t="s">
        <v>633</v>
      </c>
      <c r="G1184" s="243" t="s">
        <v>396</v>
      </c>
      <c r="H1184" s="244">
        <v>30</v>
      </c>
      <c r="I1184" s="245"/>
      <c r="J1184" s="246">
        <f>ROUND(I1184*H1184,2)</f>
        <v>0</v>
      </c>
      <c r="K1184" s="247"/>
      <c r="L1184" s="40"/>
      <c r="M1184" s="248" t="s">
        <v>1</v>
      </c>
      <c r="N1184" s="249" t="s">
        <v>42</v>
      </c>
      <c r="O1184" s="78"/>
      <c r="P1184" s="250">
        <f>O1184*H1184</f>
        <v>0</v>
      </c>
      <c r="Q1184" s="250">
        <v>0.53791</v>
      </c>
      <c r="R1184" s="250">
        <f>Q1184*H1184</f>
        <v>16.1373</v>
      </c>
      <c r="S1184" s="250">
        <v>0</v>
      </c>
      <c r="T1184" s="251">
        <f>S1184*H1184</f>
        <v>0</v>
      </c>
      <c r="U1184" s="37"/>
      <c r="V1184" s="37"/>
      <c r="W1184" s="37"/>
      <c r="X1184" s="37"/>
      <c r="Y1184" s="37"/>
      <c r="Z1184" s="37"/>
      <c r="AA1184" s="37"/>
      <c r="AB1184" s="37"/>
      <c r="AC1184" s="37"/>
      <c r="AD1184" s="37"/>
      <c r="AE1184" s="37"/>
      <c r="AR1184" s="252" t="s">
        <v>386</v>
      </c>
      <c r="AT1184" s="252" t="s">
        <v>393</v>
      </c>
      <c r="AU1184" s="252" t="s">
        <v>386</v>
      </c>
      <c r="AY1184" s="19" t="s">
        <v>387</v>
      </c>
      <c r="BE1184" s="127">
        <f>IF(N1184="základná",J1184,0)</f>
        <v>0</v>
      </c>
      <c r="BF1184" s="127">
        <f>IF(N1184="znížená",J1184,0)</f>
        <v>0</v>
      </c>
      <c r="BG1184" s="127">
        <f>IF(N1184="zákl. prenesená",J1184,0)</f>
        <v>0</v>
      </c>
      <c r="BH1184" s="127">
        <f>IF(N1184="zníž. prenesená",J1184,0)</f>
        <v>0</v>
      </c>
      <c r="BI1184" s="127">
        <f>IF(N1184="nulová",J1184,0)</f>
        <v>0</v>
      </c>
      <c r="BJ1184" s="19" t="s">
        <v>92</v>
      </c>
      <c r="BK1184" s="127">
        <f>ROUND(I1184*H1184,2)</f>
        <v>0</v>
      </c>
      <c r="BL1184" s="19" t="s">
        <v>386</v>
      </c>
      <c r="BM1184" s="252" t="s">
        <v>1325</v>
      </c>
    </row>
    <row r="1185" spans="1:65" s="14" customFormat="1" ht="10.199999999999999">
      <c r="B1185" s="253"/>
      <c r="C1185" s="254"/>
      <c r="D1185" s="255" t="s">
        <v>398</v>
      </c>
      <c r="E1185" s="256" t="s">
        <v>1</v>
      </c>
      <c r="F1185" s="257" t="s">
        <v>635</v>
      </c>
      <c r="G1185" s="254"/>
      <c r="H1185" s="256" t="s">
        <v>1</v>
      </c>
      <c r="I1185" s="258"/>
      <c r="J1185" s="254"/>
      <c r="K1185" s="254"/>
      <c r="L1185" s="259"/>
      <c r="M1185" s="260"/>
      <c r="N1185" s="261"/>
      <c r="O1185" s="261"/>
      <c r="P1185" s="261"/>
      <c r="Q1185" s="261"/>
      <c r="R1185" s="261"/>
      <c r="S1185" s="261"/>
      <c r="T1185" s="262"/>
      <c r="AT1185" s="263" t="s">
        <v>398</v>
      </c>
      <c r="AU1185" s="263" t="s">
        <v>386</v>
      </c>
      <c r="AV1185" s="14" t="s">
        <v>84</v>
      </c>
      <c r="AW1185" s="14" t="s">
        <v>30</v>
      </c>
      <c r="AX1185" s="14" t="s">
        <v>76</v>
      </c>
      <c r="AY1185" s="263" t="s">
        <v>387</v>
      </c>
    </row>
    <row r="1186" spans="1:65" s="15" customFormat="1" ht="10.199999999999999">
      <c r="B1186" s="264"/>
      <c r="C1186" s="265"/>
      <c r="D1186" s="255" t="s">
        <v>398</v>
      </c>
      <c r="E1186" s="266" t="s">
        <v>1</v>
      </c>
      <c r="F1186" s="267" t="s">
        <v>1326</v>
      </c>
      <c r="G1186" s="265"/>
      <c r="H1186" s="268">
        <v>8</v>
      </c>
      <c r="I1186" s="269"/>
      <c r="J1186" s="265"/>
      <c r="K1186" s="265"/>
      <c r="L1186" s="270"/>
      <c r="M1186" s="271"/>
      <c r="N1186" s="272"/>
      <c r="O1186" s="272"/>
      <c r="P1186" s="272"/>
      <c r="Q1186" s="272"/>
      <c r="R1186" s="272"/>
      <c r="S1186" s="272"/>
      <c r="T1186" s="273"/>
      <c r="AT1186" s="274" t="s">
        <v>398</v>
      </c>
      <c r="AU1186" s="274" t="s">
        <v>386</v>
      </c>
      <c r="AV1186" s="15" t="s">
        <v>92</v>
      </c>
      <c r="AW1186" s="15" t="s">
        <v>30</v>
      </c>
      <c r="AX1186" s="15" t="s">
        <v>76</v>
      </c>
      <c r="AY1186" s="274" t="s">
        <v>387</v>
      </c>
    </row>
    <row r="1187" spans="1:65" s="15" customFormat="1" ht="10.199999999999999">
      <c r="B1187" s="264"/>
      <c r="C1187" s="265"/>
      <c r="D1187" s="255" t="s">
        <v>398</v>
      </c>
      <c r="E1187" s="266" t="s">
        <v>1</v>
      </c>
      <c r="F1187" s="267" t="s">
        <v>1327</v>
      </c>
      <c r="G1187" s="265"/>
      <c r="H1187" s="268">
        <v>22</v>
      </c>
      <c r="I1187" s="269"/>
      <c r="J1187" s="265"/>
      <c r="K1187" s="265"/>
      <c r="L1187" s="270"/>
      <c r="M1187" s="271"/>
      <c r="N1187" s="272"/>
      <c r="O1187" s="272"/>
      <c r="P1187" s="272"/>
      <c r="Q1187" s="272"/>
      <c r="R1187" s="272"/>
      <c r="S1187" s="272"/>
      <c r="T1187" s="273"/>
      <c r="AT1187" s="274" t="s">
        <v>398</v>
      </c>
      <c r="AU1187" s="274" t="s">
        <v>386</v>
      </c>
      <c r="AV1187" s="15" t="s">
        <v>92</v>
      </c>
      <c r="AW1187" s="15" t="s">
        <v>30</v>
      </c>
      <c r="AX1187" s="15" t="s">
        <v>76</v>
      </c>
      <c r="AY1187" s="274" t="s">
        <v>387</v>
      </c>
    </row>
    <row r="1188" spans="1:65" s="16" customFormat="1" ht="10.199999999999999">
      <c r="B1188" s="275"/>
      <c r="C1188" s="276"/>
      <c r="D1188" s="255" t="s">
        <v>398</v>
      </c>
      <c r="E1188" s="277" t="s">
        <v>1</v>
      </c>
      <c r="F1188" s="278" t="s">
        <v>412</v>
      </c>
      <c r="G1188" s="276"/>
      <c r="H1188" s="279">
        <v>30</v>
      </c>
      <c r="I1188" s="280"/>
      <c r="J1188" s="276"/>
      <c r="K1188" s="276"/>
      <c r="L1188" s="281"/>
      <c r="M1188" s="282"/>
      <c r="N1188" s="283"/>
      <c r="O1188" s="283"/>
      <c r="P1188" s="283"/>
      <c r="Q1188" s="283"/>
      <c r="R1188" s="283"/>
      <c r="S1188" s="283"/>
      <c r="T1188" s="284"/>
      <c r="AT1188" s="285" t="s">
        <v>398</v>
      </c>
      <c r="AU1188" s="285" t="s">
        <v>386</v>
      </c>
      <c r="AV1188" s="16" t="s">
        <v>386</v>
      </c>
      <c r="AW1188" s="16" t="s">
        <v>30</v>
      </c>
      <c r="AX1188" s="16" t="s">
        <v>84</v>
      </c>
      <c r="AY1188" s="285" t="s">
        <v>387</v>
      </c>
    </row>
    <row r="1189" spans="1:65" s="2" customFormat="1" ht="62.7" customHeight="1">
      <c r="A1189" s="37"/>
      <c r="B1189" s="38"/>
      <c r="C1189" s="297" t="s">
        <v>1328</v>
      </c>
      <c r="D1189" s="297" t="s">
        <v>592</v>
      </c>
      <c r="E1189" s="298" t="s">
        <v>641</v>
      </c>
      <c r="F1189" s="299" t="s">
        <v>642</v>
      </c>
      <c r="G1189" s="300" t="s">
        <v>436</v>
      </c>
      <c r="H1189" s="301">
        <v>30</v>
      </c>
      <c r="I1189" s="302"/>
      <c r="J1189" s="303">
        <f>ROUND(I1189*H1189,2)</f>
        <v>0</v>
      </c>
      <c r="K1189" s="304"/>
      <c r="L1189" s="305"/>
      <c r="M1189" s="306" t="s">
        <v>1</v>
      </c>
      <c r="N1189" s="307" t="s">
        <v>42</v>
      </c>
      <c r="O1189" s="78"/>
      <c r="P1189" s="250">
        <f>O1189*H1189</f>
        <v>0</v>
      </c>
      <c r="Q1189" s="250">
        <v>5.45E-2</v>
      </c>
      <c r="R1189" s="250">
        <f>Q1189*H1189</f>
        <v>1.635</v>
      </c>
      <c r="S1189" s="250">
        <v>0</v>
      </c>
      <c r="T1189" s="251">
        <f>S1189*H1189</f>
        <v>0</v>
      </c>
      <c r="U1189" s="37"/>
      <c r="V1189" s="37"/>
      <c r="W1189" s="37"/>
      <c r="X1189" s="37"/>
      <c r="Y1189" s="37"/>
      <c r="Z1189" s="37"/>
      <c r="AA1189" s="37"/>
      <c r="AB1189" s="37"/>
      <c r="AC1189" s="37"/>
      <c r="AD1189" s="37"/>
      <c r="AE1189" s="37"/>
      <c r="AR1189" s="252" t="s">
        <v>443</v>
      </c>
      <c r="AT1189" s="252" t="s">
        <v>592</v>
      </c>
      <c r="AU1189" s="252" t="s">
        <v>386</v>
      </c>
      <c r="AY1189" s="19" t="s">
        <v>387</v>
      </c>
      <c r="BE1189" s="127">
        <f>IF(N1189="základná",J1189,0)</f>
        <v>0</v>
      </c>
      <c r="BF1189" s="127">
        <f>IF(N1189="znížená",J1189,0)</f>
        <v>0</v>
      </c>
      <c r="BG1189" s="127">
        <f>IF(N1189="zákl. prenesená",J1189,0)</f>
        <v>0</v>
      </c>
      <c r="BH1189" s="127">
        <f>IF(N1189="zníž. prenesená",J1189,0)</f>
        <v>0</v>
      </c>
      <c r="BI1189" s="127">
        <f>IF(N1189="nulová",J1189,0)</f>
        <v>0</v>
      </c>
      <c r="BJ1189" s="19" t="s">
        <v>92</v>
      </c>
      <c r="BK1189" s="127">
        <f>ROUND(I1189*H1189,2)</f>
        <v>0</v>
      </c>
      <c r="BL1189" s="19" t="s">
        <v>386</v>
      </c>
      <c r="BM1189" s="252" t="s">
        <v>1329</v>
      </c>
    </row>
    <row r="1190" spans="1:65" s="2" customFormat="1" ht="37.799999999999997" customHeight="1">
      <c r="A1190" s="37"/>
      <c r="B1190" s="38"/>
      <c r="C1190" s="297" t="s">
        <v>1330</v>
      </c>
      <c r="D1190" s="297" t="s">
        <v>592</v>
      </c>
      <c r="E1190" s="298" t="s">
        <v>645</v>
      </c>
      <c r="F1190" s="299" t="s">
        <v>646</v>
      </c>
      <c r="G1190" s="300" t="s">
        <v>436</v>
      </c>
      <c r="H1190" s="301">
        <v>4</v>
      </c>
      <c r="I1190" s="302"/>
      <c r="J1190" s="303">
        <f>ROUND(I1190*H1190,2)</f>
        <v>0</v>
      </c>
      <c r="K1190" s="304"/>
      <c r="L1190" s="305"/>
      <c r="M1190" s="306" t="s">
        <v>1</v>
      </c>
      <c r="N1190" s="307" t="s">
        <v>42</v>
      </c>
      <c r="O1190" s="78"/>
      <c r="P1190" s="250">
        <f>O1190*H1190</f>
        <v>0</v>
      </c>
      <c r="Q1190" s="250">
        <v>2.2000000000000001E-3</v>
      </c>
      <c r="R1190" s="250">
        <f>Q1190*H1190</f>
        <v>8.8000000000000005E-3</v>
      </c>
      <c r="S1190" s="250">
        <v>0</v>
      </c>
      <c r="T1190" s="251">
        <f>S1190*H1190</f>
        <v>0</v>
      </c>
      <c r="U1190" s="37"/>
      <c r="V1190" s="37"/>
      <c r="W1190" s="37"/>
      <c r="X1190" s="37"/>
      <c r="Y1190" s="37"/>
      <c r="Z1190" s="37"/>
      <c r="AA1190" s="37"/>
      <c r="AB1190" s="37"/>
      <c r="AC1190" s="37"/>
      <c r="AD1190" s="37"/>
      <c r="AE1190" s="37"/>
      <c r="AR1190" s="252" t="s">
        <v>443</v>
      </c>
      <c r="AT1190" s="252" t="s">
        <v>592</v>
      </c>
      <c r="AU1190" s="252" t="s">
        <v>386</v>
      </c>
      <c r="AY1190" s="19" t="s">
        <v>387</v>
      </c>
      <c r="BE1190" s="127">
        <f>IF(N1190="základná",J1190,0)</f>
        <v>0</v>
      </c>
      <c r="BF1190" s="127">
        <f>IF(N1190="znížená",J1190,0)</f>
        <v>0</v>
      </c>
      <c r="BG1190" s="127">
        <f>IF(N1190="zákl. prenesená",J1190,0)</f>
        <v>0</v>
      </c>
      <c r="BH1190" s="127">
        <f>IF(N1190="zníž. prenesená",J1190,0)</f>
        <v>0</v>
      </c>
      <c r="BI1190" s="127">
        <f>IF(N1190="nulová",J1190,0)</f>
        <v>0</v>
      </c>
      <c r="BJ1190" s="19" t="s">
        <v>92</v>
      </c>
      <c r="BK1190" s="127">
        <f>ROUND(I1190*H1190,2)</f>
        <v>0</v>
      </c>
      <c r="BL1190" s="19" t="s">
        <v>386</v>
      </c>
      <c r="BM1190" s="252" t="s">
        <v>1331</v>
      </c>
    </row>
    <row r="1191" spans="1:65" s="2" customFormat="1" ht="24.15" customHeight="1">
      <c r="A1191" s="37"/>
      <c r="B1191" s="38"/>
      <c r="C1191" s="297" t="s">
        <v>1332</v>
      </c>
      <c r="D1191" s="297" t="s">
        <v>592</v>
      </c>
      <c r="E1191" s="298" t="s">
        <v>655</v>
      </c>
      <c r="F1191" s="299" t="s">
        <v>656</v>
      </c>
      <c r="G1191" s="300" t="s">
        <v>180</v>
      </c>
      <c r="H1191" s="301">
        <v>0.23100000000000001</v>
      </c>
      <c r="I1191" s="302"/>
      <c r="J1191" s="303">
        <f>ROUND(I1191*H1191,2)</f>
        <v>0</v>
      </c>
      <c r="K1191" s="304"/>
      <c r="L1191" s="305"/>
      <c r="M1191" s="306" t="s">
        <v>1</v>
      </c>
      <c r="N1191" s="307" t="s">
        <v>42</v>
      </c>
      <c r="O1191" s="78"/>
      <c r="P1191" s="250">
        <f>O1191*H1191</f>
        <v>0</v>
      </c>
      <c r="Q1191" s="250">
        <v>1E-3</v>
      </c>
      <c r="R1191" s="250">
        <f>Q1191*H1191</f>
        <v>2.31E-4</v>
      </c>
      <c r="S1191" s="250">
        <v>0</v>
      </c>
      <c r="T1191" s="251">
        <f>S1191*H1191</f>
        <v>0</v>
      </c>
      <c r="U1191" s="37"/>
      <c r="V1191" s="37"/>
      <c r="W1191" s="37"/>
      <c r="X1191" s="37"/>
      <c r="Y1191" s="37"/>
      <c r="Z1191" s="37"/>
      <c r="AA1191" s="37"/>
      <c r="AB1191" s="37"/>
      <c r="AC1191" s="37"/>
      <c r="AD1191" s="37"/>
      <c r="AE1191" s="37"/>
      <c r="AR1191" s="252" t="s">
        <v>443</v>
      </c>
      <c r="AT1191" s="252" t="s">
        <v>592</v>
      </c>
      <c r="AU1191" s="252" t="s">
        <v>386</v>
      </c>
      <c r="AY1191" s="19" t="s">
        <v>387</v>
      </c>
      <c r="BE1191" s="127">
        <f>IF(N1191="základná",J1191,0)</f>
        <v>0</v>
      </c>
      <c r="BF1191" s="127">
        <f>IF(N1191="znížená",J1191,0)</f>
        <v>0</v>
      </c>
      <c r="BG1191" s="127">
        <f>IF(N1191="zákl. prenesená",J1191,0)</f>
        <v>0</v>
      </c>
      <c r="BH1191" s="127">
        <f>IF(N1191="zníž. prenesená",J1191,0)</f>
        <v>0</v>
      </c>
      <c r="BI1191" s="127">
        <f>IF(N1191="nulová",J1191,0)</f>
        <v>0</v>
      </c>
      <c r="BJ1191" s="19" t="s">
        <v>92</v>
      </c>
      <c r="BK1191" s="127">
        <f>ROUND(I1191*H1191,2)</f>
        <v>0</v>
      </c>
      <c r="BL1191" s="19" t="s">
        <v>386</v>
      </c>
      <c r="BM1191" s="252" t="s">
        <v>1333</v>
      </c>
    </row>
    <row r="1192" spans="1:65" s="2" customFormat="1" ht="67.2">
      <c r="A1192" s="37"/>
      <c r="B1192" s="38"/>
      <c r="C1192" s="39"/>
      <c r="D1192" s="255" t="s">
        <v>652</v>
      </c>
      <c r="E1192" s="39"/>
      <c r="F1192" s="308" t="s">
        <v>658</v>
      </c>
      <c r="G1192" s="39"/>
      <c r="H1192" s="39"/>
      <c r="I1192" s="197"/>
      <c r="J1192" s="39"/>
      <c r="K1192" s="39"/>
      <c r="L1192" s="40"/>
      <c r="M1192" s="309"/>
      <c r="N1192" s="310"/>
      <c r="O1192" s="78"/>
      <c r="P1192" s="78"/>
      <c r="Q1192" s="78"/>
      <c r="R1192" s="78"/>
      <c r="S1192" s="78"/>
      <c r="T1192" s="79"/>
      <c r="U1192" s="37"/>
      <c r="V1192" s="37"/>
      <c r="W1192" s="37"/>
      <c r="X1192" s="37"/>
      <c r="Y1192" s="37"/>
      <c r="Z1192" s="37"/>
      <c r="AA1192" s="37"/>
      <c r="AB1192" s="37"/>
      <c r="AC1192" s="37"/>
      <c r="AD1192" s="37"/>
      <c r="AE1192" s="37"/>
      <c r="AT1192" s="19" t="s">
        <v>652</v>
      </c>
      <c r="AU1192" s="19" t="s">
        <v>386</v>
      </c>
    </row>
    <row r="1193" spans="1:65" s="15" customFormat="1" ht="10.199999999999999">
      <c r="B1193" s="264"/>
      <c r="C1193" s="265"/>
      <c r="D1193" s="255" t="s">
        <v>398</v>
      </c>
      <c r="E1193" s="265"/>
      <c r="F1193" s="267" t="s">
        <v>1334</v>
      </c>
      <c r="G1193" s="265"/>
      <c r="H1193" s="268">
        <v>0.23100000000000001</v>
      </c>
      <c r="I1193" s="269"/>
      <c r="J1193" s="265"/>
      <c r="K1193" s="265"/>
      <c r="L1193" s="270"/>
      <c r="M1193" s="271"/>
      <c r="N1193" s="272"/>
      <c r="O1193" s="272"/>
      <c r="P1193" s="272"/>
      <c r="Q1193" s="272"/>
      <c r="R1193" s="272"/>
      <c r="S1193" s="272"/>
      <c r="T1193" s="273"/>
      <c r="AT1193" s="274" t="s">
        <v>398</v>
      </c>
      <c r="AU1193" s="274" t="s">
        <v>386</v>
      </c>
      <c r="AV1193" s="15" t="s">
        <v>92</v>
      </c>
      <c r="AW1193" s="15" t="s">
        <v>4</v>
      </c>
      <c r="AX1193" s="15" t="s">
        <v>84</v>
      </c>
      <c r="AY1193" s="274" t="s">
        <v>387</v>
      </c>
    </row>
    <row r="1194" spans="1:65" s="2" customFormat="1" ht="33" customHeight="1">
      <c r="A1194" s="37"/>
      <c r="B1194" s="38"/>
      <c r="C1194" s="240" t="s">
        <v>1335</v>
      </c>
      <c r="D1194" s="240" t="s">
        <v>393</v>
      </c>
      <c r="E1194" s="241" t="s">
        <v>1067</v>
      </c>
      <c r="F1194" s="242" t="s">
        <v>1068</v>
      </c>
      <c r="G1194" s="243" t="s">
        <v>436</v>
      </c>
      <c r="H1194" s="244">
        <v>2</v>
      </c>
      <c r="I1194" s="245"/>
      <c r="J1194" s="246">
        <f>ROUND(I1194*H1194,2)</f>
        <v>0</v>
      </c>
      <c r="K1194" s="247"/>
      <c r="L1194" s="40"/>
      <c r="M1194" s="248" t="s">
        <v>1</v>
      </c>
      <c r="N1194" s="249" t="s">
        <v>42</v>
      </c>
      <c r="O1194" s="78"/>
      <c r="P1194" s="250">
        <f>O1194*H1194</f>
        <v>0</v>
      </c>
      <c r="Q1194" s="250">
        <v>0.16384000000000001</v>
      </c>
      <c r="R1194" s="250">
        <f>Q1194*H1194</f>
        <v>0.32768000000000003</v>
      </c>
      <c r="S1194" s="250">
        <v>0</v>
      </c>
      <c r="T1194" s="251">
        <f>S1194*H1194</f>
        <v>0</v>
      </c>
      <c r="U1194" s="37"/>
      <c r="V1194" s="37"/>
      <c r="W1194" s="37"/>
      <c r="X1194" s="37"/>
      <c r="Y1194" s="37"/>
      <c r="Z1194" s="37"/>
      <c r="AA1194" s="37"/>
      <c r="AB1194" s="37"/>
      <c r="AC1194" s="37"/>
      <c r="AD1194" s="37"/>
      <c r="AE1194" s="37"/>
      <c r="AR1194" s="252" t="s">
        <v>386</v>
      </c>
      <c r="AT1194" s="252" t="s">
        <v>393</v>
      </c>
      <c r="AU1194" s="252" t="s">
        <v>386</v>
      </c>
      <c r="AY1194" s="19" t="s">
        <v>387</v>
      </c>
      <c r="BE1194" s="127">
        <f>IF(N1194="základná",J1194,0)</f>
        <v>0</v>
      </c>
      <c r="BF1194" s="127">
        <f>IF(N1194="znížená",J1194,0)</f>
        <v>0</v>
      </c>
      <c r="BG1194" s="127">
        <f>IF(N1194="zákl. prenesená",J1194,0)</f>
        <v>0</v>
      </c>
      <c r="BH1194" s="127">
        <f>IF(N1194="zníž. prenesená",J1194,0)</f>
        <v>0</v>
      </c>
      <c r="BI1194" s="127">
        <f>IF(N1194="nulová",J1194,0)</f>
        <v>0</v>
      </c>
      <c r="BJ1194" s="19" t="s">
        <v>92</v>
      </c>
      <c r="BK1194" s="127">
        <f>ROUND(I1194*H1194,2)</f>
        <v>0</v>
      </c>
      <c r="BL1194" s="19" t="s">
        <v>386</v>
      </c>
      <c r="BM1194" s="252" t="s">
        <v>1336</v>
      </c>
    </row>
    <row r="1195" spans="1:65" s="15" customFormat="1" ht="10.199999999999999">
      <c r="B1195" s="264"/>
      <c r="C1195" s="265"/>
      <c r="D1195" s="255" t="s">
        <v>398</v>
      </c>
      <c r="E1195" s="266" t="s">
        <v>1</v>
      </c>
      <c r="F1195" s="267" t="s">
        <v>1266</v>
      </c>
      <c r="G1195" s="265"/>
      <c r="H1195" s="268">
        <v>2</v>
      </c>
      <c r="I1195" s="269"/>
      <c r="J1195" s="265"/>
      <c r="K1195" s="265"/>
      <c r="L1195" s="270"/>
      <c r="M1195" s="271"/>
      <c r="N1195" s="272"/>
      <c r="O1195" s="272"/>
      <c r="P1195" s="272"/>
      <c r="Q1195" s="272"/>
      <c r="R1195" s="272"/>
      <c r="S1195" s="272"/>
      <c r="T1195" s="273"/>
      <c r="AT1195" s="274" t="s">
        <v>398</v>
      </c>
      <c r="AU1195" s="274" t="s">
        <v>386</v>
      </c>
      <c r="AV1195" s="15" t="s">
        <v>92</v>
      </c>
      <c r="AW1195" s="15" t="s">
        <v>30</v>
      </c>
      <c r="AX1195" s="15" t="s">
        <v>76</v>
      </c>
      <c r="AY1195" s="274" t="s">
        <v>387</v>
      </c>
    </row>
    <row r="1196" spans="1:65" s="16" customFormat="1" ht="10.199999999999999">
      <c r="B1196" s="275"/>
      <c r="C1196" s="276"/>
      <c r="D1196" s="255" t="s">
        <v>398</v>
      </c>
      <c r="E1196" s="277" t="s">
        <v>1</v>
      </c>
      <c r="F1196" s="278" t="s">
        <v>412</v>
      </c>
      <c r="G1196" s="276"/>
      <c r="H1196" s="279">
        <v>2</v>
      </c>
      <c r="I1196" s="280"/>
      <c r="J1196" s="276"/>
      <c r="K1196" s="276"/>
      <c r="L1196" s="281"/>
      <c r="M1196" s="282"/>
      <c r="N1196" s="283"/>
      <c r="O1196" s="283"/>
      <c r="P1196" s="283"/>
      <c r="Q1196" s="283"/>
      <c r="R1196" s="283"/>
      <c r="S1196" s="283"/>
      <c r="T1196" s="284"/>
      <c r="AT1196" s="285" t="s">
        <v>398</v>
      </c>
      <c r="AU1196" s="285" t="s">
        <v>386</v>
      </c>
      <c r="AV1196" s="16" t="s">
        <v>386</v>
      </c>
      <c r="AW1196" s="16" t="s">
        <v>30</v>
      </c>
      <c r="AX1196" s="16" t="s">
        <v>84</v>
      </c>
      <c r="AY1196" s="285" t="s">
        <v>387</v>
      </c>
    </row>
    <row r="1197" spans="1:65" s="2" customFormat="1" ht="44.25" customHeight="1">
      <c r="A1197" s="37"/>
      <c r="B1197" s="38"/>
      <c r="C1197" s="297" t="s">
        <v>1337</v>
      </c>
      <c r="D1197" s="297" t="s">
        <v>592</v>
      </c>
      <c r="E1197" s="298" t="s">
        <v>1072</v>
      </c>
      <c r="F1197" s="299" t="s">
        <v>1073</v>
      </c>
      <c r="G1197" s="300" t="s">
        <v>436</v>
      </c>
      <c r="H1197" s="301">
        <v>2</v>
      </c>
      <c r="I1197" s="302"/>
      <c r="J1197" s="303">
        <f>ROUND(I1197*H1197,2)</f>
        <v>0</v>
      </c>
      <c r="K1197" s="304"/>
      <c r="L1197" s="305"/>
      <c r="M1197" s="306" t="s">
        <v>1</v>
      </c>
      <c r="N1197" s="307" t="s">
        <v>42</v>
      </c>
      <c r="O1197" s="78"/>
      <c r="P1197" s="250">
        <f>O1197*H1197</f>
        <v>0</v>
      </c>
      <c r="Q1197" s="250">
        <v>3.1300000000000001E-2</v>
      </c>
      <c r="R1197" s="250">
        <f>Q1197*H1197</f>
        <v>6.2600000000000003E-2</v>
      </c>
      <c r="S1197" s="250">
        <v>0</v>
      </c>
      <c r="T1197" s="251">
        <f>S1197*H1197</f>
        <v>0</v>
      </c>
      <c r="U1197" s="37"/>
      <c r="V1197" s="37"/>
      <c r="W1197" s="37"/>
      <c r="X1197" s="37"/>
      <c r="Y1197" s="37"/>
      <c r="Z1197" s="37"/>
      <c r="AA1197" s="37"/>
      <c r="AB1197" s="37"/>
      <c r="AC1197" s="37"/>
      <c r="AD1197" s="37"/>
      <c r="AE1197" s="37"/>
      <c r="AR1197" s="252" t="s">
        <v>443</v>
      </c>
      <c r="AT1197" s="252" t="s">
        <v>592</v>
      </c>
      <c r="AU1197" s="252" t="s">
        <v>386</v>
      </c>
      <c r="AY1197" s="19" t="s">
        <v>387</v>
      </c>
      <c r="BE1197" s="127">
        <f>IF(N1197="základná",J1197,0)</f>
        <v>0</v>
      </c>
      <c r="BF1197" s="127">
        <f>IF(N1197="znížená",J1197,0)</f>
        <v>0</v>
      </c>
      <c r="BG1197" s="127">
        <f>IF(N1197="zákl. prenesená",J1197,0)</f>
        <v>0</v>
      </c>
      <c r="BH1197" s="127">
        <f>IF(N1197="zníž. prenesená",J1197,0)</f>
        <v>0</v>
      </c>
      <c r="BI1197" s="127">
        <f>IF(N1197="nulová",J1197,0)</f>
        <v>0</v>
      </c>
      <c r="BJ1197" s="19" t="s">
        <v>92</v>
      </c>
      <c r="BK1197" s="127">
        <f>ROUND(I1197*H1197,2)</f>
        <v>0</v>
      </c>
      <c r="BL1197" s="19" t="s">
        <v>386</v>
      </c>
      <c r="BM1197" s="252" t="s">
        <v>1338</v>
      </c>
    </row>
    <row r="1198" spans="1:65" s="2" customFormat="1" ht="37.799999999999997" customHeight="1">
      <c r="A1198" s="37"/>
      <c r="B1198" s="38"/>
      <c r="C1198" s="240" t="s">
        <v>1339</v>
      </c>
      <c r="D1198" s="240" t="s">
        <v>393</v>
      </c>
      <c r="E1198" s="241" t="s">
        <v>661</v>
      </c>
      <c r="F1198" s="242" t="s">
        <v>662</v>
      </c>
      <c r="G1198" s="243" t="s">
        <v>396</v>
      </c>
      <c r="H1198" s="244">
        <v>95</v>
      </c>
      <c r="I1198" s="245"/>
      <c r="J1198" s="246">
        <f>ROUND(I1198*H1198,2)</f>
        <v>0</v>
      </c>
      <c r="K1198" s="247"/>
      <c r="L1198" s="40"/>
      <c r="M1198" s="248" t="s">
        <v>1</v>
      </c>
      <c r="N1198" s="249" t="s">
        <v>42</v>
      </c>
      <c r="O1198" s="78"/>
      <c r="P1198" s="250">
        <f>O1198*H1198</f>
        <v>0</v>
      </c>
      <c r="Q1198" s="250">
        <v>0.36276999999999998</v>
      </c>
      <c r="R1198" s="250">
        <f>Q1198*H1198</f>
        <v>34.463149999999999</v>
      </c>
      <c r="S1198" s="250">
        <v>0</v>
      </c>
      <c r="T1198" s="251">
        <f>S1198*H1198</f>
        <v>0</v>
      </c>
      <c r="U1198" s="37"/>
      <c r="V1198" s="37"/>
      <c r="W1198" s="37"/>
      <c r="X1198" s="37"/>
      <c r="Y1198" s="37"/>
      <c r="Z1198" s="37"/>
      <c r="AA1198" s="37"/>
      <c r="AB1198" s="37"/>
      <c r="AC1198" s="37"/>
      <c r="AD1198" s="37"/>
      <c r="AE1198" s="37"/>
      <c r="AR1198" s="252" t="s">
        <v>386</v>
      </c>
      <c r="AT1198" s="252" t="s">
        <v>393</v>
      </c>
      <c r="AU1198" s="252" t="s">
        <v>386</v>
      </c>
      <c r="AY1198" s="19" t="s">
        <v>387</v>
      </c>
      <c r="BE1198" s="127">
        <f>IF(N1198="základná",J1198,0)</f>
        <v>0</v>
      </c>
      <c r="BF1198" s="127">
        <f>IF(N1198="znížená",J1198,0)</f>
        <v>0</v>
      </c>
      <c r="BG1198" s="127">
        <f>IF(N1198="zákl. prenesená",J1198,0)</f>
        <v>0</v>
      </c>
      <c r="BH1198" s="127">
        <f>IF(N1198="zníž. prenesená",J1198,0)</f>
        <v>0</v>
      </c>
      <c r="BI1198" s="127">
        <f>IF(N1198="nulová",J1198,0)</f>
        <v>0</v>
      </c>
      <c r="BJ1198" s="19" t="s">
        <v>92</v>
      </c>
      <c r="BK1198" s="127">
        <f>ROUND(I1198*H1198,2)</f>
        <v>0</v>
      </c>
      <c r="BL1198" s="19" t="s">
        <v>386</v>
      </c>
      <c r="BM1198" s="252" t="s">
        <v>1340</v>
      </c>
    </row>
    <row r="1199" spans="1:65" s="14" customFormat="1" ht="10.199999999999999">
      <c r="B1199" s="253"/>
      <c r="C1199" s="254"/>
      <c r="D1199" s="255" t="s">
        <v>398</v>
      </c>
      <c r="E1199" s="256" t="s">
        <v>1</v>
      </c>
      <c r="F1199" s="257" t="s">
        <v>664</v>
      </c>
      <c r="G1199" s="254"/>
      <c r="H1199" s="256" t="s">
        <v>1</v>
      </c>
      <c r="I1199" s="258"/>
      <c r="J1199" s="254"/>
      <c r="K1199" s="254"/>
      <c r="L1199" s="259"/>
      <c r="M1199" s="260"/>
      <c r="N1199" s="261"/>
      <c r="O1199" s="261"/>
      <c r="P1199" s="261"/>
      <c r="Q1199" s="261"/>
      <c r="R1199" s="261"/>
      <c r="S1199" s="261"/>
      <c r="T1199" s="262"/>
      <c r="AT1199" s="263" t="s">
        <v>398</v>
      </c>
      <c r="AU1199" s="263" t="s">
        <v>386</v>
      </c>
      <c r="AV1199" s="14" t="s">
        <v>84</v>
      </c>
      <c r="AW1199" s="14" t="s">
        <v>30</v>
      </c>
      <c r="AX1199" s="14" t="s">
        <v>76</v>
      </c>
      <c r="AY1199" s="263" t="s">
        <v>387</v>
      </c>
    </row>
    <row r="1200" spans="1:65" s="15" customFormat="1" ht="10.199999999999999">
      <c r="B1200" s="264"/>
      <c r="C1200" s="265"/>
      <c r="D1200" s="255" t="s">
        <v>398</v>
      </c>
      <c r="E1200" s="266" t="s">
        <v>1</v>
      </c>
      <c r="F1200" s="267" t="s">
        <v>1341</v>
      </c>
      <c r="G1200" s="265"/>
      <c r="H1200" s="268">
        <v>18</v>
      </c>
      <c r="I1200" s="269"/>
      <c r="J1200" s="265"/>
      <c r="K1200" s="265"/>
      <c r="L1200" s="270"/>
      <c r="M1200" s="271"/>
      <c r="N1200" s="272"/>
      <c r="O1200" s="272"/>
      <c r="P1200" s="272"/>
      <c r="Q1200" s="272"/>
      <c r="R1200" s="272"/>
      <c r="S1200" s="272"/>
      <c r="T1200" s="273"/>
      <c r="AT1200" s="274" t="s">
        <v>398</v>
      </c>
      <c r="AU1200" s="274" t="s">
        <v>386</v>
      </c>
      <c r="AV1200" s="15" t="s">
        <v>92</v>
      </c>
      <c r="AW1200" s="15" t="s">
        <v>30</v>
      </c>
      <c r="AX1200" s="15" t="s">
        <v>76</v>
      </c>
      <c r="AY1200" s="274" t="s">
        <v>387</v>
      </c>
    </row>
    <row r="1201" spans="1:65" s="15" customFormat="1" ht="10.199999999999999">
      <c r="B1201" s="264"/>
      <c r="C1201" s="265"/>
      <c r="D1201" s="255" t="s">
        <v>398</v>
      </c>
      <c r="E1201" s="266" t="s">
        <v>1</v>
      </c>
      <c r="F1201" s="267" t="s">
        <v>1342</v>
      </c>
      <c r="G1201" s="265"/>
      <c r="H1201" s="268">
        <v>14</v>
      </c>
      <c r="I1201" s="269"/>
      <c r="J1201" s="265"/>
      <c r="K1201" s="265"/>
      <c r="L1201" s="270"/>
      <c r="M1201" s="271"/>
      <c r="N1201" s="272"/>
      <c r="O1201" s="272"/>
      <c r="P1201" s="272"/>
      <c r="Q1201" s="272"/>
      <c r="R1201" s="272"/>
      <c r="S1201" s="272"/>
      <c r="T1201" s="273"/>
      <c r="AT1201" s="274" t="s">
        <v>398</v>
      </c>
      <c r="AU1201" s="274" t="s">
        <v>386</v>
      </c>
      <c r="AV1201" s="15" t="s">
        <v>92</v>
      </c>
      <c r="AW1201" s="15" t="s">
        <v>30</v>
      </c>
      <c r="AX1201" s="15" t="s">
        <v>76</v>
      </c>
      <c r="AY1201" s="274" t="s">
        <v>387</v>
      </c>
    </row>
    <row r="1202" spans="1:65" s="15" customFormat="1" ht="10.199999999999999">
      <c r="B1202" s="264"/>
      <c r="C1202" s="265"/>
      <c r="D1202" s="255" t="s">
        <v>398</v>
      </c>
      <c r="E1202" s="266" t="s">
        <v>1</v>
      </c>
      <c r="F1202" s="267" t="s">
        <v>1343</v>
      </c>
      <c r="G1202" s="265"/>
      <c r="H1202" s="268">
        <v>49</v>
      </c>
      <c r="I1202" s="269"/>
      <c r="J1202" s="265"/>
      <c r="K1202" s="265"/>
      <c r="L1202" s="270"/>
      <c r="M1202" s="271"/>
      <c r="N1202" s="272"/>
      <c r="O1202" s="272"/>
      <c r="P1202" s="272"/>
      <c r="Q1202" s="272"/>
      <c r="R1202" s="272"/>
      <c r="S1202" s="272"/>
      <c r="T1202" s="273"/>
      <c r="AT1202" s="274" t="s">
        <v>398</v>
      </c>
      <c r="AU1202" s="274" t="s">
        <v>386</v>
      </c>
      <c r="AV1202" s="15" t="s">
        <v>92</v>
      </c>
      <c r="AW1202" s="15" t="s">
        <v>30</v>
      </c>
      <c r="AX1202" s="15" t="s">
        <v>76</v>
      </c>
      <c r="AY1202" s="274" t="s">
        <v>387</v>
      </c>
    </row>
    <row r="1203" spans="1:65" s="15" customFormat="1" ht="10.199999999999999">
      <c r="B1203" s="264"/>
      <c r="C1203" s="265"/>
      <c r="D1203" s="255" t="s">
        <v>398</v>
      </c>
      <c r="E1203" s="266" t="s">
        <v>1</v>
      </c>
      <c r="F1203" s="267" t="s">
        <v>1344</v>
      </c>
      <c r="G1203" s="265"/>
      <c r="H1203" s="268">
        <v>14</v>
      </c>
      <c r="I1203" s="269"/>
      <c r="J1203" s="265"/>
      <c r="K1203" s="265"/>
      <c r="L1203" s="270"/>
      <c r="M1203" s="271"/>
      <c r="N1203" s="272"/>
      <c r="O1203" s="272"/>
      <c r="P1203" s="272"/>
      <c r="Q1203" s="272"/>
      <c r="R1203" s="272"/>
      <c r="S1203" s="272"/>
      <c r="T1203" s="273"/>
      <c r="AT1203" s="274" t="s">
        <v>398</v>
      </c>
      <c r="AU1203" s="274" t="s">
        <v>386</v>
      </c>
      <c r="AV1203" s="15" t="s">
        <v>92</v>
      </c>
      <c r="AW1203" s="15" t="s">
        <v>30</v>
      </c>
      <c r="AX1203" s="15" t="s">
        <v>76</v>
      </c>
      <c r="AY1203" s="274" t="s">
        <v>387</v>
      </c>
    </row>
    <row r="1204" spans="1:65" s="16" customFormat="1" ht="10.199999999999999">
      <c r="B1204" s="275"/>
      <c r="C1204" s="276"/>
      <c r="D1204" s="255" t="s">
        <v>398</v>
      </c>
      <c r="E1204" s="277" t="s">
        <v>1</v>
      </c>
      <c r="F1204" s="278" t="s">
        <v>412</v>
      </c>
      <c r="G1204" s="276"/>
      <c r="H1204" s="279">
        <v>95</v>
      </c>
      <c r="I1204" s="280"/>
      <c r="J1204" s="276"/>
      <c r="K1204" s="276"/>
      <c r="L1204" s="281"/>
      <c r="M1204" s="282"/>
      <c r="N1204" s="283"/>
      <c r="O1204" s="283"/>
      <c r="P1204" s="283"/>
      <c r="Q1204" s="283"/>
      <c r="R1204" s="283"/>
      <c r="S1204" s="283"/>
      <c r="T1204" s="284"/>
      <c r="AT1204" s="285" t="s">
        <v>398</v>
      </c>
      <c r="AU1204" s="285" t="s">
        <v>386</v>
      </c>
      <c r="AV1204" s="16" t="s">
        <v>386</v>
      </c>
      <c r="AW1204" s="16" t="s">
        <v>30</v>
      </c>
      <c r="AX1204" s="16" t="s">
        <v>84</v>
      </c>
      <c r="AY1204" s="285" t="s">
        <v>387</v>
      </c>
    </row>
    <row r="1205" spans="1:65" s="2" customFormat="1" ht="55.5" customHeight="1">
      <c r="A1205" s="37"/>
      <c r="B1205" s="38"/>
      <c r="C1205" s="297" t="s">
        <v>1345</v>
      </c>
      <c r="D1205" s="297" t="s">
        <v>592</v>
      </c>
      <c r="E1205" s="298" t="s">
        <v>667</v>
      </c>
      <c r="F1205" s="299" t="s">
        <v>668</v>
      </c>
      <c r="G1205" s="300" t="s">
        <v>436</v>
      </c>
      <c r="H1205" s="301">
        <v>95</v>
      </c>
      <c r="I1205" s="302"/>
      <c r="J1205" s="303">
        <f>ROUND(I1205*H1205,2)</f>
        <v>0</v>
      </c>
      <c r="K1205" s="304"/>
      <c r="L1205" s="305"/>
      <c r="M1205" s="306" t="s">
        <v>1</v>
      </c>
      <c r="N1205" s="307" t="s">
        <v>42</v>
      </c>
      <c r="O1205" s="78"/>
      <c r="P1205" s="250">
        <f>O1205*H1205</f>
        <v>0</v>
      </c>
      <c r="Q1205" s="250">
        <v>1.0699999999999999E-2</v>
      </c>
      <c r="R1205" s="250">
        <f>Q1205*H1205</f>
        <v>1.0165</v>
      </c>
      <c r="S1205" s="250">
        <v>0</v>
      </c>
      <c r="T1205" s="251">
        <f>S1205*H1205</f>
        <v>0</v>
      </c>
      <c r="U1205" s="37"/>
      <c r="V1205" s="37"/>
      <c r="W1205" s="37"/>
      <c r="X1205" s="37"/>
      <c r="Y1205" s="37"/>
      <c r="Z1205" s="37"/>
      <c r="AA1205" s="37"/>
      <c r="AB1205" s="37"/>
      <c r="AC1205" s="37"/>
      <c r="AD1205" s="37"/>
      <c r="AE1205" s="37"/>
      <c r="AR1205" s="252" t="s">
        <v>443</v>
      </c>
      <c r="AT1205" s="252" t="s">
        <v>592</v>
      </c>
      <c r="AU1205" s="252" t="s">
        <v>386</v>
      </c>
      <c r="AY1205" s="19" t="s">
        <v>387</v>
      </c>
      <c r="BE1205" s="127">
        <f>IF(N1205="základná",J1205,0)</f>
        <v>0</v>
      </c>
      <c r="BF1205" s="127">
        <f>IF(N1205="znížená",J1205,0)</f>
        <v>0</v>
      </c>
      <c r="BG1205" s="127">
        <f>IF(N1205="zákl. prenesená",J1205,0)</f>
        <v>0</v>
      </c>
      <c r="BH1205" s="127">
        <f>IF(N1205="zníž. prenesená",J1205,0)</f>
        <v>0</v>
      </c>
      <c r="BI1205" s="127">
        <f>IF(N1205="nulová",J1205,0)</f>
        <v>0</v>
      </c>
      <c r="BJ1205" s="19" t="s">
        <v>92</v>
      </c>
      <c r="BK1205" s="127">
        <f>ROUND(I1205*H1205,2)</f>
        <v>0</v>
      </c>
      <c r="BL1205" s="19" t="s">
        <v>386</v>
      </c>
      <c r="BM1205" s="252" t="s">
        <v>1346</v>
      </c>
    </row>
    <row r="1206" spans="1:65" s="2" customFormat="1" ht="37.799999999999997" customHeight="1">
      <c r="A1206" s="37"/>
      <c r="B1206" s="38"/>
      <c r="C1206" s="297" t="s">
        <v>1347</v>
      </c>
      <c r="D1206" s="297" t="s">
        <v>592</v>
      </c>
      <c r="E1206" s="298" t="s">
        <v>671</v>
      </c>
      <c r="F1206" s="299" t="s">
        <v>672</v>
      </c>
      <c r="G1206" s="300" t="s">
        <v>436</v>
      </c>
      <c r="H1206" s="301">
        <v>7</v>
      </c>
      <c r="I1206" s="302"/>
      <c r="J1206" s="303">
        <f>ROUND(I1206*H1206,2)</f>
        <v>0</v>
      </c>
      <c r="K1206" s="304"/>
      <c r="L1206" s="305"/>
      <c r="M1206" s="306" t="s">
        <v>1</v>
      </c>
      <c r="N1206" s="307" t="s">
        <v>42</v>
      </c>
      <c r="O1206" s="78"/>
      <c r="P1206" s="250">
        <f>O1206*H1206</f>
        <v>0</v>
      </c>
      <c r="Q1206" s="250">
        <v>1.4E-3</v>
      </c>
      <c r="R1206" s="250">
        <f>Q1206*H1206</f>
        <v>9.7999999999999997E-3</v>
      </c>
      <c r="S1206" s="250">
        <v>0</v>
      </c>
      <c r="T1206" s="251">
        <f>S1206*H1206</f>
        <v>0</v>
      </c>
      <c r="U1206" s="37"/>
      <c r="V1206" s="37"/>
      <c r="W1206" s="37"/>
      <c r="X1206" s="37"/>
      <c r="Y1206" s="37"/>
      <c r="Z1206" s="37"/>
      <c r="AA1206" s="37"/>
      <c r="AB1206" s="37"/>
      <c r="AC1206" s="37"/>
      <c r="AD1206" s="37"/>
      <c r="AE1206" s="37"/>
      <c r="AR1206" s="252" t="s">
        <v>443</v>
      </c>
      <c r="AT1206" s="252" t="s">
        <v>592</v>
      </c>
      <c r="AU1206" s="252" t="s">
        <v>386</v>
      </c>
      <c r="AY1206" s="19" t="s">
        <v>387</v>
      </c>
      <c r="BE1206" s="127">
        <f>IF(N1206="základná",J1206,0)</f>
        <v>0</v>
      </c>
      <c r="BF1206" s="127">
        <f>IF(N1206="znížená",J1206,0)</f>
        <v>0</v>
      </c>
      <c r="BG1206" s="127">
        <f>IF(N1206="zákl. prenesená",J1206,0)</f>
        <v>0</v>
      </c>
      <c r="BH1206" s="127">
        <f>IF(N1206="zníž. prenesená",J1206,0)</f>
        <v>0</v>
      </c>
      <c r="BI1206" s="127">
        <f>IF(N1206="nulová",J1206,0)</f>
        <v>0</v>
      </c>
      <c r="BJ1206" s="19" t="s">
        <v>92</v>
      </c>
      <c r="BK1206" s="127">
        <f>ROUND(I1206*H1206,2)</f>
        <v>0</v>
      </c>
      <c r="BL1206" s="19" t="s">
        <v>386</v>
      </c>
      <c r="BM1206" s="252" t="s">
        <v>1348</v>
      </c>
    </row>
    <row r="1207" spans="1:65" s="2" customFormat="1" ht="24.15" customHeight="1">
      <c r="A1207" s="37"/>
      <c r="B1207" s="38"/>
      <c r="C1207" s="297" t="s">
        <v>1349</v>
      </c>
      <c r="D1207" s="297" t="s">
        <v>592</v>
      </c>
      <c r="E1207" s="298" t="s">
        <v>655</v>
      </c>
      <c r="F1207" s="299" t="s">
        <v>656</v>
      </c>
      <c r="G1207" s="300" t="s">
        <v>180</v>
      </c>
      <c r="H1207" s="301">
        <v>1.107</v>
      </c>
      <c r="I1207" s="302"/>
      <c r="J1207" s="303">
        <f>ROUND(I1207*H1207,2)</f>
        <v>0</v>
      </c>
      <c r="K1207" s="304"/>
      <c r="L1207" s="305"/>
      <c r="M1207" s="306" t="s">
        <v>1</v>
      </c>
      <c r="N1207" s="307" t="s">
        <v>42</v>
      </c>
      <c r="O1207" s="78"/>
      <c r="P1207" s="250">
        <f>O1207*H1207</f>
        <v>0</v>
      </c>
      <c r="Q1207" s="250">
        <v>1E-3</v>
      </c>
      <c r="R1207" s="250">
        <f>Q1207*H1207</f>
        <v>1.1069999999999999E-3</v>
      </c>
      <c r="S1207" s="250">
        <v>0</v>
      </c>
      <c r="T1207" s="251">
        <f>S1207*H1207</f>
        <v>0</v>
      </c>
      <c r="U1207" s="37"/>
      <c r="V1207" s="37"/>
      <c r="W1207" s="37"/>
      <c r="X1207" s="37"/>
      <c r="Y1207" s="37"/>
      <c r="Z1207" s="37"/>
      <c r="AA1207" s="37"/>
      <c r="AB1207" s="37"/>
      <c r="AC1207" s="37"/>
      <c r="AD1207" s="37"/>
      <c r="AE1207" s="37"/>
      <c r="AR1207" s="252" t="s">
        <v>443</v>
      </c>
      <c r="AT1207" s="252" t="s">
        <v>592</v>
      </c>
      <c r="AU1207" s="252" t="s">
        <v>386</v>
      </c>
      <c r="AY1207" s="19" t="s">
        <v>387</v>
      </c>
      <c r="BE1207" s="127">
        <f>IF(N1207="základná",J1207,0)</f>
        <v>0</v>
      </c>
      <c r="BF1207" s="127">
        <f>IF(N1207="znížená",J1207,0)</f>
        <v>0</v>
      </c>
      <c r="BG1207" s="127">
        <f>IF(N1207="zákl. prenesená",J1207,0)</f>
        <v>0</v>
      </c>
      <c r="BH1207" s="127">
        <f>IF(N1207="zníž. prenesená",J1207,0)</f>
        <v>0</v>
      </c>
      <c r="BI1207" s="127">
        <f>IF(N1207="nulová",J1207,0)</f>
        <v>0</v>
      </c>
      <c r="BJ1207" s="19" t="s">
        <v>92</v>
      </c>
      <c r="BK1207" s="127">
        <f>ROUND(I1207*H1207,2)</f>
        <v>0</v>
      </c>
      <c r="BL1207" s="19" t="s">
        <v>386</v>
      </c>
      <c r="BM1207" s="252" t="s">
        <v>1350</v>
      </c>
    </row>
    <row r="1208" spans="1:65" s="2" customFormat="1" ht="67.2">
      <c r="A1208" s="37"/>
      <c r="B1208" s="38"/>
      <c r="C1208" s="39"/>
      <c r="D1208" s="255" t="s">
        <v>652</v>
      </c>
      <c r="E1208" s="39"/>
      <c r="F1208" s="308" t="s">
        <v>658</v>
      </c>
      <c r="G1208" s="39"/>
      <c r="H1208" s="39"/>
      <c r="I1208" s="197"/>
      <c r="J1208" s="39"/>
      <c r="K1208" s="39"/>
      <c r="L1208" s="40"/>
      <c r="M1208" s="309"/>
      <c r="N1208" s="310"/>
      <c r="O1208" s="78"/>
      <c r="P1208" s="78"/>
      <c r="Q1208" s="78"/>
      <c r="R1208" s="78"/>
      <c r="S1208" s="78"/>
      <c r="T1208" s="79"/>
      <c r="U1208" s="37"/>
      <c r="V1208" s="37"/>
      <c r="W1208" s="37"/>
      <c r="X1208" s="37"/>
      <c r="Y1208" s="37"/>
      <c r="Z1208" s="37"/>
      <c r="AA1208" s="37"/>
      <c r="AB1208" s="37"/>
      <c r="AC1208" s="37"/>
      <c r="AD1208" s="37"/>
      <c r="AE1208" s="37"/>
      <c r="AT1208" s="19" t="s">
        <v>652</v>
      </c>
      <c r="AU1208" s="19" t="s">
        <v>386</v>
      </c>
    </row>
    <row r="1209" spans="1:65" s="15" customFormat="1" ht="10.199999999999999">
      <c r="B1209" s="264"/>
      <c r="C1209" s="265"/>
      <c r="D1209" s="255" t="s">
        <v>398</v>
      </c>
      <c r="E1209" s="265"/>
      <c r="F1209" s="267" t="s">
        <v>1351</v>
      </c>
      <c r="G1209" s="265"/>
      <c r="H1209" s="268">
        <v>1.107</v>
      </c>
      <c r="I1209" s="269"/>
      <c r="J1209" s="265"/>
      <c r="K1209" s="265"/>
      <c r="L1209" s="270"/>
      <c r="M1209" s="271"/>
      <c r="N1209" s="272"/>
      <c r="O1209" s="272"/>
      <c r="P1209" s="272"/>
      <c r="Q1209" s="272"/>
      <c r="R1209" s="272"/>
      <c r="S1209" s="272"/>
      <c r="T1209" s="273"/>
      <c r="AT1209" s="274" t="s">
        <v>398</v>
      </c>
      <c r="AU1209" s="274" t="s">
        <v>386</v>
      </c>
      <c r="AV1209" s="15" t="s">
        <v>92</v>
      </c>
      <c r="AW1209" s="15" t="s">
        <v>4</v>
      </c>
      <c r="AX1209" s="15" t="s">
        <v>84</v>
      </c>
      <c r="AY1209" s="274" t="s">
        <v>387</v>
      </c>
    </row>
    <row r="1210" spans="1:65" s="13" customFormat="1" ht="20.85" customHeight="1">
      <c r="B1210" s="227"/>
      <c r="C1210" s="228"/>
      <c r="D1210" s="229" t="s">
        <v>75</v>
      </c>
      <c r="E1210" s="229" t="s">
        <v>544</v>
      </c>
      <c r="F1210" s="229" t="s">
        <v>545</v>
      </c>
      <c r="G1210" s="228"/>
      <c r="H1210" s="228"/>
      <c r="I1210" s="230"/>
      <c r="J1210" s="231">
        <f>BK1210</f>
        <v>0</v>
      </c>
      <c r="K1210" s="228"/>
      <c r="L1210" s="232"/>
      <c r="M1210" s="233"/>
      <c r="N1210" s="234"/>
      <c r="O1210" s="234"/>
      <c r="P1210" s="235">
        <f>P1211</f>
        <v>0</v>
      </c>
      <c r="Q1210" s="234"/>
      <c r="R1210" s="235">
        <f>R1211</f>
        <v>0</v>
      </c>
      <c r="S1210" s="234"/>
      <c r="T1210" s="236">
        <f>T1211</f>
        <v>0</v>
      </c>
      <c r="AR1210" s="237" t="s">
        <v>84</v>
      </c>
      <c r="AT1210" s="238" t="s">
        <v>75</v>
      </c>
      <c r="AU1210" s="238" t="s">
        <v>99</v>
      </c>
      <c r="AY1210" s="237" t="s">
        <v>387</v>
      </c>
      <c r="BK1210" s="239">
        <f>BK1211</f>
        <v>0</v>
      </c>
    </row>
    <row r="1211" spans="1:65" s="2" customFormat="1" ht="24.15" customHeight="1">
      <c r="A1211" s="37"/>
      <c r="B1211" s="38"/>
      <c r="C1211" s="240" t="s">
        <v>1352</v>
      </c>
      <c r="D1211" s="240" t="s">
        <v>393</v>
      </c>
      <c r="E1211" s="241" t="s">
        <v>547</v>
      </c>
      <c r="F1211" s="242" t="s">
        <v>548</v>
      </c>
      <c r="G1211" s="243" t="s">
        <v>525</v>
      </c>
      <c r="H1211" s="244">
        <v>84.93</v>
      </c>
      <c r="I1211" s="245"/>
      <c r="J1211" s="246">
        <f>ROUND(I1211*H1211,2)</f>
        <v>0</v>
      </c>
      <c r="K1211" s="247"/>
      <c r="L1211" s="40"/>
      <c r="M1211" s="248" t="s">
        <v>1</v>
      </c>
      <c r="N1211" s="249" t="s">
        <v>42</v>
      </c>
      <c r="O1211" s="78"/>
      <c r="P1211" s="250">
        <f>O1211*H1211</f>
        <v>0</v>
      </c>
      <c r="Q1211" s="250">
        <v>0</v>
      </c>
      <c r="R1211" s="250">
        <f>Q1211*H1211</f>
        <v>0</v>
      </c>
      <c r="S1211" s="250">
        <v>0</v>
      </c>
      <c r="T1211" s="251">
        <f>S1211*H1211</f>
        <v>0</v>
      </c>
      <c r="U1211" s="37"/>
      <c r="V1211" s="37"/>
      <c r="W1211" s="37"/>
      <c r="X1211" s="37"/>
      <c r="Y1211" s="37"/>
      <c r="Z1211" s="37"/>
      <c r="AA1211" s="37"/>
      <c r="AB1211" s="37"/>
      <c r="AC1211" s="37"/>
      <c r="AD1211" s="37"/>
      <c r="AE1211" s="37"/>
      <c r="AR1211" s="252" t="s">
        <v>386</v>
      </c>
      <c r="AT1211" s="252" t="s">
        <v>393</v>
      </c>
      <c r="AU1211" s="252" t="s">
        <v>386</v>
      </c>
      <c r="AY1211" s="19" t="s">
        <v>387</v>
      </c>
      <c r="BE1211" s="127">
        <f>IF(N1211="základná",J1211,0)</f>
        <v>0</v>
      </c>
      <c r="BF1211" s="127">
        <f>IF(N1211="znížená",J1211,0)</f>
        <v>0</v>
      </c>
      <c r="BG1211" s="127">
        <f>IF(N1211="zákl. prenesená",J1211,0)</f>
        <v>0</v>
      </c>
      <c r="BH1211" s="127">
        <f>IF(N1211="zníž. prenesená",J1211,0)</f>
        <v>0</v>
      </c>
      <c r="BI1211" s="127">
        <f>IF(N1211="nulová",J1211,0)</f>
        <v>0</v>
      </c>
      <c r="BJ1211" s="19" t="s">
        <v>92</v>
      </c>
      <c r="BK1211" s="127">
        <f>ROUND(I1211*H1211,2)</f>
        <v>0</v>
      </c>
      <c r="BL1211" s="19" t="s">
        <v>386</v>
      </c>
      <c r="BM1211" s="252" t="s">
        <v>1353</v>
      </c>
    </row>
    <row r="1212" spans="1:65" s="12" customFormat="1" ht="20.85" customHeight="1">
      <c r="B1212" s="212"/>
      <c r="C1212" s="213"/>
      <c r="D1212" s="214" t="s">
        <v>75</v>
      </c>
      <c r="E1212" s="225" t="s">
        <v>550</v>
      </c>
      <c r="F1212" s="225" t="s">
        <v>551</v>
      </c>
      <c r="G1212" s="213"/>
      <c r="H1212" s="213"/>
      <c r="I1212" s="216"/>
      <c r="J1212" s="226">
        <f>BK1212</f>
        <v>0</v>
      </c>
      <c r="K1212" s="213"/>
      <c r="L1212" s="217"/>
      <c r="M1212" s="218"/>
      <c r="N1212" s="219"/>
      <c r="O1212" s="219"/>
      <c r="P1212" s="220">
        <f>P1213+P1231+P1239+P1245+P1255+P1279</f>
        <v>0</v>
      </c>
      <c r="Q1212" s="219"/>
      <c r="R1212" s="220">
        <f>R1213+R1231+R1239+R1245+R1255+R1279</f>
        <v>3706.8100017968009</v>
      </c>
      <c r="S1212" s="219"/>
      <c r="T1212" s="221">
        <f>T1213+T1231+T1239+T1245+T1255+T1279</f>
        <v>0</v>
      </c>
      <c r="AR1212" s="222" t="s">
        <v>92</v>
      </c>
      <c r="AT1212" s="223" t="s">
        <v>75</v>
      </c>
      <c r="AU1212" s="223" t="s">
        <v>92</v>
      </c>
      <c r="AY1212" s="222" t="s">
        <v>387</v>
      </c>
      <c r="BK1212" s="224">
        <f>BK1213+BK1231+BK1239+BK1245+BK1255+BK1279</f>
        <v>0</v>
      </c>
    </row>
    <row r="1213" spans="1:65" s="13" customFormat="1" ht="20.85" customHeight="1">
      <c r="B1213" s="227"/>
      <c r="C1213" s="228"/>
      <c r="D1213" s="229" t="s">
        <v>75</v>
      </c>
      <c r="E1213" s="229" t="s">
        <v>684</v>
      </c>
      <c r="F1213" s="229" t="s">
        <v>685</v>
      </c>
      <c r="G1213" s="228"/>
      <c r="H1213" s="228"/>
      <c r="I1213" s="230"/>
      <c r="J1213" s="231">
        <f>BK1213</f>
        <v>0</v>
      </c>
      <c r="K1213" s="228"/>
      <c r="L1213" s="232"/>
      <c r="M1213" s="233"/>
      <c r="N1213" s="234"/>
      <c r="O1213" s="234"/>
      <c r="P1213" s="235">
        <f>SUM(P1214:P1230)</f>
        <v>0</v>
      </c>
      <c r="Q1213" s="234"/>
      <c r="R1213" s="235">
        <f>SUM(R1214:R1230)</f>
        <v>3683.1494595000008</v>
      </c>
      <c r="S1213" s="234"/>
      <c r="T1213" s="236">
        <f>SUM(T1214:T1230)</f>
        <v>0</v>
      </c>
      <c r="AR1213" s="237" t="s">
        <v>92</v>
      </c>
      <c r="AT1213" s="238" t="s">
        <v>75</v>
      </c>
      <c r="AU1213" s="238" t="s">
        <v>99</v>
      </c>
      <c r="AY1213" s="237" t="s">
        <v>387</v>
      </c>
      <c r="BK1213" s="239">
        <f>SUM(BK1214:BK1230)</f>
        <v>0</v>
      </c>
    </row>
    <row r="1214" spans="1:65" s="2" customFormat="1" ht="33" customHeight="1">
      <c r="A1214" s="37"/>
      <c r="B1214" s="38"/>
      <c r="C1214" s="240" t="s">
        <v>1354</v>
      </c>
      <c r="D1214" s="240" t="s">
        <v>393</v>
      </c>
      <c r="E1214" s="241" t="s">
        <v>686</v>
      </c>
      <c r="F1214" s="242" t="s">
        <v>687</v>
      </c>
      <c r="G1214" s="243" t="s">
        <v>405</v>
      </c>
      <c r="H1214" s="244">
        <v>6078</v>
      </c>
      <c r="I1214" s="245"/>
      <c r="J1214" s="246">
        <f>ROUND(I1214*H1214,2)</f>
        <v>0</v>
      </c>
      <c r="K1214" s="247"/>
      <c r="L1214" s="40"/>
      <c r="M1214" s="248" t="s">
        <v>1</v>
      </c>
      <c r="N1214" s="249" t="s">
        <v>42</v>
      </c>
      <c r="O1214" s="78"/>
      <c r="P1214" s="250">
        <f>O1214*H1214</f>
        <v>0</v>
      </c>
      <c r="Q1214" s="250">
        <v>1E-3</v>
      </c>
      <c r="R1214" s="250">
        <f>Q1214*H1214</f>
        <v>6.0780000000000003</v>
      </c>
      <c r="S1214" s="250">
        <v>0</v>
      </c>
      <c r="T1214" s="251">
        <f>S1214*H1214</f>
        <v>0</v>
      </c>
      <c r="U1214" s="37"/>
      <c r="V1214" s="37"/>
      <c r="W1214" s="37"/>
      <c r="X1214" s="37"/>
      <c r="Y1214" s="37"/>
      <c r="Z1214" s="37"/>
      <c r="AA1214" s="37"/>
      <c r="AB1214" s="37"/>
      <c r="AC1214" s="37"/>
      <c r="AD1214" s="37"/>
      <c r="AE1214" s="37"/>
      <c r="AR1214" s="252" t="s">
        <v>422</v>
      </c>
      <c r="AT1214" s="252" t="s">
        <v>393</v>
      </c>
      <c r="AU1214" s="252" t="s">
        <v>386</v>
      </c>
      <c r="AY1214" s="19" t="s">
        <v>387</v>
      </c>
      <c r="BE1214" s="127">
        <f>IF(N1214="základná",J1214,0)</f>
        <v>0</v>
      </c>
      <c r="BF1214" s="127">
        <f>IF(N1214="znížená",J1214,0)</f>
        <v>0</v>
      </c>
      <c r="BG1214" s="127">
        <f>IF(N1214="zákl. prenesená",J1214,0)</f>
        <v>0</v>
      </c>
      <c r="BH1214" s="127">
        <f>IF(N1214="zníž. prenesená",J1214,0)</f>
        <v>0</v>
      </c>
      <c r="BI1214" s="127">
        <f>IF(N1214="nulová",J1214,0)</f>
        <v>0</v>
      </c>
      <c r="BJ1214" s="19" t="s">
        <v>92</v>
      </c>
      <c r="BK1214" s="127">
        <f>ROUND(I1214*H1214,2)</f>
        <v>0</v>
      </c>
      <c r="BL1214" s="19" t="s">
        <v>422</v>
      </c>
      <c r="BM1214" s="252" t="s">
        <v>1355</v>
      </c>
    </row>
    <row r="1215" spans="1:65" s="15" customFormat="1" ht="10.199999999999999">
      <c r="B1215" s="264"/>
      <c r="C1215" s="265"/>
      <c r="D1215" s="255" t="s">
        <v>398</v>
      </c>
      <c r="E1215" s="266" t="s">
        <v>1</v>
      </c>
      <c r="F1215" s="267" t="s">
        <v>1356</v>
      </c>
      <c r="G1215" s="265"/>
      <c r="H1215" s="268">
        <v>6078</v>
      </c>
      <c r="I1215" s="269"/>
      <c r="J1215" s="265"/>
      <c r="K1215" s="265"/>
      <c r="L1215" s="270"/>
      <c r="M1215" s="271"/>
      <c r="N1215" s="272"/>
      <c r="O1215" s="272"/>
      <c r="P1215" s="272"/>
      <c r="Q1215" s="272"/>
      <c r="R1215" s="272"/>
      <c r="S1215" s="272"/>
      <c r="T1215" s="273"/>
      <c r="AT1215" s="274" t="s">
        <v>398</v>
      </c>
      <c r="AU1215" s="274" t="s">
        <v>386</v>
      </c>
      <c r="AV1215" s="15" t="s">
        <v>92</v>
      </c>
      <c r="AW1215" s="15" t="s">
        <v>30</v>
      </c>
      <c r="AX1215" s="15" t="s">
        <v>84</v>
      </c>
      <c r="AY1215" s="274" t="s">
        <v>387</v>
      </c>
    </row>
    <row r="1216" spans="1:65" s="2" customFormat="1" ht="21.75" customHeight="1">
      <c r="A1216" s="37"/>
      <c r="B1216" s="38"/>
      <c r="C1216" s="297" t="s">
        <v>1357</v>
      </c>
      <c r="D1216" s="297" t="s">
        <v>592</v>
      </c>
      <c r="E1216" s="298" t="s">
        <v>691</v>
      </c>
      <c r="F1216" s="299" t="s">
        <v>692</v>
      </c>
      <c r="G1216" s="300" t="s">
        <v>693</v>
      </c>
      <c r="H1216" s="301">
        <v>9117</v>
      </c>
      <c r="I1216" s="302"/>
      <c r="J1216" s="303">
        <f>ROUND(I1216*H1216,2)</f>
        <v>0</v>
      </c>
      <c r="K1216" s="304"/>
      <c r="L1216" s="305"/>
      <c r="M1216" s="306" t="s">
        <v>1</v>
      </c>
      <c r="N1216" s="307" t="s">
        <v>42</v>
      </c>
      <c r="O1216" s="78"/>
      <c r="P1216" s="250">
        <f>O1216*H1216</f>
        <v>0</v>
      </c>
      <c r="Q1216" s="250">
        <v>0.40300000000000002</v>
      </c>
      <c r="R1216" s="250">
        <f>Q1216*H1216</f>
        <v>3674.1510000000003</v>
      </c>
      <c r="S1216" s="250">
        <v>0</v>
      </c>
      <c r="T1216" s="251">
        <f>S1216*H1216</f>
        <v>0</v>
      </c>
      <c r="U1216" s="37"/>
      <c r="V1216" s="37"/>
      <c r="W1216" s="37"/>
      <c r="X1216" s="37"/>
      <c r="Y1216" s="37"/>
      <c r="Z1216" s="37"/>
      <c r="AA1216" s="37"/>
      <c r="AB1216" s="37"/>
      <c r="AC1216" s="37"/>
      <c r="AD1216" s="37"/>
      <c r="AE1216" s="37"/>
      <c r="AR1216" s="252" t="s">
        <v>575</v>
      </c>
      <c r="AT1216" s="252" t="s">
        <v>592</v>
      </c>
      <c r="AU1216" s="252" t="s">
        <v>386</v>
      </c>
      <c r="AY1216" s="19" t="s">
        <v>387</v>
      </c>
      <c r="BE1216" s="127">
        <f>IF(N1216="základná",J1216,0)</f>
        <v>0</v>
      </c>
      <c r="BF1216" s="127">
        <f>IF(N1216="znížená",J1216,0)</f>
        <v>0</v>
      </c>
      <c r="BG1216" s="127">
        <f>IF(N1216="zákl. prenesená",J1216,0)</f>
        <v>0</v>
      </c>
      <c r="BH1216" s="127">
        <f>IF(N1216="zníž. prenesená",J1216,0)</f>
        <v>0</v>
      </c>
      <c r="BI1216" s="127">
        <f>IF(N1216="nulová",J1216,0)</f>
        <v>0</v>
      </c>
      <c r="BJ1216" s="19" t="s">
        <v>92</v>
      </c>
      <c r="BK1216" s="127">
        <f>ROUND(I1216*H1216,2)</f>
        <v>0</v>
      </c>
      <c r="BL1216" s="19" t="s">
        <v>422</v>
      </c>
      <c r="BM1216" s="252" t="s">
        <v>1358</v>
      </c>
    </row>
    <row r="1217" spans="1:65" s="2" customFormat="1" ht="19.2">
      <c r="A1217" s="37"/>
      <c r="B1217" s="38"/>
      <c r="C1217" s="39"/>
      <c r="D1217" s="255" t="s">
        <v>652</v>
      </c>
      <c r="E1217" s="39"/>
      <c r="F1217" s="308" t="s">
        <v>695</v>
      </c>
      <c r="G1217" s="39"/>
      <c r="H1217" s="39"/>
      <c r="I1217" s="197"/>
      <c r="J1217" s="39"/>
      <c r="K1217" s="39"/>
      <c r="L1217" s="40"/>
      <c r="M1217" s="309"/>
      <c r="N1217" s="310"/>
      <c r="O1217" s="78"/>
      <c r="P1217" s="78"/>
      <c r="Q1217" s="78"/>
      <c r="R1217" s="78"/>
      <c r="S1217" s="78"/>
      <c r="T1217" s="79"/>
      <c r="U1217" s="37"/>
      <c r="V1217" s="37"/>
      <c r="W1217" s="37"/>
      <c r="X1217" s="37"/>
      <c r="Y1217" s="37"/>
      <c r="Z1217" s="37"/>
      <c r="AA1217" s="37"/>
      <c r="AB1217" s="37"/>
      <c r="AC1217" s="37"/>
      <c r="AD1217" s="37"/>
      <c r="AE1217" s="37"/>
      <c r="AT1217" s="19" t="s">
        <v>652</v>
      </c>
      <c r="AU1217" s="19" t="s">
        <v>386</v>
      </c>
    </row>
    <row r="1218" spans="1:65" s="2" customFormat="1" ht="33" customHeight="1">
      <c r="A1218" s="37"/>
      <c r="B1218" s="38"/>
      <c r="C1218" s="240" t="s">
        <v>1359</v>
      </c>
      <c r="D1218" s="240" t="s">
        <v>393</v>
      </c>
      <c r="E1218" s="241" t="s">
        <v>697</v>
      </c>
      <c r="F1218" s="242" t="s">
        <v>698</v>
      </c>
      <c r="G1218" s="243" t="s">
        <v>405</v>
      </c>
      <c r="H1218" s="244">
        <v>341.35</v>
      </c>
      <c r="I1218" s="245"/>
      <c r="J1218" s="246">
        <f>ROUND(I1218*H1218,2)</f>
        <v>0</v>
      </c>
      <c r="K1218" s="247"/>
      <c r="L1218" s="40"/>
      <c r="M1218" s="248" t="s">
        <v>1</v>
      </c>
      <c r="N1218" s="249" t="s">
        <v>42</v>
      </c>
      <c r="O1218" s="78"/>
      <c r="P1218" s="250">
        <f>O1218*H1218</f>
        <v>0</v>
      </c>
      <c r="Q1218" s="250">
        <v>1E-3</v>
      </c>
      <c r="R1218" s="250">
        <f>Q1218*H1218</f>
        <v>0.34135000000000004</v>
      </c>
      <c r="S1218" s="250">
        <v>0</v>
      </c>
      <c r="T1218" s="251">
        <f>S1218*H1218</f>
        <v>0</v>
      </c>
      <c r="U1218" s="37"/>
      <c r="V1218" s="37"/>
      <c r="W1218" s="37"/>
      <c r="X1218" s="37"/>
      <c r="Y1218" s="37"/>
      <c r="Z1218" s="37"/>
      <c r="AA1218" s="37"/>
      <c r="AB1218" s="37"/>
      <c r="AC1218" s="37"/>
      <c r="AD1218" s="37"/>
      <c r="AE1218" s="37"/>
      <c r="AR1218" s="252" t="s">
        <v>422</v>
      </c>
      <c r="AT1218" s="252" t="s">
        <v>393</v>
      </c>
      <c r="AU1218" s="252" t="s">
        <v>386</v>
      </c>
      <c r="AY1218" s="19" t="s">
        <v>387</v>
      </c>
      <c r="BE1218" s="127">
        <f>IF(N1218="základná",J1218,0)</f>
        <v>0</v>
      </c>
      <c r="BF1218" s="127">
        <f>IF(N1218="znížená",J1218,0)</f>
        <v>0</v>
      </c>
      <c r="BG1218" s="127">
        <f>IF(N1218="zákl. prenesená",J1218,0)</f>
        <v>0</v>
      </c>
      <c r="BH1218" s="127">
        <f>IF(N1218="zníž. prenesená",J1218,0)</f>
        <v>0</v>
      </c>
      <c r="BI1218" s="127">
        <f>IF(N1218="nulová",J1218,0)</f>
        <v>0</v>
      </c>
      <c r="BJ1218" s="19" t="s">
        <v>92</v>
      </c>
      <c r="BK1218" s="127">
        <f>ROUND(I1218*H1218,2)</f>
        <v>0</v>
      </c>
      <c r="BL1218" s="19" t="s">
        <v>422</v>
      </c>
      <c r="BM1218" s="252" t="s">
        <v>1360</v>
      </c>
    </row>
    <row r="1219" spans="1:65" s="14" customFormat="1" ht="10.199999999999999">
      <c r="B1219" s="253"/>
      <c r="C1219" s="254"/>
      <c r="D1219" s="255" t="s">
        <v>398</v>
      </c>
      <c r="E1219" s="256" t="s">
        <v>1</v>
      </c>
      <c r="F1219" s="257" t="s">
        <v>610</v>
      </c>
      <c r="G1219" s="254"/>
      <c r="H1219" s="256" t="s">
        <v>1</v>
      </c>
      <c r="I1219" s="258"/>
      <c r="J1219" s="254"/>
      <c r="K1219" s="254"/>
      <c r="L1219" s="259"/>
      <c r="M1219" s="260"/>
      <c r="N1219" s="261"/>
      <c r="O1219" s="261"/>
      <c r="P1219" s="261"/>
      <c r="Q1219" s="261"/>
      <c r="R1219" s="261"/>
      <c r="S1219" s="261"/>
      <c r="T1219" s="262"/>
      <c r="AT1219" s="263" t="s">
        <v>398</v>
      </c>
      <c r="AU1219" s="263" t="s">
        <v>386</v>
      </c>
      <c r="AV1219" s="14" t="s">
        <v>84</v>
      </c>
      <c r="AW1219" s="14" t="s">
        <v>30</v>
      </c>
      <c r="AX1219" s="14" t="s">
        <v>76</v>
      </c>
      <c r="AY1219" s="263" t="s">
        <v>387</v>
      </c>
    </row>
    <row r="1220" spans="1:65" s="15" customFormat="1" ht="10.199999999999999">
      <c r="B1220" s="264"/>
      <c r="C1220" s="265"/>
      <c r="D1220" s="255" t="s">
        <v>398</v>
      </c>
      <c r="E1220" s="266" t="s">
        <v>1</v>
      </c>
      <c r="F1220" s="267" t="s">
        <v>234</v>
      </c>
      <c r="G1220" s="265"/>
      <c r="H1220" s="268">
        <v>271</v>
      </c>
      <c r="I1220" s="269"/>
      <c r="J1220" s="265"/>
      <c r="K1220" s="265"/>
      <c r="L1220" s="270"/>
      <c r="M1220" s="271"/>
      <c r="N1220" s="272"/>
      <c r="O1220" s="272"/>
      <c r="P1220" s="272"/>
      <c r="Q1220" s="272"/>
      <c r="R1220" s="272"/>
      <c r="S1220" s="272"/>
      <c r="T1220" s="273"/>
      <c r="AT1220" s="274" t="s">
        <v>398</v>
      </c>
      <c r="AU1220" s="274" t="s">
        <v>386</v>
      </c>
      <c r="AV1220" s="15" t="s">
        <v>92</v>
      </c>
      <c r="AW1220" s="15" t="s">
        <v>30</v>
      </c>
      <c r="AX1220" s="15" t="s">
        <v>76</v>
      </c>
      <c r="AY1220" s="274" t="s">
        <v>387</v>
      </c>
    </row>
    <row r="1221" spans="1:65" s="17" customFormat="1" ht="10.199999999999999">
      <c r="B1221" s="286"/>
      <c r="C1221" s="287"/>
      <c r="D1221" s="255" t="s">
        <v>398</v>
      </c>
      <c r="E1221" s="288" t="s">
        <v>233</v>
      </c>
      <c r="F1221" s="289" t="s">
        <v>411</v>
      </c>
      <c r="G1221" s="287"/>
      <c r="H1221" s="290">
        <v>271</v>
      </c>
      <c r="I1221" s="291"/>
      <c r="J1221" s="287"/>
      <c r="K1221" s="287"/>
      <c r="L1221" s="292"/>
      <c r="M1221" s="293"/>
      <c r="N1221" s="294"/>
      <c r="O1221" s="294"/>
      <c r="P1221" s="294"/>
      <c r="Q1221" s="294"/>
      <c r="R1221" s="294"/>
      <c r="S1221" s="294"/>
      <c r="T1221" s="295"/>
      <c r="AT1221" s="296" t="s">
        <v>398</v>
      </c>
      <c r="AU1221" s="296" t="s">
        <v>386</v>
      </c>
      <c r="AV1221" s="17" t="s">
        <v>99</v>
      </c>
      <c r="AW1221" s="17" t="s">
        <v>30</v>
      </c>
      <c r="AX1221" s="17" t="s">
        <v>76</v>
      </c>
      <c r="AY1221" s="296" t="s">
        <v>387</v>
      </c>
    </row>
    <row r="1222" spans="1:65" s="15" customFormat="1" ht="10.199999999999999">
      <c r="B1222" s="264"/>
      <c r="C1222" s="265"/>
      <c r="D1222" s="255" t="s">
        <v>398</v>
      </c>
      <c r="E1222" s="266" t="s">
        <v>1</v>
      </c>
      <c r="F1222" s="267" t="s">
        <v>1361</v>
      </c>
      <c r="G1222" s="265"/>
      <c r="H1222" s="268">
        <v>70.349999999999994</v>
      </c>
      <c r="I1222" s="269"/>
      <c r="J1222" s="265"/>
      <c r="K1222" s="265"/>
      <c r="L1222" s="270"/>
      <c r="M1222" s="271"/>
      <c r="N1222" s="272"/>
      <c r="O1222" s="272"/>
      <c r="P1222" s="272"/>
      <c r="Q1222" s="272"/>
      <c r="R1222" s="272"/>
      <c r="S1222" s="272"/>
      <c r="T1222" s="273"/>
      <c r="AT1222" s="274" t="s">
        <v>398</v>
      </c>
      <c r="AU1222" s="274" t="s">
        <v>386</v>
      </c>
      <c r="AV1222" s="15" t="s">
        <v>92</v>
      </c>
      <c r="AW1222" s="15" t="s">
        <v>30</v>
      </c>
      <c r="AX1222" s="15" t="s">
        <v>76</v>
      </c>
      <c r="AY1222" s="274" t="s">
        <v>387</v>
      </c>
    </row>
    <row r="1223" spans="1:65" s="16" customFormat="1" ht="10.199999999999999">
      <c r="B1223" s="275"/>
      <c r="C1223" s="276"/>
      <c r="D1223" s="255" t="s">
        <v>398</v>
      </c>
      <c r="E1223" s="277" t="s">
        <v>1</v>
      </c>
      <c r="F1223" s="278" t="s">
        <v>412</v>
      </c>
      <c r="G1223" s="276"/>
      <c r="H1223" s="279">
        <v>341.35</v>
      </c>
      <c r="I1223" s="280"/>
      <c r="J1223" s="276"/>
      <c r="K1223" s="276"/>
      <c r="L1223" s="281"/>
      <c r="M1223" s="282"/>
      <c r="N1223" s="283"/>
      <c r="O1223" s="283"/>
      <c r="P1223" s="283"/>
      <c r="Q1223" s="283"/>
      <c r="R1223" s="283"/>
      <c r="S1223" s="283"/>
      <c r="T1223" s="284"/>
      <c r="AT1223" s="285" t="s">
        <v>398</v>
      </c>
      <c r="AU1223" s="285" t="s">
        <v>386</v>
      </c>
      <c r="AV1223" s="16" t="s">
        <v>386</v>
      </c>
      <c r="AW1223" s="16" t="s">
        <v>30</v>
      </c>
      <c r="AX1223" s="16" t="s">
        <v>84</v>
      </c>
      <c r="AY1223" s="285" t="s">
        <v>387</v>
      </c>
    </row>
    <row r="1224" spans="1:65" s="2" customFormat="1" ht="21.75" customHeight="1">
      <c r="A1224" s="37"/>
      <c r="B1224" s="38"/>
      <c r="C1224" s="297" t="s">
        <v>1362</v>
      </c>
      <c r="D1224" s="297" t="s">
        <v>592</v>
      </c>
      <c r="E1224" s="298" t="s">
        <v>702</v>
      </c>
      <c r="F1224" s="299" t="s">
        <v>703</v>
      </c>
      <c r="G1224" s="300" t="s">
        <v>693</v>
      </c>
      <c r="H1224" s="301">
        <v>853.375</v>
      </c>
      <c r="I1224" s="302"/>
      <c r="J1224" s="303">
        <f>ROUND(I1224*H1224,2)</f>
        <v>0</v>
      </c>
      <c r="K1224" s="304"/>
      <c r="L1224" s="305"/>
      <c r="M1224" s="306" t="s">
        <v>1</v>
      </c>
      <c r="N1224" s="307" t="s">
        <v>42</v>
      </c>
      <c r="O1224" s="78"/>
      <c r="P1224" s="250">
        <f>O1224*H1224</f>
        <v>0</v>
      </c>
      <c r="Q1224" s="250">
        <v>1E-3</v>
      </c>
      <c r="R1224" s="250">
        <f>Q1224*H1224</f>
        <v>0.85337499999999999</v>
      </c>
      <c r="S1224" s="250">
        <v>0</v>
      </c>
      <c r="T1224" s="251">
        <f>S1224*H1224</f>
        <v>0</v>
      </c>
      <c r="U1224" s="37"/>
      <c r="V1224" s="37"/>
      <c r="W1224" s="37"/>
      <c r="X1224" s="37"/>
      <c r="Y1224" s="37"/>
      <c r="Z1224" s="37"/>
      <c r="AA1224" s="37"/>
      <c r="AB1224" s="37"/>
      <c r="AC1224" s="37"/>
      <c r="AD1224" s="37"/>
      <c r="AE1224" s="37"/>
      <c r="AR1224" s="252" t="s">
        <v>575</v>
      </c>
      <c r="AT1224" s="252" t="s">
        <v>592</v>
      </c>
      <c r="AU1224" s="252" t="s">
        <v>386</v>
      </c>
      <c r="AY1224" s="19" t="s">
        <v>387</v>
      </c>
      <c r="BE1224" s="127">
        <f>IF(N1224="základná",J1224,0)</f>
        <v>0</v>
      </c>
      <c r="BF1224" s="127">
        <f>IF(N1224="znížená",J1224,0)</f>
        <v>0</v>
      </c>
      <c r="BG1224" s="127">
        <f>IF(N1224="zákl. prenesená",J1224,0)</f>
        <v>0</v>
      </c>
      <c r="BH1224" s="127">
        <f>IF(N1224="zníž. prenesená",J1224,0)</f>
        <v>0</v>
      </c>
      <c r="BI1224" s="127">
        <f>IF(N1224="nulová",J1224,0)</f>
        <v>0</v>
      </c>
      <c r="BJ1224" s="19" t="s">
        <v>92</v>
      </c>
      <c r="BK1224" s="127">
        <f>ROUND(I1224*H1224,2)</f>
        <v>0</v>
      </c>
      <c r="BL1224" s="19" t="s">
        <v>422</v>
      </c>
      <c r="BM1224" s="252" t="s">
        <v>1363</v>
      </c>
    </row>
    <row r="1225" spans="1:65" s="2" customFormat="1" ht="16.5" customHeight="1">
      <c r="A1225" s="37"/>
      <c r="B1225" s="38"/>
      <c r="C1225" s="240" t="s">
        <v>1364</v>
      </c>
      <c r="D1225" s="240" t="s">
        <v>393</v>
      </c>
      <c r="E1225" s="241" t="s">
        <v>706</v>
      </c>
      <c r="F1225" s="242" t="s">
        <v>707</v>
      </c>
      <c r="G1225" s="243" t="s">
        <v>396</v>
      </c>
      <c r="H1225" s="244">
        <v>469</v>
      </c>
      <c r="I1225" s="245"/>
      <c r="J1225" s="246">
        <f>ROUND(I1225*H1225,2)</f>
        <v>0</v>
      </c>
      <c r="K1225" s="247"/>
      <c r="L1225" s="40"/>
      <c r="M1225" s="248" t="s">
        <v>1</v>
      </c>
      <c r="N1225" s="249" t="s">
        <v>42</v>
      </c>
      <c r="O1225" s="78"/>
      <c r="P1225" s="250">
        <f>O1225*H1225</f>
        <v>0</v>
      </c>
      <c r="Q1225" s="250">
        <v>2.5000000000000001E-3</v>
      </c>
      <c r="R1225" s="250">
        <f>Q1225*H1225</f>
        <v>1.1725000000000001</v>
      </c>
      <c r="S1225" s="250">
        <v>0</v>
      </c>
      <c r="T1225" s="251">
        <f>S1225*H1225</f>
        <v>0</v>
      </c>
      <c r="U1225" s="37"/>
      <c r="V1225" s="37"/>
      <c r="W1225" s="37"/>
      <c r="X1225" s="37"/>
      <c r="Y1225" s="37"/>
      <c r="Z1225" s="37"/>
      <c r="AA1225" s="37"/>
      <c r="AB1225" s="37"/>
      <c r="AC1225" s="37"/>
      <c r="AD1225" s="37"/>
      <c r="AE1225" s="37"/>
      <c r="AR1225" s="252" t="s">
        <v>422</v>
      </c>
      <c r="AT1225" s="252" t="s">
        <v>393</v>
      </c>
      <c r="AU1225" s="252" t="s">
        <v>386</v>
      </c>
      <c r="AY1225" s="19" t="s">
        <v>387</v>
      </c>
      <c r="BE1225" s="127">
        <f>IF(N1225="základná",J1225,0)</f>
        <v>0</v>
      </c>
      <c r="BF1225" s="127">
        <f>IF(N1225="znížená",J1225,0)</f>
        <v>0</v>
      </c>
      <c r="BG1225" s="127">
        <f>IF(N1225="zákl. prenesená",J1225,0)</f>
        <v>0</v>
      </c>
      <c r="BH1225" s="127">
        <f>IF(N1225="zníž. prenesená",J1225,0)</f>
        <v>0</v>
      </c>
      <c r="BI1225" s="127">
        <f>IF(N1225="nulová",J1225,0)</f>
        <v>0</v>
      </c>
      <c r="BJ1225" s="19" t="s">
        <v>92</v>
      </c>
      <c r="BK1225" s="127">
        <f>ROUND(I1225*H1225,2)</f>
        <v>0</v>
      </c>
      <c r="BL1225" s="19" t="s">
        <v>422</v>
      </c>
      <c r="BM1225" s="252" t="s">
        <v>1365</v>
      </c>
    </row>
    <row r="1226" spans="1:65" s="15" customFormat="1" ht="10.199999999999999">
      <c r="B1226" s="264"/>
      <c r="C1226" s="265"/>
      <c r="D1226" s="255" t="s">
        <v>398</v>
      </c>
      <c r="E1226" s="266" t="s">
        <v>1</v>
      </c>
      <c r="F1226" s="267" t="s">
        <v>242</v>
      </c>
      <c r="G1226" s="265"/>
      <c r="H1226" s="268">
        <v>469</v>
      </c>
      <c r="I1226" s="269"/>
      <c r="J1226" s="265"/>
      <c r="K1226" s="265"/>
      <c r="L1226" s="270"/>
      <c r="M1226" s="271"/>
      <c r="N1226" s="272"/>
      <c r="O1226" s="272"/>
      <c r="P1226" s="272"/>
      <c r="Q1226" s="272"/>
      <c r="R1226" s="272"/>
      <c r="S1226" s="272"/>
      <c r="T1226" s="273"/>
      <c r="AT1226" s="274" t="s">
        <v>398</v>
      </c>
      <c r="AU1226" s="274" t="s">
        <v>386</v>
      </c>
      <c r="AV1226" s="15" t="s">
        <v>92</v>
      </c>
      <c r="AW1226" s="15" t="s">
        <v>30</v>
      </c>
      <c r="AX1226" s="15" t="s">
        <v>76</v>
      </c>
      <c r="AY1226" s="274" t="s">
        <v>387</v>
      </c>
    </row>
    <row r="1227" spans="1:65" s="16" customFormat="1" ht="10.199999999999999">
      <c r="B1227" s="275"/>
      <c r="C1227" s="276"/>
      <c r="D1227" s="255" t="s">
        <v>398</v>
      </c>
      <c r="E1227" s="277" t="s">
        <v>1</v>
      </c>
      <c r="F1227" s="278" t="s">
        <v>412</v>
      </c>
      <c r="G1227" s="276"/>
      <c r="H1227" s="279">
        <v>469</v>
      </c>
      <c r="I1227" s="280"/>
      <c r="J1227" s="276"/>
      <c r="K1227" s="276"/>
      <c r="L1227" s="281"/>
      <c r="M1227" s="282"/>
      <c r="N1227" s="283"/>
      <c r="O1227" s="283"/>
      <c r="P1227" s="283"/>
      <c r="Q1227" s="283"/>
      <c r="R1227" s="283"/>
      <c r="S1227" s="283"/>
      <c r="T1227" s="284"/>
      <c r="AT1227" s="285" t="s">
        <v>398</v>
      </c>
      <c r="AU1227" s="285" t="s">
        <v>386</v>
      </c>
      <c r="AV1227" s="16" t="s">
        <v>386</v>
      </c>
      <c r="AW1227" s="16" t="s">
        <v>30</v>
      </c>
      <c r="AX1227" s="16" t="s">
        <v>84</v>
      </c>
      <c r="AY1227" s="285" t="s">
        <v>387</v>
      </c>
    </row>
    <row r="1228" spans="1:65" s="2" customFormat="1" ht="33" customHeight="1">
      <c r="A1228" s="37"/>
      <c r="B1228" s="38"/>
      <c r="C1228" s="240" t="s">
        <v>1366</v>
      </c>
      <c r="D1228" s="240" t="s">
        <v>393</v>
      </c>
      <c r="E1228" s="241" t="s">
        <v>710</v>
      </c>
      <c r="F1228" s="242" t="s">
        <v>711</v>
      </c>
      <c r="G1228" s="243" t="s">
        <v>396</v>
      </c>
      <c r="H1228" s="244">
        <v>286.64999999999998</v>
      </c>
      <c r="I1228" s="245"/>
      <c r="J1228" s="246">
        <f>ROUND(I1228*H1228,2)</f>
        <v>0</v>
      </c>
      <c r="K1228" s="247"/>
      <c r="L1228" s="40"/>
      <c r="M1228" s="248" t="s">
        <v>1</v>
      </c>
      <c r="N1228" s="249" t="s">
        <v>42</v>
      </c>
      <c r="O1228" s="78"/>
      <c r="P1228" s="250">
        <f>O1228*H1228</f>
        <v>0</v>
      </c>
      <c r="Q1228" s="250">
        <v>1.9300000000000001E-3</v>
      </c>
      <c r="R1228" s="250">
        <f>Q1228*H1228</f>
        <v>0.55323449999999996</v>
      </c>
      <c r="S1228" s="250">
        <v>0</v>
      </c>
      <c r="T1228" s="251">
        <f>S1228*H1228</f>
        <v>0</v>
      </c>
      <c r="U1228" s="37"/>
      <c r="V1228" s="37"/>
      <c r="W1228" s="37"/>
      <c r="X1228" s="37"/>
      <c r="Y1228" s="37"/>
      <c r="Z1228" s="37"/>
      <c r="AA1228" s="37"/>
      <c r="AB1228" s="37"/>
      <c r="AC1228" s="37"/>
      <c r="AD1228" s="37"/>
      <c r="AE1228" s="37"/>
      <c r="AR1228" s="252" t="s">
        <v>422</v>
      </c>
      <c r="AT1228" s="252" t="s">
        <v>393</v>
      </c>
      <c r="AU1228" s="252" t="s">
        <v>386</v>
      </c>
      <c r="AY1228" s="19" t="s">
        <v>387</v>
      </c>
      <c r="BE1228" s="127">
        <f>IF(N1228="základná",J1228,0)</f>
        <v>0</v>
      </c>
      <c r="BF1228" s="127">
        <f>IF(N1228="znížená",J1228,0)</f>
        <v>0</v>
      </c>
      <c r="BG1228" s="127">
        <f>IF(N1228="zákl. prenesená",J1228,0)</f>
        <v>0</v>
      </c>
      <c r="BH1228" s="127">
        <f>IF(N1228="zníž. prenesená",J1228,0)</f>
        <v>0</v>
      </c>
      <c r="BI1228" s="127">
        <f>IF(N1228="nulová",J1228,0)</f>
        <v>0</v>
      </c>
      <c r="BJ1228" s="19" t="s">
        <v>92</v>
      </c>
      <c r="BK1228" s="127">
        <f>ROUND(I1228*H1228,2)</f>
        <v>0</v>
      </c>
      <c r="BL1228" s="19" t="s">
        <v>422</v>
      </c>
      <c r="BM1228" s="252" t="s">
        <v>1367</v>
      </c>
    </row>
    <row r="1229" spans="1:65" s="15" customFormat="1" ht="10.199999999999999">
      <c r="B1229" s="264"/>
      <c r="C1229" s="265"/>
      <c r="D1229" s="255" t="s">
        <v>398</v>
      </c>
      <c r="E1229" s="266" t="s">
        <v>1</v>
      </c>
      <c r="F1229" s="267" t="s">
        <v>190</v>
      </c>
      <c r="G1229" s="265"/>
      <c r="H1229" s="268">
        <v>286.64999999999998</v>
      </c>
      <c r="I1229" s="269"/>
      <c r="J1229" s="265"/>
      <c r="K1229" s="265"/>
      <c r="L1229" s="270"/>
      <c r="M1229" s="271"/>
      <c r="N1229" s="272"/>
      <c r="O1229" s="272"/>
      <c r="P1229" s="272"/>
      <c r="Q1229" s="272"/>
      <c r="R1229" s="272"/>
      <c r="S1229" s="272"/>
      <c r="T1229" s="273"/>
      <c r="AT1229" s="274" t="s">
        <v>398</v>
      </c>
      <c r="AU1229" s="274" t="s">
        <v>386</v>
      </c>
      <c r="AV1229" s="15" t="s">
        <v>92</v>
      </c>
      <c r="AW1229" s="15" t="s">
        <v>30</v>
      </c>
      <c r="AX1229" s="15" t="s">
        <v>84</v>
      </c>
      <c r="AY1229" s="274" t="s">
        <v>387</v>
      </c>
    </row>
    <row r="1230" spans="1:65" s="2" customFormat="1" ht="24.15" customHeight="1">
      <c r="A1230" s="37"/>
      <c r="B1230" s="38"/>
      <c r="C1230" s="240" t="s">
        <v>1368</v>
      </c>
      <c r="D1230" s="240" t="s">
        <v>393</v>
      </c>
      <c r="E1230" s="241" t="s">
        <v>714</v>
      </c>
      <c r="F1230" s="242" t="s">
        <v>715</v>
      </c>
      <c r="G1230" s="243" t="s">
        <v>716</v>
      </c>
      <c r="H1230" s="311"/>
      <c r="I1230" s="245"/>
      <c r="J1230" s="246">
        <f>ROUND(I1230*H1230,2)</f>
        <v>0</v>
      </c>
      <c r="K1230" s="247"/>
      <c r="L1230" s="40"/>
      <c r="M1230" s="248" t="s">
        <v>1</v>
      </c>
      <c r="N1230" s="249" t="s">
        <v>42</v>
      </c>
      <c r="O1230" s="78"/>
      <c r="P1230" s="250">
        <f>O1230*H1230</f>
        <v>0</v>
      </c>
      <c r="Q1230" s="250">
        <v>0</v>
      </c>
      <c r="R1230" s="250">
        <f>Q1230*H1230</f>
        <v>0</v>
      </c>
      <c r="S1230" s="250">
        <v>0</v>
      </c>
      <c r="T1230" s="251">
        <f>S1230*H1230</f>
        <v>0</v>
      </c>
      <c r="U1230" s="37"/>
      <c r="V1230" s="37"/>
      <c r="W1230" s="37"/>
      <c r="X1230" s="37"/>
      <c r="Y1230" s="37"/>
      <c r="Z1230" s="37"/>
      <c r="AA1230" s="37"/>
      <c r="AB1230" s="37"/>
      <c r="AC1230" s="37"/>
      <c r="AD1230" s="37"/>
      <c r="AE1230" s="37"/>
      <c r="AR1230" s="252" t="s">
        <v>422</v>
      </c>
      <c r="AT1230" s="252" t="s">
        <v>393</v>
      </c>
      <c r="AU1230" s="252" t="s">
        <v>386</v>
      </c>
      <c r="AY1230" s="19" t="s">
        <v>387</v>
      </c>
      <c r="BE1230" s="127">
        <f>IF(N1230="základná",J1230,0)</f>
        <v>0</v>
      </c>
      <c r="BF1230" s="127">
        <f>IF(N1230="znížená",J1230,0)</f>
        <v>0</v>
      </c>
      <c r="BG1230" s="127">
        <f>IF(N1230="zákl. prenesená",J1230,0)</f>
        <v>0</v>
      </c>
      <c r="BH1230" s="127">
        <f>IF(N1230="zníž. prenesená",J1230,0)</f>
        <v>0</v>
      </c>
      <c r="BI1230" s="127">
        <f>IF(N1230="nulová",J1230,0)</f>
        <v>0</v>
      </c>
      <c r="BJ1230" s="19" t="s">
        <v>92</v>
      </c>
      <c r="BK1230" s="127">
        <f>ROUND(I1230*H1230,2)</f>
        <v>0</v>
      </c>
      <c r="BL1230" s="19" t="s">
        <v>422</v>
      </c>
      <c r="BM1230" s="252" t="s">
        <v>1369</v>
      </c>
    </row>
    <row r="1231" spans="1:65" s="13" customFormat="1" ht="20.85" customHeight="1">
      <c r="B1231" s="227"/>
      <c r="C1231" s="228"/>
      <c r="D1231" s="229" t="s">
        <v>75</v>
      </c>
      <c r="E1231" s="229" t="s">
        <v>937</v>
      </c>
      <c r="F1231" s="229" t="s">
        <v>938</v>
      </c>
      <c r="G1231" s="228"/>
      <c r="H1231" s="228"/>
      <c r="I1231" s="230"/>
      <c r="J1231" s="231">
        <f>BK1231</f>
        <v>0</v>
      </c>
      <c r="K1231" s="228"/>
      <c r="L1231" s="232"/>
      <c r="M1231" s="233"/>
      <c r="N1231" s="234"/>
      <c r="O1231" s="234"/>
      <c r="P1231" s="235">
        <f>SUM(P1232:P1238)</f>
        <v>0</v>
      </c>
      <c r="Q1231" s="234"/>
      <c r="R1231" s="235">
        <f>SUM(R1232:R1238)</f>
        <v>5.0700000000000007E-3</v>
      </c>
      <c r="S1231" s="234"/>
      <c r="T1231" s="236">
        <f>SUM(T1232:T1238)</f>
        <v>0</v>
      </c>
      <c r="AR1231" s="237" t="s">
        <v>92</v>
      </c>
      <c r="AT1231" s="238" t="s">
        <v>75</v>
      </c>
      <c r="AU1231" s="238" t="s">
        <v>99</v>
      </c>
      <c r="AY1231" s="237" t="s">
        <v>387</v>
      </c>
      <c r="BK1231" s="239">
        <f>SUM(BK1232:BK1238)</f>
        <v>0</v>
      </c>
    </row>
    <row r="1232" spans="1:65" s="2" customFormat="1" ht="37.799999999999997" customHeight="1">
      <c r="A1232" s="37"/>
      <c r="B1232" s="38"/>
      <c r="C1232" s="240" t="s">
        <v>1370</v>
      </c>
      <c r="D1232" s="240" t="s">
        <v>393</v>
      </c>
      <c r="E1232" s="241" t="s">
        <v>1107</v>
      </c>
      <c r="F1232" s="242" t="s">
        <v>1108</v>
      </c>
      <c r="G1232" s="243" t="s">
        <v>436</v>
      </c>
      <c r="H1232" s="244">
        <v>3</v>
      </c>
      <c r="I1232" s="245"/>
      <c r="J1232" s="246">
        <f>ROUND(I1232*H1232,2)</f>
        <v>0</v>
      </c>
      <c r="K1232" s="247"/>
      <c r="L1232" s="40"/>
      <c r="M1232" s="248" t="s">
        <v>1</v>
      </c>
      <c r="N1232" s="249" t="s">
        <v>42</v>
      </c>
      <c r="O1232" s="78"/>
      <c r="P1232" s="250">
        <f>O1232*H1232</f>
        <v>0</v>
      </c>
      <c r="Q1232" s="250">
        <v>9.0000000000000006E-5</v>
      </c>
      <c r="R1232" s="250">
        <f>Q1232*H1232</f>
        <v>2.7E-4</v>
      </c>
      <c r="S1232" s="250">
        <v>0</v>
      </c>
      <c r="T1232" s="251">
        <f>S1232*H1232</f>
        <v>0</v>
      </c>
      <c r="U1232" s="37"/>
      <c r="V1232" s="37"/>
      <c r="W1232" s="37"/>
      <c r="X1232" s="37"/>
      <c r="Y1232" s="37"/>
      <c r="Z1232" s="37"/>
      <c r="AA1232" s="37"/>
      <c r="AB1232" s="37"/>
      <c r="AC1232" s="37"/>
      <c r="AD1232" s="37"/>
      <c r="AE1232" s="37"/>
      <c r="AR1232" s="252" t="s">
        <v>422</v>
      </c>
      <c r="AT1232" s="252" t="s">
        <v>393</v>
      </c>
      <c r="AU1232" s="252" t="s">
        <v>386</v>
      </c>
      <c r="AY1232" s="19" t="s">
        <v>387</v>
      </c>
      <c r="BE1232" s="127">
        <f>IF(N1232="základná",J1232,0)</f>
        <v>0</v>
      </c>
      <c r="BF1232" s="127">
        <f>IF(N1232="znížená",J1232,0)</f>
        <v>0</v>
      </c>
      <c r="BG1232" s="127">
        <f>IF(N1232="zákl. prenesená",J1232,0)</f>
        <v>0</v>
      </c>
      <c r="BH1232" s="127">
        <f>IF(N1232="zníž. prenesená",J1232,0)</f>
        <v>0</v>
      </c>
      <c r="BI1232" s="127">
        <f>IF(N1232="nulová",J1232,0)</f>
        <v>0</v>
      </c>
      <c r="BJ1232" s="19" t="s">
        <v>92</v>
      </c>
      <c r="BK1232" s="127">
        <f>ROUND(I1232*H1232,2)</f>
        <v>0</v>
      </c>
      <c r="BL1232" s="19" t="s">
        <v>422</v>
      </c>
      <c r="BM1232" s="252" t="s">
        <v>1371</v>
      </c>
    </row>
    <row r="1233" spans="1:65" s="15" customFormat="1" ht="10.199999999999999">
      <c r="B1233" s="264"/>
      <c r="C1233" s="265"/>
      <c r="D1233" s="255" t="s">
        <v>398</v>
      </c>
      <c r="E1233" s="266" t="s">
        <v>1</v>
      </c>
      <c r="F1233" s="267" t="s">
        <v>1267</v>
      </c>
      <c r="G1233" s="265"/>
      <c r="H1233" s="268">
        <v>3</v>
      </c>
      <c r="I1233" s="269"/>
      <c r="J1233" s="265"/>
      <c r="K1233" s="265"/>
      <c r="L1233" s="270"/>
      <c r="M1233" s="271"/>
      <c r="N1233" s="272"/>
      <c r="O1233" s="272"/>
      <c r="P1233" s="272"/>
      <c r="Q1233" s="272"/>
      <c r="R1233" s="272"/>
      <c r="S1233" s="272"/>
      <c r="T1233" s="273"/>
      <c r="AT1233" s="274" t="s">
        <v>398</v>
      </c>
      <c r="AU1233" s="274" t="s">
        <v>386</v>
      </c>
      <c r="AV1233" s="15" t="s">
        <v>92</v>
      </c>
      <c r="AW1233" s="15" t="s">
        <v>30</v>
      </c>
      <c r="AX1233" s="15" t="s">
        <v>76</v>
      </c>
      <c r="AY1233" s="274" t="s">
        <v>387</v>
      </c>
    </row>
    <row r="1234" spans="1:65" s="16" customFormat="1" ht="10.199999999999999">
      <c r="B1234" s="275"/>
      <c r="C1234" s="276"/>
      <c r="D1234" s="255" t="s">
        <v>398</v>
      </c>
      <c r="E1234" s="277" t="s">
        <v>1</v>
      </c>
      <c r="F1234" s="278" t="s">
        <v>412</v>
      </c>
      <c r="G1234" s="276"/>
      <c r="H1234" s="279">
        <v>3</v>
      </c>
      <c r="I1234" s="280"/>
      <c r="J1234" s="276"/>
      <c r="K1234" s="276"/>
      <c r="L1234" s="281"/>
      <c r="M1234" s="282"/>
      <c r="N1234" s="283"/>
      <c r="O1234" s="283"/>
      <c r="P1234" s="283"/>
      <c r="Q1234" s="283"/>
      <c r="R1234" s="283"/>
      <c r="S1234" s="283"/>
      <c r="T1234" s="284"/>
      <c r="AT1234" s="285" t="s">
        <v>398</v>
      </c>
      <c r="AU1234" s="285" t="s">
        <v>386</v>
      </c>
      <c r="AV1234" s="16" t="s">
        <v>386</v>
      </c>
      <c r="AW1234" s="16" t="s">
        <v>30</v>
      </c>
      <c r="AX1234" s="16" t="s">
        <v>84</v>
      </c>
      <c r="AY1234" s="285" t="s">
        <v>387</v>
      </c>
    </row>
    <row r="1235" spans="1:65" s="2" customFormat="1" ht="76.349999999999994" customHeight="1">
      <c r="A1235" s="37"/>
      <c r="B1235" s="38"/>
      <c r="C1235" s="297" t="s">
        <v>1372</v>
      </c>
      <c r="D1235" s="297" t="s">
        <v>592</v>
      </c>
      <c r="E1235" s="298" t="s">
        <v>1112</v>
      </c>
      <c r="F1235" s="299" t="s">
        <v>1113</v>
      </c>
      <c r="G1235" s="300" t="s">
        <v>436</v>
      </c>
      <c r="H1235" s="301">
        <v>3</v>
      </c>
      <c r="I1235" s="302"/>
      <c r="J1235" s="303">
        <f>ROUND(I1235*H1235,2)</f>
        <v>0</v>
      </c>
      <c r="K1235" s="304"/>
      <c r="L1235" s="305"/>
      <c r="M1235" s="306" t="s">
        <v>1</v>
      </c>
      <c r="N1235" s="307" t="s">
        <v>42</v>
      </c>
      <c r="O1235" s="78"/>
      <c r="P1235" s="250">
        <f>O1235*H1235</f>
        <v>0</v>
      </c>
      <c r="Q1235" s="250">
        <v>1.6000000000000001E-3</v>
      </c>
      <c r="R1235" s="250">
        <f>Q1235*H1235</f>
        <v>4.8000000000000004E-3</v>
      </c>
      <c r="S1235" s="250">
        <v>0</v>
      </c>
      <c r="T1235" s="251">
        <f>S1235*H1235</f>
        <v>0</v>
      </c>
      <c r="U1235" s="37"/>
      <c r="V1235" s="37"/>
      <c r="W1235" s="37"/>
      <c r="X1235" s="37"/>
      <c r="Y1235" s="37"/>
      <c r="Z1235" s="37"/>
      <c r="AA1235" s="37"/>
      <c r="AB1235" s="37"/>
      <c r="AC1235" s="37"/>
      <c r="AD1235" s="37"/>
      <c r="AE1235" s="37"/>
      <c r="AR1235" s="252" t="s">
        <v>575</v>
      </c>
      <c r="AT1235" s="252" t="s">
        <v>592</v>
      </c>
      <c r="AU1235" s="252" t="s">
        <v>386</v>
      </c>
      <c r="AY1235" s="19" t="s">
        <v>387</v>
      </c>
      <c r="BE1235" s="127">
        <f>IF(N1235="základná",J1235,0)</f>
        <v>0</v>
      </c>
      <c r="BF1235" s="127">
        <f>IF(N1235="znížená",J1235,0)</f>
        <v>0</v>
      </c>
      <c r="BG1235" s="127">
        <f>IF(N1235="zákl. prenesená",J1235,0)</f>
        <v>0</v>
      </c>
      <c r="BH1235" s="127">
        <f>IF(N1235="zníž. prenesená",J1235,0)</f>
        <v>0</v>
      </c>
      <c r="BI1235" s="127">
        <f>IF(N1235="nulová",J1235,0)</f>
        <v>0</v>
      </c>
      <c r="BJ1235" s="19" t="s">
        <v>92</v>
      </c>
      <c r="BK1235" s="127">
        <f>ROUND(I1235*H1235,2)</f>
        <v>0</v>
      </c>
      <c r="BL1235" s="19" t="s">
        <v>422</v>
      </c>
      <c r="BM1235" s="252" t="s">
        <v>1373</v>
      </c>
    </row>
    <row r="1236" spans="1:65" s="15" customFormat="1" ht="10.199999999999999">
      <c r="B1236" s="264"/>
      <c r="C1236" s="265"/>
      <c r="D1236" s="255" t="s">
        <v>398</v>
      </c>
      <c r="E1236" s="266" t="s">
        <v>1</v>
      </c>
      <c r="F1236" s="267" t="s">
        <v>1267</v>
      </c>
      <c r="G1236" s="265"/>
      <c r="H1236" s="268">
        <v>3</v>
      </c>
      <c r="I1236" s="269"/>
      <c r="J1236" s="265"/>
      <c r="K1236" s="265"/>
      <c r="L1236" s="270"/>
      <c r="M1236" s="271"/>
      <c r="N1236" s="272"/>
      <c r="O1236" s="272"/>
      <c r="P1236" s="272"/>
      <c r="Q1236" s="272"/>
      <c r="R1236" s="272"/>
      <c r="S1236" s="272"/>
      <c r="T1236" s="273"/>
      <c r="AT1236" s="274" t="s">
        <v>398</v>
      </c>
      <c r="AU1236" s="274" t="s">
        <v>386</v>
      </c>
      <c r="AV1236" s="15" t="s">
        <v>92</v>
      </c>
      <c r="AW1236" s="15" t="s">
        <v>30</v>
      </c>
      <c r="AX1236" s="15" t="s">
        <v>76</v>
      </c>
      <c r="AY1236" s="274" t="s">
        <v>387</v>
      </c>
    </row>
    <row r="1237" spans="1:65" s="16" customFormat="1" ht="10.199999999999999">
      <c r="B1237" s="275"/>
      <c r="C1237" s="276"/>
      <c r="D1237" s="255" t="s">
        <v>398</v>
      </c>
      <c r="E1237" s="277" t="s">
        <v>1</v>
      </c>
      <c r="F1237" s="278" t="s">
        <v>412</v>
      </c>
      <c r="G1237" s="276"/>
      <c r="H1237" s="279">
        <v>3</v>
      </c>
      <c r="I1237" s="280"/>
      <c r="J1237" s="276"/>
      <c r="K1237" s="276"/>
      <c r="L1237" s="281"/>
      <c r="M1237" s="282"/>
      <c r="N1237" s="283"/>
      <c r="O1237" s="283"/>
      <c r="P1237" s="283"/>
      <c r="Q1237" s="283"/>
      <c r="R1237" s="283"/>
      <c r="S1237" s="283"/>
      <c r="T1237" s="284"/>
      <c r="AT1237" s="285" t="s">
        <v>398</v>
      </c>
      <c r="AU1237" s="285" t="s">
        <v>386</v>
      </c>
      <c r="AV1237" s="16" t="s">
        <v>386</v>
      </c>
      <c r="AW1237" s="16" t="s">
        <v>30</v>
      </c>
      <c r="AX1237" s="16" t="s">
        <v>84</v>
      </c>
      <c r="AY1237" s="285" t="s">
        <v>387</v>
      </c>
    </row>
    <row r="1238" spans="1:65" s="2" customFormat="1" ht="24.15" customHeight="1">
      <c r="A1238" s="37"/>
      <c r="B1238" s="38"/>
      <c r="C1238" s="240" t="s">
        <v>236</v>
      </c>
      <c r="D1238" s="240" t="s">
        <v>393</v>
      </c>
      <c r="E1238" s="241" t="s">
        <v>1116</v>
      </c>
      <c r="F1238" s="242" t="s">
        <v>1117</v>
      </c>
      <c r="G1238" s="243" t="s">
        <v>716</v>
      </c>
      <c r="H1238" s="311"/>
      <c r="I1238" s="245"/>
      <c r="J1238" s="246">
        <f>ROUND(I1238*H1238,2)</f>
        <v>0</v>
      </c>
      <c r="K1238" s="247"/>
      <c r="L1238" s="40"/>
      <c r="M1238" s="248" t="s">
        <v>1</v>
      </c>
      <c r="N1238" s="249" t="s">
        <v>42</v>
      </c>
      <c r="O1238" s="78"/>
      <c r="P1238" s="250">
        <f>O1238*H1238</f>
        <v>0</v>
      </c>
      <c r="Q1238" s="250">
        <v>0</v>
      </c>
      <c r="R1238" s="250">
        <f>Q1238*H1238</f>
        <v>0</v>
      </c>
      <c r="S1238" s="250">
        <v>0</v>
      </c>
      <c r="T1238" s="251">
        <f>S1238*H1238</f>
        <v>0</v>
      </c>
      <c r="U1238" s="37"/>
      <c r="V1238" s="37"/>
      <c r="W1238" s="37"/>
      <c r="X1238" s="37"/>
      <c r="Y1238" s="37"/>
      <c r="Z1238" s="37"/>
      <c r="AA1238" s="37"/>
      <c r="AB1238" s="37"/>
      <c r="AC1238" s="37"/>
      <c r="AD1238" s="37"/>
      <c r="AE1238" s="37"/>
      <c r="AR1238" s="252" t="s">
        <v>422</v>
      </c>
      <c r="AT1238" s="252" t="s">
        <v>393</v>
      </c>
      <c r="AU1238" s="252" t="s">
        <v>386</v>
      </c>
      <c r="AY1238" s="19" t="s">
        <v>387</v>
      </c>
      <c r="BE1238" s="127">
        <f>IF(N1238="základná",J1238,0)</f>
        <v>0</v>
      </c>
      <c r="BF1238" s="127">
        <f>IF(N1238="znížená",J1238,0)</f>
        <v>0</v>
      </c>
      <c r="BG1238" s="127">
        <f>IF(N1238="zákl. prenesená",J1238,0)</f>
        <v>0</v>
      </c>
      <c r="BH1238" s="127">
        <f>IF(N1238="zníž. prenesená",J1238,0)</f>
        <v>0</v>
      </c>
      <c r="BI1238" s="127">
        <f>IF(N1238="nulová",J1238,0)</f>
        <v>0</v>
      </c>
      <c r="BJ1238" s="19" t="s">
        <v>92</v>
      </c>
      <c r="BK1238" s="127">
        <f>ROUND(I1238*H1238,2)</f>
        <v>0</v>
      </c>
      <c r="BL1238" s="19" t="s">
        <v>422</v>
      </c>
      <c r="BM1238" s="252" t="s">
        <v>1374</v>
      </c>
    </row>
    <row r="1239" spans="1:65" s="13" customFormat="1" ht="20.85" customHeight="1">
      <c r="B1239" s="227"/>
      <c r="C1239" s="228"/>
      <c r="D1239" s="229" t="s">
        <v>75</v>
      </c>
      <c r="E1239" s="229" t="s">
        <v>718</v>
      </c>
      <c r="F1239" s="229" t="s">
        <v>719</v>
      </c>
      <c r="G1239" s="228"/>
      <c r="H1239" s="228"/>
      <c r="I1239" s="230"/>
      <c r="J1239" s="231">
        <f>BK1239</f>
        <v>0</v>
      </c>
      <c r="K1239" s="228"/>
      <c r="L1239" s="232"/>
      <c r="M1239" s="233"/>
      <c r="N1239" s="234"/>
      <c r="O1239" s="234"/>
      <c r="P1239" s="235">
        <f>SUM(P1240:P1244)</f>
        <v>0</v>
      </c>
      <c r="Q1239" s="234"/>
      <c r="R1239" s="235">
        <f>SUM(R1240:R1244)</f>
        <v>4.9767600000000005</v>
      </c>
      <c r="S1239" s="234"/>
      <c r="T1239" s="236">
        <f>SUM(T1240:T1244)</f>
        <v>0</v>
      </c>
      <c r="AR1239" s="237" t="s">
        <v>92</v>
      </c>
      <c r="AT1239" s="238" t="s">
        <v>75</v>
      </c>
      <c r="AU1239" s="238" t="s">
        <v>99</v>
      </c>
      <c r="AY1239" s="237" t="s">
        <v>387</v>
      </c>
      <c r="BK1239" s="239">
        <f>SUM(BK1240:BK1244)</f>
        <v>0</v>
      </c>
    </row>
    <row r="1240" spans="1:65" s="2" customFormat="1" ht="37.799999999999997" customHeight="1">
      <c r="A1240" s="37"/>
      <c r="B1240" s="38"/>
      <c r="C1240" s="240" t="s">
        <v>1375</v>
      </c>
      <c r="D1240" s="240" t="s">
        <v>393</v>
      </c>
      <c r="E1240" s="241" t="s">
        <v>721</v>
      </c>
      <c r="F1240" s="242" t="s">
        <v>722</v>
      </c>
      <c r="G1240" s="243" t="s">
        <v>405</v>
      </c>
      <c r="H1240" s="244">
        <v>402</v>
      </c>
      <c r="I1240" s="245"/>
      <c r="J1240" s="246">
        <f>ROUND(I1240*H1240,2)</f>
        <v>0</v>
      </c>
      <c r="K1240" s="247"/>
      <c r="L1240" s="40"/>
      <c r="M1240" s="248" t="s">
        <v>1</v>
      </c>
      <c r="N1240" s="249" t="s">
        <v>42</v>
      </c>
      <c r="O1240" s="78"/>
      <c r="P1240" s="250">
        <f>O1240*H1240</f>
        <v>0</v>
      </c>
      <c r="Q1240" s="250">
        <v>1.238E-2</v>
      </c>
      <c r="R1240" s="250">
        <f>Q1240*H1240</f>
        <v>4.9767600000000005</v>
      </c>
      <c r="S1240" s="250">
        <v>0</v>
      </c>
      <c r="T1240" s="251">
        <f>S1240*H1240</f>
        <v>0</v>
      </c>
      <c r="U1240" s="37"/>
      <c r="V1240" s="37"/>
      <c r="W1240" s="37"/>
      <c r="X1240" s="37"/>
      <c r="Y1240" s="37"/>
      <c r="Z1240" s="37"/>
      <c r="AA1240" s="37"/>
      <c r="AB1240" s="37"/>
      <c r="AC1240" s="37"/>
      <c r="AD1240" s="37"/>
      <c r="AE1240" s="37"/>
      <c r="AR1240" s="252" t="s">
        <v>422</v>
      </c>
      <c r="AT1240" s="252" t="s">
        <v>393</v>
      </c>
      <c r="AU1240" s="252" t="s">
        <v>386</v>
      </c>
      <c r="AY1240" s="19" t="s">
        <v>387</v>
      </c>
      <c r="BE1240" s="127">
        <f>IF(N1240="základná",J1240,0)</f>
        <v>0</v>
      </c>
      <c r="BF1240" s="127">
        <f>IF(N1240="znížená",J1240,0)</f>
        <v>0</v>
      </c>
      <c r="BG1240" s="127">
        <f>IF(N1240="zákl. prenesená",J1240,0)</f>
        <v>0</v>
      </c>
      <c r="BH1240" s="127">
        <f>IF(N1240="zníž. prenesená",J1240,0)</f>
        <v>0</v>
      </c>
      <c r="BI1240" s="127">
        <f>IF(N1240="nulová",J1240,0)</f>
        <v>0</v>
      </c>
      <c r="BJ1240" s="19" t="s">
        <v>92</v>
      </c>
      <c r="BK1240" s="127">
        <f>ROUND(I1240*H1240,2)</f>
        <v>0</v>
      </c>
      <c r="BL1240" s="19" t="s">
        <v>422</v>
      </c>
      <c r="BM1240" s="252" t="s">
        <v>1376</v>
      </c>
    </row>
    <row r="1241" spans="1:65" s="14" customFormat="1" ht="10.199999999999999">
      <c r="B1241" s="253"/>
      <c r="C1241" s="254"/>
      <c r="D1241" s="255" t="s">
        <v>398</v>
      </c>
      <c r="E1241" s="256" t="s">
        <v>1</v>
      </c>
      <c r="F1241" s="257" t="s">
        <v>610</v>
      </c>
      <c r="G1241" s="254"/>
      <c r="H1241" s="256" t="s">
        <v>1</v>
      </c>
      <c r="I1241" s="258"/>
      <c r="J1241" s="254"/>
      <c r="K1241" s="254"/>
      <c r="L1241" s="259"/>
      <c r="M1241" s="260"/>
      <c r="N1241" s="261"/>
      <c r="O1241" s="261"/>
      <c r="P1241" s="261"/>
      <c r="Q1241" s="261"/>
      <c r="R1241" s="261"/>
      <c r="S1241" s="261"/>
      <c r="T1241" s="262"/>
      <c r="AT1241" s="263" t="s">
        <v>398</v>
      </c>
      <c r="AU1241" s="263" t="s">
        <v>386</v>
      </c>
      <c r="AV1241" s="14" t="s">
        <v>84</v>
      </c>
      <c r="AW1241" s="14" t="s">
        <v>30</v>
      </c>
      <c r="AX1241" s="14" t="s">
        <v>76</v>
      </c>
      <c r="AY1241" s="263" t="s">
        <v>387</v>
      </c>
    </row>
    <row r="1242" spans="1:65" s="15" customFormat="1" ht="10.199999999999999">
      <c r="B1242" s="264"/>
      <c r="C1242" s="265"/>
      <c r="D1242" s="255" t="s">
        <v>398</v>
      </c>
      <c r="E1242" s="266" t="s">
        <v>1</v>
      </c>
      <c r="F1242" s="267" t="s">
        <v>1377</v>
      </c>
      <c r="G1242" s="265"/>
      <c r="H1242" s="268">
        <v>402</v>
      </c>
      <c r="I1242" s="269"/>
      <c r="J1242" s="265"/>
      <c r="K1242" s="265"/>
      <c r="L1242" s="270"/>
      <c r="M1242" s="271"/>
      <c r="N1242" s="272"/>
      <c r="O1242" s="272"/>
      <c r="P1242" s="272"/>
      <c r="Q1242" s="272"/>
      <c r="R1242" s="272"/>
      <c r="S1242" s="272"/>
      <c r="T1242" s="273"/>
      <c r="AT1242" s="274" t="s">
        <v>398</v>
      </c>
      <c r="AU1242" s="274" t="s">
        <v>386</v>
      </c>
      <c r="AV1242" s="15" t="s">
        <v>92</v>
      </c>
      <c r="AW1242" s="15" t="s">
        <v>30</v>
      </c>
      <c r="AX1242" s="15" t="s">
        <v>76</v>
      </c>
      <c r="AY1242" s="274" t="s">
        <v>387</v>
      </c>
    </row>
    <row r="1243" spans="1:65" s="16" customFormat="1" ht="10.199999999999999">
      <c r="B1243" s="275"/>
      <c r="C1243" s="276"/>
      <c r="D1243" s="255" t="s">
        <v>398</v>
      </c>
      <c r="E1243" s="277" t="s">
        <v>1</v>
      </c>
      <c r="F1243" s="278" t="s">
        <v>412</v>
      </c>
      <c r="G1243" s="276"/>
      <c r="H1243" s="279">
        <v>402</v>
      </c>
      <c r="I1243" s="280"/>
      <c r="J1243" s="276"/>
      <c r="K1243" s="276"/>
      <c r="L1243" s="281"/>
      <c r="M1243" s="282"/>
      <c r="N1243" s="283"/>
      <c r="O1243" s="283"/>
      <c r="P1243" s="283"/>
      <c r="Q1243" s="283"/>
      <c r="R1243" s="283"/>
      <c r="S1243" s="283"/>
      <c r="T1243" s="284"/>
      <c r="AT1243" s="285" t="s">
        <v>398</v>
      </c>
      <c r="AU1243" s="285" t="s">
        <v>386</v>
      </c>
      <c r="AV1243" s="16" t="s">
        <v>386</v>
      </c>
      <c r="AW1243" s="16" t="s">
        <v>30</v>
      </c>
      <c r="AX1243" s="16" t="s">
        <v>84</v>
      </c>
      <c r="AY1243" s="285" t="s">
        <v>387</v>
      </c>
    </row>
    <row r="1244" spans="1:65" s="2" customFormat="1" ht="24.15" customHeight="1">
      <c r="A1244" s="37"/>
      <c r="B1244" s="38"/>
      <c r="C1244" s="240" t="s">
        <v>1378</v>
      </c>
      <c r="D1244" s="240" t="s">
        <v>393</v>
      </c>
      <c r="E1244" s="241" t="s">
        <v>726</v>
      </c>
      <c r="F1244" s="242" t="s">
        <v>727</v>
      </c>
      <c r="G1244" s="243" t="s">
        <v>716</v>
      </c>
      <c r="H1244" s="311"/>
      <c r="I1244" s="245"/>
      <c r="J1244" s="246">
        <f>ROUND(I1244*H1244,2)</f>
        <v>0</v>
      </c>
      <c r="K1244" s="247"/>
      <c r="L1244" s="40"/>
      <c r="M1244" s="248" t="s">
        <v>1</v>
      </c>
      <c r="N1244" s="249" t="s">
        <v>42</v>
      </c>
      <c r="O1244" s="78"/>
      <c r="P1244" s="250">
        <f>O1244*H1244</f>
        <v>0</v>
      </c>
      <c r="Q1244" s="250">
        <v>0</v>
      </c>
      <c r="R1244" s="250">
        <f>Q1244*H1244</f>
        <v>0</v>
      </c>
      <c r="S1244" s="250">
        <v>0</v>
      </c>
      <c r="T1244" s="251">
        <f>S1244*H1244</f>
        <v>0</v>
      </c>
      <c r="U1244" s="37"/>
      <c r="V1244" s="37"/>
      <c r="W1244" s="37"/>
      <c r="X1244" s="37"/>
      <c r="Y1244" s="37"/>
      <c r="Z1244" s="37"/>
      <c r="AA1244" s="37"/>
      <c r="AB1244" s="37"/>
      <c r="AC1244" s="37"/>
      <c r="AD1244" s="37"/>
      <c r="AE1244" s="37"/>
      <c r="AR1244" s="252" t="s">
        <v>422</v>
      </c>
      <c r="AT1244" s="252" t="s">
        <v>393</v>
      </c>
      <c r="AU1244" s="252" t="s">
        <v>386</v>
      </c>
      <c r="AY1244" s="19" t="s">
        <v>387</v>
      </c>
      <c r="BE1244" s="127">
        <f>IF(N1244="základná",J1244,0)</f>
        <v>0</v>
      </c>
      <c r="BF1244" s="127">
        <f>IF(N1244="znížená",J1244,0)</f>
        <v>0</v>
      </c>
      <c r="BG1244" s="127">
        <f>IF(N1244="zákl. prenesená",J1244,0)</f>
        <v>0</v>
      </c>
      <c r="BH1244" s="127">
        <f>IF(N1244="zníž. prenesená",J1244,0)</f>
        <v>0</v>
      </c>
      <c r="BI1244" s="127">
        <f>IF(N1244="nulová",J1244,0)</f>
        <v>0</v>
      </c>
      <c r="BJ1244" s="19" t="s">
        <v>92</v>
      </c>
      <c r="BK1244" s="127">
        <f>ROUND(I1244*H1244,2)</f>
        <v>0</v>
      </c>
      <c r="BL1244" s="19" t="s">
        <v>422</v>
      </c>
      <c r="BM1244" s="252" t="s">
        <v>1379</v>
      </c>
    </row>
    <row r="1245" spans="1:65" s="13" customFormat="1" ht="20.85" customHeight="1">
      <c r="B1245" s="227"/>
      <c r="C1245" s="228"/>
      <c r="D1245" s="229" t="s">
        <v>75</v>
      </c>
      <c r="E1245" s="229" t="s">
        <v>729</v>
      </c>
      <c r="F1245" s="229" t="s">
        <v>730</v>
      </c>
      <c r="G1245" s="228"/>
      <c r="H1245" s="228"/>
      <c r="I1245" s="230"/>
      <c r="J1245" s="231">
        <f>BK1245</f>
        <v>0</v>
      </c>
      <c r="K1245" s="228"/>
      <c r="L1245" s="232"/>
      <c r="M1245" s="233"/>
      <c r="N1245" s="234"/>
      <c r="O1245" s="234"/>
      <c r="P1245" s="235">
        <f>SUM(P1246:P1254)</f>
        <v>0</v>
      </c>
      <c r="Q1245" s="234"/>
      <c r="R1245" s="235">
        <f>SUM(R1246:R1254)</f>
        <v>3.6996640759999995</v>
      </c>
      <c r="S1245" s="234"/>
      <c r="T1245" s="236">
        <f>SUM(T1246:T1254)</f>
        <v>0</v>
      </c>
      <c r="AR1245" s="237" t="s">
        <v>92</v>
      </c>
      <c r="AT1245" s="238" t="s">
        <v>75</v>
      </c>
      <c r="AU1245" s="238" t="s">
        <v>99</v>
      </c>
      <c r="AY1245" s="237" t="s">
        <v>387</v>
      </c>
      <c r="BK1245" s="239">
        <f>SUM(BK1246:BK1254)</f>
        <v>0</v>
      </c>
    </row>
    <row r="1246" spans="1:65" s="2" customFormat="1" ht="37.799999999999997" customHeight="1">
      <c r="A1246" s="37"/>
      <c r="B1246" s="38"/>
      <c r="C1246" s="240" t="s">
        <v>1380</v>
      </c>
      <c r="D1246" s="240" t="s">
        <v>393</v>
      </c>
      <c r="E1246" s="241" t="s">
        <v>732</v>
      </c>
      <c r="F1246" s="242" t="s">
        <v>733</v>
      </c>
      <c r="G1246" s="243" t="s">
        <v>396</v>
      </c>
      <c r="H1246" s="244">
        <v>286.64999999999998</v>
      </c>
      <c r="I1246" s="245"/>
      <c r="J1246" s="246">
        <f>ROUND(I1246*H1246,2)</f>
        <v>0</v>
      </c>
      <c r="K1246" s="247"/>
      <c r="L1246" s="40"/>
      <c r="M1246" s="248" t="s">
        <v>1</v>
      </c>
      <c r="N1246" s="249" t="s">
        <v>42</v>
      </c>
      <c r="O1246" s="78"/>
      <c r="P1246" s="250">
        <f>O1246*H1246</f>
        <v>0</v>
      </c>
      <c r="Q1246" s="250">
        <v>3.5760399999999999E-3</v>
      </c>
      <c r="R1246" s="250">
        <f>Q1246*H1246</f>
        <v>1.025071866</v>
      </c>
      <c r="S1246" s="250">
        <v>0</v>
      </c>
      <c r="T1246" s="251">
        <f>S1246*H1246</f>
        <v>0</v>
      </c>
      <c r="U1246" s="37"/>
      <c r="V1246" s="37"/>
      <c r="W1246" s="37"/>
      <c r="X1246" s="37"/>
      <c r="Y1246" s="37"/>
      <c r="Z1246" s="37"/>
      <c r="AA1246" s="37"/>
      <c r="AB1246" s="37"/>
      <c r="AC1246" s="37"/>
      <c r="AD1246" s="37"/>
      <c r="AE1246" s="37"/>
      <c r="AR1246" s="252" t="s">
        <v>422</v>
      </c>
      <c r="AT1246" s="252" t="s">
        <v>393</v>
      </c>
      <c r="AU1246" s="252" t="s">
        <v>386</v>
      </c>
      <c r="AY1246" s="19" t="s">
        <v>387</v>
      </c>
      <c r="BE1246" s="127">
        <f>IF(N1246="základná",J1246,0)</f>
        <v>0</v>
      </c>
      <c r="BF1246" s="127">
        <f>IF(N1246="znížená",J1246,0)</f>
        <v>0</v>
      </c>
      <c r="BG1246" s="127">
        <f>IF(N1246="zákl. prenesená",J1246,0)</f>
        <v>0</v>
      </c>
      <c r="BH1246" s="127">
        <f>IF(N1246="zníž. prenesená",J1246,0)</f>
        <v>0</v>
      </c>
      <c r="BI1246" s="127">
        <f>IF(N1246="nulová",J1246,0)</f>
        <v>0</v>
      </c>
      <c r="BJ1246" s="19" t="s">
        <v>92</v>
      </c>
      <c r="BK1246" s="127">
        <f>ROUND(I1246*H1246,2)</f>
        <v>0</v>
      </c>
      <c r="BL1246" s="19" t="s">
        <v>422</v>
      </c>
      <c r="BM1246" s="252" t="s">
        <v>1381</v>
      </c>
    </row>
    <row r="1247" spans="1:65" s="15" customFormat="1" ht="10.199999999999999">
      <c r="B1247" s="264"/>
      <c r="C1247" s="265"/>
      <c r="D1247" s="255" t="s">
        <v>398</v>
      </c>
      <c r="E1247" s="266" t="s">
        <v>1</v>
      </c>
      <c r="F1247" s="267" t="s">
        <v>1382</v>
      </c>
      <c r="G1247" s="265"/>
      <c r="H1247" s="268">
        <v>286.64999999999998</v>
      </c>
      <c r="I1247" s="269"/>
      <c r="J1247" s="265"/>
      <c r="K1247" s="265"/>
      <c r="L1247" s="270"/>
      <c r="M1247" s="271"/>
      <c r="N1247" s="272"/>
      <c r="O1247" s="272"/>
      <c r="P1247" s="272"/>
      <c r="Q1247" s="272"/>
      <c r="R1247" s="272"/>
      <c r="S1247" s="272"/>
      <c r="T1247" s="273"/>
      <c r="AT1247" s="274" t="s">
        <v>398</v>
      </c>
      <c r="AU1247" s="274" t="s">
        <v>386</v>
      </c>
      <c r="AV1247" s="15" t="s">
        <v>92</v>
      </c>
      <c r="AW1247" s="15" t="s">
        <v>30</v>
      </c>
      <c r="AX1247" s="15" t="s">
        <v>76</v>
      </c>
      <c r="AY1247" s="274" t="s">
        <v>387</v>
      </c>
    </row>
    <row r="1248" spans="1:65" s="16" customFormat="1" ht="10.199999999999999">
      <c r="B1248" s="275"/>
      <c r="C1248" s="276"/>
      <c r="D1248" s="255" t="s">
        <v>398</v>
      </c>
      <c r="E1248" s="277" t="s">
        <v>190</v>
      </c>
      <c r="F1248" s="278" t="s">
        <v>412</v>
      </c>
      <c r="G1248" s="276"/>
      <c r="H1248" s="279">
        <v>286.64999999999998</v>
      </c>
      <c r="I1248" s="280"/>
      <c r="J1248" s="276"/>
      <c r="K1248" s="276"/>
      <c r="L1248" s="281"/>
      <c r="M1248" s="282"/>
      <c r="N1248" s="283"/>
      <c r="O1248" s="283"/>
      <c r="P1248" s="283"/>
      <c r="Q1248" s="283"/>
      <c r="R1248" s="283"/>
      <c r="S1248" s="283"/>
      <c r="T1248" s="284"/>
      <c r="AT1248" s="285" t="s">
        <v>398</v>
      </c>
      <c r="AU1248" s="285" t="s">
        <v>386</v>
      </c>
      <c r="AV1248" s="16" t="s">
        <v>386</v>
      </c>
      <c r="AW1248" s="16" t="s">
        <v>30</v>
      </c>
      <c r="AX1248" s="16" t="s">
        <v>84</v>
      </c>
      <c r="AY1248" s="285" t="s">
        <v>387</v>
      </c>
    </row>
    <row r="1249" spans="1:65" s="2" customFormat="1" ht="55.5" customHeight="1">
      <c r="A1249" s="37"/>
      <c r="B1249" s="38"/>
      <c r="C1249" s="297" t="s">
        <v>1383</v>
      </c>
      <c r="D1249" s="297" t="s">
        <v>592</v>
      </c>
      <c r="E1249" s="298" t="s">
        <v>737</v>
      </c>
      <c r="F1249" s="299" t="s">
        <v>738</v>
      </c>
      <c r="G1249" s="300" t="s">
        <v>396</v>
      </c>
      <c r="H1249" s="301">
        <v>300.983</v>
      </c>
      <c r="I1249" s="302"/>
      <c r="J1249" s="303">
        <f>ROUND(I1249*H1249,2)</f>
        <v>0</v>
      </c>
      <c r="K1249" s="304"/>
      <c r="L1249" s="305"/>
      <c r="M1249" s="306" t="s">
        <v>1</v>
      </c>
      <c r="N1249" s="307" t="s">
        <v>42</v>
      </c>
      <c r="O1249" s="78"/>
      <c r="P1249" s="250">
        <f>O1249*H1249</f>
        <v>0</v>
      </c>
      <c r="Q1249" s="250">
        <v>8.8699999999999994E-3</v>
      </c>
      <c r="R1249" s="250">
        <f>Q1249*H1249</f>
        <v>2.6697192099999998</v>
      </c>
      <c r="S1249" s="250">
        <v>0</v>
      </c>
      <c r="T1249" s="251">
        <f>S1249*H1249</f>
        <v>0</v>
      </c>
      <c r="U1249" s="37"/>
      <c r="V1249" s="37"/>
      <c r="W1249" s="37"/>
      <c r="X1249" s="37"/>
      <c r="Y1249" s="37"/>
      <c r="Z1249" s="37"/>
      <c r="AA1249" s="37"/>
      <c r="AB1249" s="37"/>
      <c r="AC1249" s="37"/>
      <c r="AD1249" s="37"/>
      <c r="AE1249" s="37"/>
      <c r="AR1249" s="252" t="s">
        <v>575</v>
      </c>
      <c r="AT1249" s="252" t="s">
        <v>592</v>
      </c>
      <c r="AU1249" s="252" t="s">
        <v>386</v>
      </c>
      <c r="AY1249" s="19" t="s">
        <v>387</v>
      </c>
      <c r="BE1249" s="127">
        <f>IF(N1249="základná",J1249,0)</f>
        <v>0</v>
      </c>
      <c r="BF1249" s="127">
        <f>IF(N1249="znížená",J1249,0)</f>
        <v>0</v>
      </c>
      <c r="BG1249" s="127">
        <f>IF(N1249="zákl. prenesená",J1249,0)</f>
        <v>0</v>
      </c>
      <c r="BH1249" s="127">
        <f>IF(N1249="zníž. prenesená",J1249,0)</f>
        <v>0</v>
      </c>
      <c r="BI1249" s="127">
        <f>IF(N1249="nulová",J1249,0)</f>
        <v>0</v>
      </c>
      <c r="BJ1249" s="19" t="s">
        <v>92</v>
      </c>
      <c r="BK1249" s="127">
        <f>ROUND(I1249*H1249,2)</f>
        <v>0</v>
      </c>
      <c r="BL1249" s="19" t="s">
        <v>422</v>
      </c>
      <c r="BM1249" s="252" t="s">
        <v>1384</v>
      </c>
    </row>
    <row r="1250" spans="1:65" s="15" customFormat="1" ht="10.199999999999999">
      <c r="B1250" s="264"/>
      <c r="C1250" s="265"/>
      <c r="D1250" s="255" t="s">
        <v>398</v>
      </c>
      <c r="E1250" s="265"/>
      <c r="F1250" s="267" t="s">
        <v>1385</v>
      </c>
      <c r="G1250" s="265"/>
      <c r="H1250" s="268">
        <v>300.983</v>
      </c>
      <c r="I1250" s="269"/>
      <c r="J1250" s="265"/>
      <c r="K1250" s="265"/>
      <c r="L1250" s="270"/>
      <c r="M1250" s="271"/>
      <c r="N1250" s="272"/>
      <c r="O1250" s="272"/>
      <c r="P1250" s="272"/>
      <c r="Q1250" s="272"/>
      <c r="R1250" s="272"/>
      <c r="S1250" s="272"/>
      <c r="T1250" s="273"/>
      <c r="AT1250" s="274" t="s">
        <v>398</v>
      </c>
      <c r="AU1250" s="274" t="s">
        <v>386</v>
      </c>
      <c r="AV1250" s="15" t="s">
        <v>92</v>
      </c>
      <c r="AW1250" s="15" t="s">
        <v>4</v>
      </c>
      <c r="AX1250" s="15" t="s">
        <v>84</v>
      </c>
      <c r="AY1250" s="274" t="s">
        <v>387</v>
      </c>
    </row>
    <row r="1251" spans="1:65" s="2" customFormat="1" ht="24.15" customHeight="1">
      <c r="A1251" s="37"/>
      <c r="B1251" s="38"/>
      <c r="C1251" s="297" t="s">
        <v>1386</v>
      </c>
      <c r="D1251" s="297" t="s">
        <v>592</v>
      </c>
      <c r="E1251" s="298" t="s">
        <v>742</v>
      </c>
      <c r="F1251" s="299" t="s">
        <v>656</v>
      </c>
      <c r="G1251" s="300" t="s">
        <v>180</v>
      </c>
      <c r="H1251" s="301">
        <v>4.8730000000000002</v>
      </c>
      <c r="I1251" s="302"/>
      <c r="J1251" s="303">
        <f>ROUND(I1251*H1251,2)</f>
        <v>0</v>
      </c>
      <c r="K1251" s="304"/>
      <c r="L1251" s="305"/>
      <c r="M1251" s="306" t="s">
        <v>1</v>
      </c>
      <c r="N1251" s="307" t="s">
        <v>42</v>
      </c>
      <c r="O1251" s="78"/>
      <c r="P1251" s="250">
        <f>O1251*H1251</f>
        <v>0</v>
      </c>
      <c r="Q1251" s="250">
        <v>1E-3</v>
      </c>
      <c r="R1251" s="250">
        <f>Q1251*H1251</f>
        <v>4.8730000000000006E-3</v>
      </c>
      <c r="S1251" s="250">
        <v>0</v>
      </c>
      <c r="T1251" s="251">
        <f>S1251*H1251</f>
        <v>0</v>
      </c>
      <c r="U1251" s="37"/>
      <c r="V1251" s="37"/>
      <c r="W1251" s="37"/>
      <c r="X1251" s="37"/>
      <c r="Y1251" s="37"/>
      <c r="Z1251" s="37"/>
      <c r="AA1251" s="37"/>
      <c r="AB1251" s="37"/>
      <c r="AC1251" s="37"/>
      <c r="AD1251" s="37"/>
      <c r="AE1251" s="37"/>
      <c r="AR1251" s="252" t="s">
        <v>575</v>
      </c>
      <c r="AT1251" s="252" t="s">
        <v>592</v>
      </c>
      <c r="AU1251" s="252" t="s">
        <v>386</v>
      </c>
      <c r="AY1251" s="19" t="s">
        <v>387</v>
      </c>
      <c r="BE1251" s="127">
        <f>IF(N1251="základná",J1251,0)</f>
        <v>0</v>
      </c>
      <c r="BF1251" s="127">
        <f>IF(N1251="znížená",J1251,0)</f>
        <v>0</v>
      </c>
      <c r="BG1251" s="127">
        <f>IF(N1251="zákl. prenesená",J1251,0)</f>
        <v>0</v>
      </c>
      <c r="BH1251" s="127">
        <f>IF(N1251="zníž. prenesená",J1251,0)</f>
        <v>0</v>
      </c>
      <c r="BI1251" s="127">
        <f>IF(N1251="nulová",J1251,0)</f>
        <v>0</v>
      </c>
      <c r="BJ1251" s="19" t="s">
        <v>92</v>
      </c>
      <c r="BK1251" s="127">
        <f>ROUND(I1251*H1251,2)</f>
        <v>0</v>
      </c>
      <c r="BL1251" s="19" t="s">
        <v>422</v>
      </c>
      <c r="BM1251" s="252" t="s">
        <v>1387</v>
      </c>
    </row>
    <row r="1252" spans="1:65" s="2" customFormat="1" ht="67.2">
      <c r="A1252" s="37"/>
      <c r="B1252" s="38"/>
      <c r="C1252" s="39"/>
      <c r="D1252" s="255" t="s">
        <v>652</v>
      </c>
      <c r="E1252" s="39"/>
      <c r="F1252" s="308" t="s">
        <v>658</v>
      </c>
      <c r="G1252" s="39"/>
      <c r="H1252" s="39"/>
      <c r="I1252" s="197"/>
      <c r="J1252" s="39"/>
      <c r="K1252" s="39"/>
      <c r="L1252" s="40"/>
      <c r="M1252" s="309"/>
      <c r="N1252" s="310"/>
      <c r="O1252" s="78"/>
      <c r="P1252" s="78"/>
      <c r="Q1252" s="78"/>
      <c r="R1252" s="78"/>
      <c r="S1252" s="78"/>
      <c r="T1252" s="79"/>
      <c r="U1252" s="37"/>
      <c r="V1252" s="37"/>
      <c r="W1252" s="37"/>
      <c r="X1252" s="37"/>
      <c r="Y1252" s="37"/>
      <c r="Z1252" s="37"/>
      <c r="AA1252" s="37"/>
      <c r="AB1252" s="37"/>
      <c r="AC1252" s="37"/>
      <c r="AD1252" s="37"/>
      <c r="AE1252" s="37"/>
      <c r="AT1252" s="19" t="s">
        <v>652</v>
      </c>
      <c r="AU1252" s="19" t="s">
        <v>386</v>
      </c>
    </row>
    <row r="1253" spans="1:65" s="15" customFormat="1" ht="10.199999999999999">
      <c r="B1253" s="264"/>
      <c r="C1253" s="265"/>
      <c r="D1253" s="255" t="s">
        <v>398</v>
      </c>
      <c r="E1253" s="265"/>
      <c r="F1253" s="267" t="s">
        <v>1388</v>
      </c>
      <c r="G1253" s="265"/>
      <c r="H1253" s="268">
        <v>4.8730000000000002</v>
      </c>
      <c r="I1253" s="269"/>
      <c r="J1253" s="265"/>
      <c r="K1253" s="265"/>
      <c r="L1253" s="270"/>
      <c r="M1253" s="271"/>
      <c r="N1253" s="272"/>
      <c r="O1253" s="272"/>
      <c r="P1253" s="272"/>
      <c r="Q1253" s="272"/>
      <c r="R1253" s="272"/>
      <c r="S1253" s="272"/>
      <c r="T1253" s="273"/>
      <c r="AT1253" s="274" t="s">
        <v>398</v>
      </c>
      <c r="AU1253" s="274" t="s">
        <v>386</v>
      </c>
      <c r="AV1253" s="15" t="s">
        <v>92</v>
      </c>
      <c r="AW1253" s="15" t="s">
        <v>4</v>
      </c>
      <c r="AX1253" s="15" t="s">
        <v>84</v>
      </c>
      <c r="AY1253" s="274" t="s">
        <v>387</v>
      </c>
    </row>
    <row r="1254" spans="1:65" s="2" customFormat="1" ht="24.15" customHeight="1">
      <c r="A1254" s="37"/>
      <c r="B1254" s="38"/>
      <c r="C1254" s="240" t="s">
        <v>1389</v>
      </c>
      <c r="D1254" s="240" t="s">
        <v>393</v>
      </c>
      <c r="E1254" s="241" t="s">
        <v>746</v>
      </c>
      <c r="F1254" s="242" t="s">
        <v>747</v>
      </c>
      <c r="G1254" s="243" t="s">
        <v>716</v>
      </c>
      <c r="H1254" s="311"/>
      <c r="I1254" s="245"/>
      <c r="J1254" s="246">
        <f>ROUND(I1254*H1254,2)</f>
        <v>0</v>
      </c>
      <c r="K1254" s="247"/>
      <c r="L1254" s="40"/>
      <c r="M1254" s="248" t="s">
        <v>1</v>
      </c>
      <c r="N1254" s="249" t="s">
        <v>42</v>
      </c>
      <c r="O1254" s="78"/>
      <c r="P1254" s="250">
        <f>O1254*H1254</f>
        <v>0</v>
      </c>
      <c r="Q1254" s="250">
        <v>0</v>
      </c>
      <c r="R1254" s="250">
        <f>Q1254*H1254</f>
        <v>0</v>
      </c>
      <c r="S1254" s="250">
        <v>0</v>
      </c>
      <c r="T1254" s="251">
        <f>S1254*H1254</f>
        <v>0</v>
      </c>
      <c r="U1254" s="37"/>
      <c r="V1254" s="37"/>
      <c r="W1254" s="37"/>
      <c r="X1254" s="37"/>
      <c r="Y1254" s="37"/>
      <c r="Z1254" s="37"/>
      <c r="AA1254" s="37"/>
      <c r="AB1254" s="37"/>
      <c r="AC1254" s="37"/>
      <c r="AD1254" s="37"/>
      <c r="AE1254" s="37"/>
      <c r="AR1254" s="252" t="s">
        <v>422</v>
      </c>
      <c r="AT1254" s="252" t="s">
        <v>393</v>
      </c>
      <c r="AU1254" s="252" t="s">
        <v>386</v>
      </c>
      <c r="AY1254" s="19" t="s">
        <v>387</v>
      </c>
      <c r="BE1254" s="127">
        <f>IF(N1254="základná",J1254,0)</f>
        <v>0</v>
      </c>
      <c r="BF1254" s="127">
        <f>IF(N1254="znížená",J1254,0)</f>
        <v>0</v>
      </c>
      <c r="BG1254" s="127">
        <f>IF(N1254="zákl. prenesená",J1254,0)</f>
        <v>0</v>
      </c>
      <c r="BH1254" s="127">
        <f>IF(N1254="zníž. prenesená",J1254,0)</f>
        <v>0</v>
      </c>
      <c r="BI1254" s="127">
        <f>IF(N1254="nulová",J1254,0)</f>
        <v>0</v>
      </c>
      <c r="BJ1254" s="19" t="s">
        <v>92</v>
      </c>
      <c r="BK1254" s="127">
        <f>ROUND(I1254*H1254,2)</f>
        <v>0</v>
      </c>
      <c r="BL1254" s="19" t="s">
        <v>422</v>
      </c>
      <c r="BM1254" s="252" t="s">
        <v>1390</v>
      </c>
    </row>
    <row r="1255" spans="1:65" s="13" customFormat="1" ht="20.85" customHeight="1">
      <c r="B1255" s="227"/>
      <c r="C1255" s="228"/>
      <c r="D1255" s="229" t="s">
        <v>75</v>
      </c>
      <c r="E1255" s="229" t="s">
        <v>767</v>
      </c>
      <c r="F1255" s="229" t="s">
        <v>768</v>
      </c>
      <c r="G1255" s="228"/>
      <c r="H1255" s="228"/>
      <c r="I1255" s="230"/>
      <c r="J1255" s="231">
        <f>BK1255</f>
        <v>0</v>
      </c>
      <c r="K1255" s="228"/>
      <c r="L1255" s="232"/>
      <c r="M1255" s="233"/>
      <c r="N1255" s="234"/>
      <c r="O1255" s="234"/>
      <c r="P1255" s="235">
        <f>SUM(P1256:P1278)</f>
        <v>0</v>
      </c>
      <c r="Q1255" s="234"/>
      <c r="R1255" s="235">
        <f>SUM(R1256:R1278)</f>
        <v>12.211624124999998</v>
      </c>
      <c r="S1255" s="234"/>
      <c r="T1255" s="236">
        <f>SUM(T1256:T1278)</f>
        <v>0</v>
      </c>
      <c r="AR1255" s="237" t="s">
        <v>92</v>
      </c>
      <c r="AT1255" s="238" t="s">
        <v>75</v>
      </c>
      <c r="AU1255" s="238" t="s">
        <v>99</v>
      </c>
      <c r="AY1255" s="237" t="s">
        <v>387</v>
      </c>
      <c r="BK1255" s="239">
        <f>SUM(BK1256:BK1278)</f>
        <v>0</v>
      </c>
    </row>
    <row r="1256" spans="1:65" s="2" customFormat="1" ht="37.799999999999997" customHeight="1">
      <c r="A1256" s="37"/>
      <c r="B1256" s="38"/>
      <c r="C1256" s="240" t="s">
        <v>1391</v>
      </c>
      <c r="D1256" s="240" t="s">
        <v>393</v>
      </c>
      <c r="E1256" s="241" t="s">
        <v>770</v>
      </c>
      <c r="F1256" s="242" t="s">
        <v>771</v>
      </c>
      <c r="G1256" s="243" t="s">
        <v>396</v>
      </c>
      <c r="H1256" s="244">
        <v>1011</v>
      </c>
      <c r="I1256" s="245"/>
      <c r="J1256" s="246">
        <f>ROUND(I1256*H1256,2)</f>
        <v>0</v>
      </c>
      <c r="K1256" s="247"/>
      <c r="L1256" s="40"/>
      <c r="M1256" s="248" t="s">
        <v>1</v>
      </c>
      <c r="N1256" s="249" t="s">
        <v>42</v>
      </c>
      <c r="O1256" s="78"/>
      <c r="P1256" s="250">
        <f>O1256*H1256</f>
        <v>0</v>
      </c>
      <c r="Q1256" s="250">
        <v>1.74E-3</v>
      </c>
      <c r="R1256" s="250">
        <f>Q1256*H1256</f>
        <v>1.7591399999999999</v>
      </c>
      <c r="S1256" s="250">
        <v>0</v>
      </c>
      <c r="T1256" s="251">
        <f>S1256*H1256</f>
        <v>0</v>
      </c>
      <c r="U1256" s="37"/>
      <c r="V1256" s="37"/>
      <c r="W1256" s="37"/>
      <c r="X1256" s="37"/>
      <c r="Y1256" s="37"/>
      <c r="Z1256" s="37"/>
      <c r="AA1256" s="37"/>
      <c r="AB1256" s="37"/>
      <c r="AC1256" s="37"/>
      <c r="AD1256" s="37"/>
      <c r="AE1256" s="37"/>
      <c r="AR1256" s="252" t="s">
        <v>422</v>
      </c>
      <c r="AT1256" s="252" t="s">
        <v>393</v>
      </c>
      <c r="AU1256" s="252" t="s">
        <v>386</v>
      </c>
      <c r="AY1256" s="19" t="s">
        <v>387</v>
      </c>
      <c r="BE1256" s="127">
        <f>IF(N1256="základná",J1256,0)</f>
        <v>0</v>
      </c>
      <c r="BF1256" s="127">
        <f>IF(N1256="znížená",J1256,0)</f>
        <v>0</v>
      </c>
      <c r="BG1256" s="127">
        <f>IF(N1256="zákl. prenesená",J1256,0)</f>
        <v>0</v>
      </c>
      <c r="BH1256" s="127">
        <f>IF(N1256="zníž. prenesená",J1256,0)</f>
        <v>0</v>
      </c>
      <c r="BI1256" s="127">
        <f>IF(N1256="nulová",J1256,0)</f>
        <v>0</v>
      </c>
      <c r="BJ1256" s="19" t="s">
        <v>92</v>
      </c>
      <c r="BK1256" s="127">
        <f>ROUND(I1256*H1256,2)</f>
        <v>0</v>
      </c>
      <c r="BL1256" s="19" t="s">
        <v>422</v>
      </c>
      <c r="BM1256" s="252" t="s">
        <v>1392</v>
      </c>
    </row>
    <row r="1257" spans="1:65" s="14" customFormat="1" ht="30.6">
      <c r="B1257" s="253"/>
      <c r="C1257" s="254"/>
      <c r="D1257" s="255" t="s">
        <v>398</v>
      </c>
      <c r="E1257" s="256" t="s">
        <v>1</v>
      </c>
      <c r="F1257" s="257" t="s">
        <v>773</v>
      </c>
      <c r="G1257" s="254"/>
      <c r="H1257" s="256" t="s">
        <v>1</v>
      </c>
      <c r="I1257" s="258"/>
      <c r="J1257" s="254"/>
      <c r="K1257" s="254"/>
      <c r="L1257" s="259"/>
      <c r="M1257" s="260"/>
      <c r="N1257" s="261"/>
      <c r="O1257" s="261"/>
      <c r="P1257" s="261"/>
      <c r="Q1257" s="261"/>
      <c r="R1257" s="261"/>
      <c r="S1257" s="261"/>
      <c r="T1257" s="262"/>
      <c r="AT1257" s="263" t="s">
        <v>398</v>
      </c>
      <c r="AU1257" s="263" t="s">
        <v>386</v>
      </c>
      <c r="AV1257" s="14" t="s">
        <v>84</v>
      </c>
      <c r="AW1257" s="14" t="s">
        <v>30</v>
      </c>
      <c r="AX1257" s="14" t="s">
        <v>76</v>
      </c>
      <c r="AY1257" s="263" t="s">
        <v>387</v>
      </c>
    </row>
    <row r="1258" spans="1:65" s="15" customFormat="1" ht="10.199999999999999">
      <c r="B1258" s="264"/>
      <c r="C1258" s="265"/>
      <c r="D1258" s="255" t="s">
        <v>398</v>
      </c>
      <c r="E1258" s="266" t="s">
        <v>1</v>
      </c>
      <c r="F1258" s="267" t="s">
        <v>242</v>
      </c>
      <c r="G1258" s="265"/>
      <c r="H1258" s="268">
        <v>469</v>
      </c>
      <c r="I1258" s="269"/>
      <c r="J1258" s="265"/>
      <c r="K1258" s="265"/>
      <c r="L1258" s="270"/>
      <c r="M1258" s="271"/>
      <c r="N1258" s="272"/>
      <c r="O1258" s="272"/>
      <c r="P1258" s="272"/>
      <c r="Q1258" s="272"/>
      <c r="R1258" s="272"/>
      <c r="S1258" s="272"/>
      <c r="T1258" s="273"/>
      <c r="AT1258" s="274" t="s">
        <v>398</v>
      </c>
      <c r="AU1258" s="274" t="s">
        <v>386</v>
      </c>
      <c r="AV1258" s="15" t="s">
        <v>92</v>
      </c>
      <c r="AW1258" s="15" t="s">
        <v>30</v>
      </c>
      <c r="AX1258" s="15" t="s">
        <v>76</v>
      </c>
      <c r="AY1258" s="274" t="s">
        <v>387</v>
      </c>
    </row>
    <row r="1259" spans="1:65" s="15" customFormat="1" ht="10.199999999999999">
      <c r="B1259" s="264"/>
      <c r="C1259" s="265"/>
      <c r="D1259" s="255" t="s">
        <v>398</v>
      </c>
      <c r="E1259" s="266" t="s">
        <v>1</v>
      </c>
      <c r="F1259" s="267" t="s">
        <v>1393</v>
      </c>
      <c r="G1259" s="265"/>
      <c r="H1259" s="268">
        <v>542</v>
      </c>
      <c r="I1259" s="269"/>
      <c r="J1259" s="265"/>
      <c r="K1259" s="265"/>
      <c r="L1259" s="270"/>
      <c r="M1259" s="271"/>
      <c r="N1259" s="272"/>
      <c r="O1259" s="272"/>
      <c r="P1259" s="272"/>
      <c r="Q1259" s="272"/>
      <c r="R1259" s="272"/>
      <c r="S1259" s="272"/>
      <c r="T1259" s="273"/>
      <c r="AT1259" s="274" t="s">
        <v>398</v>
      </c>
      <c r="AU1259" s="274" t="s">
        <v>386</v>
      </c>
      <c r="AV1259" s="15" t="s">
        <v>92</v>
      </c>
      <c r="AW1259" s="15" t="s">
        <v>30</v>
      </c>
      <c r="AX1259" s="15" t="s">
        <v>76</v>
      </c>
      <c r="AY1259" s="274" t="s">
        <v>387</v>
      </c>
    </row>
    <row r="1260" spans="1:65" s="16" customFormat="1" ht="10.199999999999999">
      <c r="B1260" s="275"/>
      <c r="C1260" s="276"/>
      <c r="D1260" s="255" t="s">
        <v>398</v>
      </c>
      <c r="E1260" s="277" t="s">
        <v>1</v>
      </c>
      <c r="F1260" s="278" t="s">
        <v>412</v>
      </c>
      <c r="G1260" s="276"/>
      <c r="H1260" s="279">
        <v>1011</v>
      </c>
      <c r="I1260" s="280"/>
      <c r="J1260" s="276"/>
      <c r="K1260" s="276"/>
      <c r="L1260" s="281"/>
      <c r="M1260" s="282"/>
      <c r="N1260" s="283"/>
      <c r="O1260" s="283"/>
      <c r="P1260" s="283"/>
      <c r="Q1260" s="283"/>
      <c r="R1260" s="283"/>
      <c r="S1260" s="283"/>
      <c r="T1260" s="284"/>
      <c r="AT1260" s="285" t="s">
        <v>398</v>
      </c>
      <c r="AU1260" s="285" t="s">
        <v>386</v>
      </c>
      <c r="AV1260" s="16" t="s">
        <v>386</v>
      </c>
      <c r="AW1260" s="16" t="s">
        <v>30</v>
      </c>
      <c r="AX1260" s="16" t="s">
        <v>84</v>
      </c>
      <c r="AY1260" s="285" t="s">
        <v>387</v>
      </c>
    </row>
    <row r="1261" spans="1:65" s="2" customFormat="1" ht="37.799999999999997" customHeight="1">
      <c r="A1261" s="37"/>
      <c r="B1261" s="38"/>
      <c r="C1261" s="240" t="s">
        <v>1394</v>
      </c>
      <c r="D1261" s="240" t="s">
        <v>393</v>
      </c>
      <c r="E1261" s="241" t="s">
        <v>776</v>
      </c>
      <c r="F1261" s="242" t="s">
        <v>777</v>
      </c>
      <c r="G1261" s="243" t="s">
        <v>405</v>
      </c>
      <c r="H1261" s="244">
        <v>3109.35</v>
      </c>
      <c r="I1261" s="245"/>
      <c r="J1261" s="246">
        <f>ROUND(I1261*H1261,2)</f>
        <v>0</v>
      </c>
      <c r="K1261" s="247"/>
      <c r="L1261" s="40"/>
      <c r="M1261" s="248" t="s">
        <v>1</v>
      </c>
      <c r="N1261" s="249" t="s">
        <v>42</v>
      </c>
      <c r="O1261" s="78"/>
      <c r="P1261" s="250">
        <f>O1261*H1261</f>
        <v>0</v>
      </c>
      <c r="Q1261" s="250">
        <v>2.1654999999999999E-3</v>
      </c>
      <c r="R1261" s="250">
        <f>Q1261*H1261</f>
        <v>6.7332974249999991</v>
      </c>
      <c r="S1261" s="250">
        <v>0</v>
      </c>
      <c r="T1261" s="251">
        <f>S1261*H1261</f>
        <v>0</v>
      </c>
      <c r="U1261" s="37"/>
      <c r="V1261" s="37"/>
      <c r="W1261" s="37"/>
      <c r="X1261" s="37"/>
      <c r="Y1261" s="37"/>
      <c r="Z1261" s="37"/>
      <c r="AA1261" s="37"/>
      <c r="AB1261" s="37"/>
      <c r="AC1261" s="37"/>
      <c r="AD1261" s="37"/>
      <c r="AE1261" s="37"/>
      <c r="AR1261" s="252" t="s">
        <v>422</v>
      </c>
      <c r="AT1261" s="252" t="s">
        <v>393</v>
      </c>
      <c r="AU1261" s="252" t="s">
        <v>386</v>
      </c>
      <c r="AY1261" s="19" t="s">
        <v>387</v>
      </c>
      <c r="BE1261" s="127">
        <f>IF(N1261="základná",J1261,0)</f>
        <v>0</v>
      </c>
      <c r="BF1261" s="127">
        <f>IF(N1261="znížená",J1261,0)</f>
        <v>0</v>
      </c>
      <c r="BG1261" s="127">
        <f>IF(N1261="zákl. prenesená",J1261,0)</f>
        <v>0</v>
      </c>
      <c r="BH1261" s="127">
        <f>IF(N1261="zníž. prenesená",J1261,0)</f>
        <v>0</v>
      </c>
      <c r="BI1261" s="127">
        <f>IF(N1261="nulová",J1261,0)</f>
        <v>0</v>
      </c>
      <c r="BJ1261" s="19" t="s">
        <v>92</v>
      </c>
      <c r="BK1261" s="127">
        <f>ROUND(I1261*H1261,2)</f>
        <v>0</v>
      </c>
      <c r="BL1261" s="19" t="s">
        <v>422</v>
      </c>
      <c r="BM1261" s="252" t="s">
        <v>1395</v>
      </c>
    </row>
    <row r="1262" spans="1:65" s="15" customFormat="1" ht="10.199999999999999">
      <c r="B1262" s="264"/>
      <c r="C1262" s="265"/>
      <c r="D1262" s="255" t="s">
        <v>398</v>
      </c>
      <c r="E1262" s="266" t="s">
        <v>1</v>
      </c>
      <c r="F1262" s="267" t="s">
        <v>226</v>
      </c>
      <c r="G1262" s="265"/>
      <c r="H1262" s="268">
        <v>3039</v>
      </c>
      <c r="I1262" s="269"/>
      <c r="J1262" s="265"/>
      <c r="K1262" s="265"/>
      <c r="L1262" s="270"/>
      <c r="M1262" s="271"/>
      <c r="N1262" s="272"/>
      <c r="O1262" s="272"/>
      <c r="P1262" s="272"/>
      <c r="Q1262" s="272"/>
      <c r="R1262" s="272"/>
      <c r="S1262" s="272"/>
      <c r="T1262" s="273"/>
      <c r="AT1262" s="274" t="s">
        <v>398</v>
      </c>
      <c r="AU1262" s="274" t="s">
        <v>386</v>
      </c>
      <c r="AV1262" s="15" t="s">
        <v>92</v>
      </c>
      <c r="AW1262" s="15" t="s">
        <v>30</v>
      </c>
      <c r="AX1262" s="15" t="s">
        <v>76</v>
      </c>
      <c r="AY1262" s="274" t="s">
        <v>387</v>
      </c>
    </row>
    <row r="1263" spans="1:65" s="15" customFormat="1" ht="10.199999999999999">
      <c r="B1263" s="264"/>
      <c r="C1263" s="265"/>
      <c r="D1263" s="255" t="s">
        <v>398</v>
      </c>
      <c r="E1263" s="266" t="s">
        <v>1</v>
      </c>
      <c r="F1263" s="267" t="s">
        <v>1361</v>
      </c>
      <c r="G1263" s="265"/>
      <c r="H1263" s="268">
        <v>70.349999999999994</v>
      </c>
      <c r="I1263" s="269"/>
      <c r="J1263" s="265"/>
      <c r="K1263" s="265"/>
      <c r="L1263" s="270"/>
      <c r="M1263" s="271"/>
      <c r="N1263" s="272"/>
      <c r="O1263" s="272"/>
      <c r="P1263" s="272"/>
      <c r="Q1263" s="272"/>
      <c r="R1263" s="272"/>
      <c r="S1263" s="272"/>
      <c r="T1263" s="273"/>
      <c r="AT1263" s="274" t="s">
        <v>398</v>
      </c>
      <c r="AU1263" s="274" t="s">
        <v>386</v>
      </c>
      <c r="AV1263" s="15" t="s">
        <v>92</v>
      </c>
      <c r="AW1263" s="15" t="s">
        <v>30</v>
      </c>
      <c r="AX1263" s="15" t="s">
        <v>76</v>
      </c>
      <c r="AY1263" s="274" t="s">
        <v>387</v>
      </c>
    </row>
    <row r="1264" spans="1:65" s="16" customFormat="1" ht="10.199999999999999">
      <c r="B1264" s="275"/>
      <c r="C1264" s="276"/>
      <c r="D1264" s="255" t="s">
        <v>398</v>
      </c>
      <c r="E1264" s="277" t="s">
        <v>1</v>
      </c>
      <c r="F1264" s="278" t="s">
        <v>412</v>
      </c>
      <c r="G1264" s="276"/>
      <c r="H1264" s="279">
        <v>3109.35</v>
      </c>
      <c r="I1264" s="280"/>
      <c r="J1264" s="276"/>
      <c r="K1264" s="276"/>
      <c r="L1264" s="281"/>
      <c r="M1264" s="282"/>
      <c r="N1264" s="283"/>
      <c r="O1264" s="283"/>
      <c r="P1264" s="283"/>
      <c r="Q1264" s="283"/>
      <c r="R1264" s="283"/>
      <c r="S1264" s="283"/>
      <c r="T1264" s="284"/>
      <c r="AT1264" s="285" t="s">
        <v>398</v>
      </c>
      <c r="AU1264" s="285" t="s">
        <v>386</v>
      </c>
      <c r="AV1264" s="16" t="s">
        <v>386</v>
      </c>
      <c r="AW1264" s="16" t="s">
        <v>30</v>
      </c>
      <c r="AX1264" s="16" t="s">
        <v>84</v>
      </c>
      <c r="AY1264" s="285" t="s">
        <v>387</v>
      </c>
    </row>
    <row r="1265" spans="1:65" s="2" customFormat="1" ht="49.05" customHeight="1">
      <c r="A1265" s="37"/>
      <c r="B1265" s="38"/>
      <c r="C1265" s="240" t="s">
        <v>1396</v>
      </c>
      <c r="D1265" s="240" t="s">
        <v>393</v>
      </c>
      <c r="E1265" s="241" t="s">
        <v>780</v>
      </c>
      <c r="F1265" s="242" t="s">
        <v>781</v>
      </c>
      <c r="G1265" s="243" t="s">
        <v>405</v>
      </c>
      <c r="H1265" s="244">
        <v>319.09500000000003</v>
      </c>
      <c r="I1265" s="245"/>
      <c r="J1265" s="246">
        <f>ROUND(I1265*H1265,2)</f>
        <v>0</v>
      </c>
      <c r="K1265" s="247"/>
      <c r="L1265" s="40"/>
      <c r="M1265" s="248" t="s">
        <v>1</v>
      </c>
      <c r="N1265" s="249" t="s">
        <v>42</v>
      </c>
      <c r="O1265" s="78"/>
      <c r="P1265" s="250">
        <f>O1265*H1265</f>
        <v>0</v>
      </c>
      <c r="Q1265" s="250">
        <v>3.8600000000000001E-3</v>
      </c>
      <c r="R1265" s="250">
        <f>Q1265*H1265</f>
        <v>1.2317067000000002</v>
      </c>
      <c r="S1265" s="250">
        <v>0</v>
      </c>
      <c r="T1265" s="251">
        <f>S1265*H1265</f>
        <v>0</v>
      </c>
      <c r="U1265" s="37"/>
      <c r="V1265" s="37"/>
      <c r="W1265" s="37"/>
      <c r="X1265" s="37"/>
      <c r="Y1265" s="37"/>
      <c r="Z1265" s="37"/>
      <c r="AA1265" s="37"/>
      <c r="AB1265" s="37"/>
      <c r="AC1265" s="37"/>
      <c r="AD1265" s="37"/>
      <c r="AE1265" s="37"/>
      <c r="AR1265" s="252" t="s">
        <v>422</v>
      </c>
      <c r="AT1265" s="252" t="s">
        <v>393</v>
      </c>
      <c r="AU1265" s="252" t="s">
        <v>386</v>
      </c>
      <c r="AY1265" s="19" t="s">
        <v>387</v>
      </c>
      <c r="BE1265" s="127">
        <f>IF(N1265="základná",J1265,0)</f>
        <v>0</v>
      </c>
      <c r="BF1265" s="127">
        <f>IF(N1265="znížená",J1265,0)</f>
        <v>0</v>
      </c>
      <c r="BG1265" s="127">
        <f>IF(N1265="zákl. prenesená",J1265,0)</f>
        <v>0</v>
      </c>
      <c r="BH1265" s="127">
        <f>IF(N1265="zníž. prenesená",J1265,0)</f>
        <v>0</v>
      </c>
      <c r="BI1265" s="127">
        <f>IF(N1265="nulová",J1265,0)</f>
        <v>0</v>
      </c>
      <c r="BJ1265" s="19" t="s">
        <v>92</v>
      </c>
      <c r="BK1265" s="127">
        <f>ROUND(I1265*H1265,2)</f>
        <v>0</v>
      </c>
      <c r="BL1265" s="19" t="s">
        <v>422</v>
      </c>
      <c r="BM1265" s="252" t="s">
        <v>1397</v>
      </c>
    </row>
    <row r="1266" spans="1:65" s="14" customFormat="1" ht="10.199999999999999">
      <c r="B1266" s="253"/>
      <c r="C1266" s="254"/>
      <c r="D1266" s="255" t="s">
        <v>398</v>
      </c>
      <c r="E1266" s="256" t="s">
        <v>1</v>
      </c>
      <c r="F1266" s="257" t="s">
        <v>610</v>
      </c>
      <c r="G1266" s="254"/>
      <c r="H1266" s="256" t="s">
        <v>1</v>
      </c>
      <c r="I1266" s="258"/>
      <c r="J1266" s="254"/>
      <c r="K1266" s="254"/>
      <c r="L1266" s="259"/>
      <c r="M1266" s="260"/>
      <c r="N1266" s="261"/>
      <c r="O1266" s="261"/>
      <c r="P1266" s="261"/>
      <c r="Q1266" s="261"/>
      <c r="R1266" s="261"/>
      <c r="S1266" s="261"/>
      <c r="T1266" s="262"/>
      <c r="AT1266" s="263" t="s">
        <v>398</v>
      </c>
      <c r="AU1266" s="263" t="s">
        <v>386</v>
      </c>
      <c r="AV1266" s="14" t="s">
        <v>84</v>
      </c>
      <c r="AW1266" s="14" t="s">
        <v>30</v>
      </c>
      <c r="AX1266" s="14" t="s">
        <v>76</v>
      </c>
      <c r="AY1266" s="263" t="s">
        <v>387</v>
      </c>
    </row>
    <row r="1267" spans="1:65" s="14" customFormat="1" ht="20.399999999999999">
      <c r="B1267" s="253"/>
      <c r="C1267" s="254"/>
      <c r="D1267" s="255" t="s">
        <v>398</v>
      </c>
      <c r="E1267" s="256" t="s">
        <v>1</v>
      </c>
      <c r="F1267" s="257" t="s">
        <v>783</v>
      </c>
      <c r="G1267" s="254"/>
      <c r="H1267" s="256" t="s">
        <v>1</v>
      </c>
      <c r="I1267" s="258"/>
      <c r="J1267" s="254"/>
      <c r="K1267" s="254"/>
      <c r="L1267" s="259"/>
      <c r="M1267" s="260"/>
      <c r="N1267" s="261"/>
      <c r="O1267" s="261"/>
      <c r="P1267" s="261"/>
      <c r="Q1267" s="261"/>
      <c r="R1267" s="261"/>
      <c r="S1267" s="261"/>
      <c r="T1267" s="262"/>
      <c r="AT1267" s="263" t="s">
        <v>398</v>
      </c>
      <c r="AU1267" s="263" t="s">
        <v>386</v>
      </c>
      <c r="AV1267" s="14" t="s">
        <v>84</v>
      </c>
      <c r="AW1267" s="14" t="s">
        <v>30</v>
      </c>
      <c r="AX1267" s="14" t="s">
        <v>76</v>
      </c>
      <c r="AY1267" s="263" t="s">
        <v>387</v>
      </c>
    </row>
    <row r="1268" spans="1:65" s="15" customFormat="1" ht="10.199999999999999">
      <c r="B1268" s="264"/>
      <c r="C1268" s="265"/>
      <c r="D1268" s="255" t="s">
        <v>398</v>
      </c>
      <c r="E1268" s="266" t="s">
        <v>1</v>
      </c>
      <c r="F1268" s="267" t="s">
        <v>1398</v>
      </c>
      <c r="G1268" s="265"/>
      <c r="H1268" s="268">
        <v>303.89999999999998</v>
      </c>
      <c r="I1268" s="269"/>
      <c r="J1268" s="265"/>
      <c r="K1268" s="265"/>
      <c r="L1268" s="270"/>
      <c r="M1268" s="271"/>
      <c r="N1268" s="272"/>
      <c r="O1268" s="272"/>
      <c r="P1268" s="272"/>
      <c r="Q1268" s="272"/>
      <c r="R1268" s="272"/>
      <c r="S1268" s="272"/>
      <c r="T1268" s="273"/>
      <c r="AT1268" s="274" t="s">
        <v>398</v>
      </c>
      <c r="AU1268" s="274" t="s">
        <v>386</v>
      </c>
      <c r="AV1268" s="15" t="s">
        <v>92</v>
      </c>
      <c r="AW1268" s="15" t="s">
        <v>30</v>
      </c>
      <c r="AX1268" s="15" t="s">
        <v>76</v>
      </c>
      <c r="AY1268" s="274" t="s">
        <v>387</v>
      </c>
    </row>
    <row r="1269" spans="1:65" s="17" customFormat="1" ht="10.199999999999999">
      <c r="B1269" s="286"/>
      <c r="C1269" s="287"/>
      <c r="D1269" s="255" t="s">
        <v>398</v>
      </c>
      <c r="E1269" s="288" t="s">
        <v>1399</v>
      </c>
      <c r="F1269" s="289" t="s">
        <v>411</v>
      </c>
      <c r="G1269" s="287"/>
      <c r="H1269" s="290">
        <v>303.89999999999998</v>
      </c>
      <c r="I1269" s="291"/>
      <c r="J1269" s="287"/>
      <c r="K1269" s="287"/>
      <c r="L1269" s="292"/>
      <c r="M1269" s="293"/>
      <c r="N1269" s="294"/>
      <c r="O1269" s="294"/>
      <c r="P1269" s="294"/>
      <c r="Q1269" s="294"/>
      <c r="R1269" s="294"/>
      <c r="S1269" s="294"/>
      <c r="T1269" s="295"/>
      <c r="AT1269" s="296" t="s">
        <v>398</v>
      </c>
      <c r="AU1269" s="296" t="s">
        <v>386</v>
      </c>
      <c r="AV1269" s="17" t="s">
        <v>99</v>
      </c>
      <c r="AW1269" s="17" t="s">
        <v>30</v>
      </c>
      <c r="AX1269" s="17" t="s">
        <v>76</v>
      </c>
      <c r="AY1269" s="296" t="s">
        <v>387</v>
      </c>
    </row>
    <row r="1270" spans="1:65" s="15" customFormat="1" ht="10.199999999999999">
      <c r="B1270" s="264"/>
      <c r="C1270" s="265"/>
      <c r="D1270" s="255" t="s">
        <v>398</v>
      </c>
      <c r="E1270" s="266" t="s">
        <v>1</v>
      </c>
      <c r="F1270" s="267" t="s">
        <v>1400</v>
      </c>
      <c r="G1270" s="265"/>
      <c r="H1270" s="268">
        <v>15.195</v>
      </c>
      <c r="I1270" s="269"/>
      <c r="J1270" s="265"/>
      <c r="K1270" s="265"/>
      <c r="L1270" s="270"/>
      <c r="M1270" s="271"/>
      <c r="N1270" s="272"/>
      <c r="O1270" s="272"/>
      <c r="P1270" s="272"/>
      <c r="Q1270" s="272"/>
      <c r="R1270" s="272"/>
      <c r="S1270" s="272"/>
      <c r="T1270" s="273"/>
      <c r="AT1270" s="274" t="s">
        <v>398</v>
      </c>
      <c r="AU1270" s="274" t="s">
        <v>386</v>
      </c>
      <c r="AV1270" s="15" t="s">
        <v>92</v>
      </c>
      <c r="AW1270" s="15" t="s">
        <v>30</v>
      </c>
      <c r="AX1270" s="15" t="s">
        <v>76</v>
      </c>
      <c r="AY1270" s="274" t="s">
        <v>387</v>
      </c>
    </row>
    <row r="1271" spans="1:65" s="16" customFormat="1" ht="10.199999999999999">
      <c r="B1271" s="275"/>
      <c r="C1271" s="276"/>
      <c r="D1271" s="255" t="s">
        <v>398</v>
      </c>
      <c r="E1271" s="277" t="s">
        <v>1</v>
      </c>
      <c r="F1271" s="278" t="s">
        <v>412</v>
      </c>
      <c r="G1271" s="276"/>
      <c r="H1271" s="279">
        <v>319.09500000000003</v>
      </c>
      <c r="I1271" s="280"/>
      <c r="J1271" s="276"/>
      <c r="K1271" s="276"/>
      <c r="L1271" s="281"/>
      <c r="M1271" s="282"/>
      <c r="N1271" s="283"/>
      <c r="O1271" s="283"/>
      <c r="P1271" s="283"/>
      <c r="Q1271" s="283"/>
      <c r="R1271" s="283"/>
      <c r="S1271" s="283"/>
      <c r="T1271" s="284"/>
      <c r="AT1271" s="285" t="s">
        <v>398</v>
      </c>
      <c r="AU1271" s="285" t="s">
        <v>386</v>
      </c>
      <c r="AV1271" s="16" t="s">
        <v>386</v>
      </c>
      <c r="AW1271" s="16" t="s">
        <v>30</v>
      </c>
      <c r="AX1271" s="16" t="s">
        <v>84</v>
      </c>
      <c r="AY1271" s="285" t="s">
        <v>387</v>
      </c>
    </row>
    <row r="1272" spans="1:65" s="2" customFormat="1" ht="24.15" customHeight="1">
      <c r="A1272" s="37"/>
      <c r="B1272" s="38"/>
      <c r="C1272" s="240" t="s">
        <v>1401</v>
      </c>
      <c r="D1272" s="240" t="s">
        <v>393</v>
      </c>
      <c r="E1272" s="241" t="s">
        <v>788</v>
      </c>
      <c r="F1272" s="242" t="s">
        <v>789</v>
      </c>
      <c r="G1272" s="243" t="s">
        <v>405</v>
      </c>
      <c r="H1272" s="244">
        <v>3109.35</v>
      </c>
      <c r="I1272" s="245"/>
      <c r="J1272" s="246">
        <f>ROUND(I1272*H1272,2)</f>
        <v>0</v>
      </c>
      <c r="K1272" s="247"/>
      <c r="L1272" s="40"/>
      <c r="M1272" s="248" t="s">
        <v>1</v>
      </c>
      <c r="N1272" s="249" t="s">
        <v>42</v>
      </c>
      <c r="O1272" s="78"/>
      <c r="P1272" s="250">
        <f>O1272*H1272</f>
        <v>0</v>
      </c>
      <c r="Q1272" s="250">
        <v>8.0000000000000004E-4</v>
      </c>
      <c r="R1272" s="250">
        <f>Q1272*H1272</f>
        <v>2.4874800000000001</v>
      </c>
      <c r="S1272" s="250">
        <v>0</v>
      </c>
      <c r="T1272" s="251">
        <f>S1272*H1272</f>
        <v>0</v>
      </c>
      <c r="U1272" s="37"/>
      <c r="V1272" s="37"/>
      <c r="W1272" s="37"/>
      <c r="X1272" s="37"/>
      <c r="Y1272" s="37"/>
      <c r="Z1272" s="37"/>
      <c r="AA1272" s="37"/>
      <c r="AB1272" s="37"/>
      <c r="AC1272" s="37"/>
      <c r="AD1272" s="37"/>
      <c r="AE1272" s="37"/>
      <c r="AR1272" s="252" t="s">
        <v>422</v>
      </c>
      <c r="AT1272" s="252" t="s">
        <v>393</v>
      </c>
      <c r="AU1272" s="252" t="s">
        <v>386</v>
      </c>
      <c r="AY1272" s="19" t="s">
        <v>387</v>
      </c>
      <c r="BE1272" s="127">
        <f>IF(N1272="základná",J1272,0)</f>
        <v>0</v>
      </c>
      <c r="BF1272" s="127">
        <f>IF(N1272="znížená",J1272,0)</f>
        <v>0</v>
      </c>
      <c r="BG1272" s="127">
        <f>IF(N1272="zákl. prenesená",J1272,0)</f>
        <v>0</v>
      </c>
      <c r="BH1272" s="127">
        <f>IF(N1272="zníž. prenesená",J1272,0)</f>
        <v>0</v>
      </c>
      <c r="BI1272" s="127">
        <f>IF(N1272="nulová",J1272,0)</f>
        <v>0</v>
      </c>
      <c r="BJ1272" s="19" t="s">
        <v>92</v>
      </c>
      <c r="BK1272" s="127">
        <f>ROUND(I1272*H1272,2)</f>
        <v>0</v>
      </c>
      <c r="BL1272" s="19" t="s">
        <v>422</v>
      </c>
      <c r="BM1272" s="252" t="s">
        <v>1402</v>
      </c>
    </row>
    <row r="1273" spans="1:65" s="14" customFormat="1" ht="10.199999999999999">
      <c r="B1273" s="253"/>
      <c r="C1273" s="254"/>
      <c r="D1273" s="255" t="s">
        <v>398</v>
      </c>
      <c r="E1273" s="256" t="s">
        <v>1</v>
      </c>
      <c r="F1273" s="257" t="s">
        <v>791</v>
      </c>
      <c r="G1273" s="254"/>
      <c r="H1273" s="256" t="s">
        <v>1</v>
      </c>
      <c r="I1273" s="258"/>
      <c r="J1273" s="254"/>
      <c r="K1273" s="254"/>
      <c r="L1273" s="259"/>
      <c r="M1273" s="260"/>
      <c r="N1273" s="261"/>
      <c r="O1273" s="261"/>
      <c r="P1273" s="261"/>
      <c r="Q1273" s="261"/>
      <c r="R1273" s="261"/>
      <c r="S1273" s="261"/>
      <c r="T1273" s="262"/>
      <c r="AT1273" s="263" t="s">
        <v>398</v>
      </c>
      <c r="AU1273" s="263" t="s">
        <v>386</v>
      </c>
      <c r="AV1273" s="14" t="s">
        <v>84</v>
      </c>
      <c r="AW1273" s="14" t="s">
        <v>30</v>
      </c>
      <c r="AX1273" s="14" t="s">
        <v>76</v>
      </c>
      <c r="AY1273" s="263" t="s">
        <v>387</v>
      </c>
    </row>
    <row r="1274" spans="1:65" s="15" customFormat="1" ht="10.199999999999999">
      <c r="B1274" s="264"/>
      <c r="C1274" s="265"/>
      <c r="D1274" s="255" t="s">
        <v>398</v>
      </c>
      <c r="E1274" s="266" t="s">
        <v>1</v>
      </c>
      <c r="F1274" s="267" t="s">
        <v>154</v>
      </c>
      <c r="G1274" s="265"/>
      <c r="H1274" s="268">
        <v>3039</v>
      </c>
      <c r="I1274" s="269"/>
      <c r="J1274" s="265"/>
      <c r="K1274" s="265"/>
      <c r="L1274" s="270"/>
      <c r="M1274" s="271"/>
      <c r="N1274" s="272"/>
      <c r="O1274" s="272"/>
      <c r="P1274" s="272"/>
      <c r="Q1274" s="272"/>
      <c r="R1274" s="272"/>
      <c r="S1274" s="272"/>
      <c r="T1274" s="273"/>
      <c r="AT1274" s="274" t="s">
        <v>398</v>
      </c>
      <c r="AU1274" s="274" t="s">
        <v>386</v>
      </c>
      <c r="AV1274" s="15" t="s">
        <v>92</v>
      </c>
      <c r="AW1274" s="15" t="s">
        <v>30</v>
      </c>
      <c r="AX1274" s="15" t="s">
        <v>76</v>
      </c>
      <c r="AY1274" s="274" t="s">
        <v>387</v>
      </c>
    </row>
    <row r="1275" spans="1:65" s="17" customFormat="1" ht="10.199999999999999">
      <c r="B1275" s="286"/>
      <c r="C1275" s="287"/>
      <c r="D1275" s="255" t="s">
        <v>398</v>
      </c>
      <c r="E1275" s="288" t="s">
        <v>226</v>
      </c>
      <c r="F1275" s="289" t="s">
        <v>411</v>
      </c>
      <c r="G1275" s="287"/>
      <c r="H1275" s="290">
        <v>3039</v>
      </c>
      <c r="I1275" s="291"/>
      <c r="J1275" s="287"/>
      <c r="K1275" s="287"/>
      <c r="L1275" s="292"/>
      <c r="M1275" s="293"/>
      <c r="N1275" s="294"/>
      <c r="O1275" s="294"/>
      <c r="P1275" s="294"/>
      <c r="Q1275" s="294"/>
      <c r="R1275" s="294"/>
      <c r="S1275" s="294"/>
      <c r="T1275" s="295"/>
      <c r="AT1275" s="296" t="s">
        <v>398</v>
      </c>
      <c r="AU1275" s="296" t="s">
        <v>386</v>
      </c>
      <c r="AV1275" s="17" t="s">
        <v>99</v>
      </c>
      <c r="AW1275" s="17" t="s">
        <v>30</v>
      </c>
      <c r="AX1275" s="17" t="s">
        <v>76</v>
      </c>
      <c r="AY1275" s="296" t="s">
        <v>387</v>
      </c>
    </row>
    <row r="1276" spans="1:65" s="15" customFormat="1" ht="10.199999999999999">
      <c r="B1276" s="264"/>
      <c r="C1276" s="265"/>
      <c r="D1276" s="255" t="s">
        <v>398</v>
      </c>
      <c r="E1276" s="266" t="s">
        <v>1</v>
      </c>
      <c r="F1276" s="267" t="s">
        <v>1361</v>
      </c>
      <c r="G1276" s="265"/>
      <c r="H1276" s="268">
        <v>70.349999999999994</v>
      </c>
      <c r="I1276" s="269"/>
      <c r="J1276" s="265"/>
      <c r="K1276" s="265"/>
      <c r="L1276" s="270"/>
      <c r="M1276" s="271"/>
      <c r="N1276" s="272"/>
      <c r="O1276" s="272"/>
      <c r="P1276" s="272"/>
      <c r="Q1276" s="272"/>
      <c r="R1276" s="272"/>
      <c r="S1276" s="272"/>
      <c r="T1276" s="273"/>
      <c r="AT1276" s="274" t="s">
        <v>398</v>
      </c>
      <c r="AU1276" s="274" t="s">
        <v>386</v>
      </c>
      <c r="AV1276" s="15" t="s">
        <v>92</v>
      </c>
      <c r="AW1276" s="15" t="s">
        <v>30</v>
      </c>
      <c r="AX1276" s="15" t="s">
        <v>76</v>
      </c>
      <c r="AY1276" s="274" t="s">
        <v>387</v>
      </c>
    </row>
    <row r="1277" spans="1:65" s="16" customFormat="1" ht="10.199999999999999">
      <c r="B1277" s="275"/>
      <c r="C1277" s="276"/>
      <c r="D1277" s="255" t="s">
        <v>398</v>
      </c>
      <c r="E1277" s="277" t="s">
        <v>1</v>
      </c>
      <c r="F1277" s="278" t="s">
        <v>412</v>
      </c>
      <c r="G1277" s="276"/>
      <c r="H1277" s="279">
        <v>3109.35</v>
      </c>
      <c r="I1277" s="280"/>
      <c r="J1277" s="276"/>
      <c r="K1277" s="276"/>
      <c r="L1277" s="281"/>
      <c r="M1277" s="282"/>
      <c r="N1277" s="283"/>
      <c r="O1277" s="283"/>
      <c r="P1277" s="283"/>
      <c r="Q1277" s="283"/>
      <c r="R1277" s="283"/>
      <c r="S1277" s="283"/>
      <c r="T1277" s="284"/>
      <c r="AT1277" s="285" t="s">
        <v>398</v>
      </c>
      <c r="AU1277" s="285" t="s">
        <v>386</v>
      </c>
      <c r="AV1277" s="16" t="s">
        <v>386</v>
      </c>
      <c r="AW1277" s="16" t="s">
        <v>30</v>
      </c>
      <c r="AX1277" s="16" t="s">
        <v>84</v>
      </c>
      <c r="AY1277" s="285" t="s">
        <v>387</v>
      </c>
    </row>
    <row r="1278" spans="1:65" s="2" customFormat="1" ht="24.15" customHeight="1">
      <c r="A1278" s="37"/>
      <c r="B1278" s="38"/>
      <c r="C1278" s="240" t="s">
        <v>1403</v>
      </c>
      <c r="D1278" s="240" t="s">
        <v>393</v>
      </c>
      <c r="E1278" s="241" t="s">
        <v>793</v>
      </c>
      <c r="F1278" s="242" t="s">
        <v>794</v>
      </c>
      <c r="G1278" s="243" t="s">
        <v>716</v>
      </c>
      <c r="H1278" s="311"/>
      <c r="I1278" s="245"/>
      <c r="J1278" s="246">
        <f>ROUND(I1278*H1278,2)</f>
        <v>0</v>
      </c>
      <c r="K1278" s="247"/>
      <c r="L1278" s="40"/>
      <c r="M1278" s="248" t="s">
        <v>1</v>
      </c>
      <c r="N1278" s="249" t="s">
        <v>42</v>
      </c>
      <c r="O1278" s="78"/>
      <c r="P1278" s="250">
        <f>O1278*H1278</f>
        <v>0</v>
      </c>
      <c r="Q1278" s="250">
        <v>0</v>
      </c>
      <c r="R1278" s="250">
        <f>Q1278*H1278</f>
        <v>0</v>
      </c>
      <c r="S1278" s="250">
        <v>0</v>
      </c>
      <c r="T1278" s="251">
        <f>S1278*H1278</f>
        <v>0</v>
      </c>
      <c r="U1278" s="37"/>
      <c r="V1278" s="37"/>
      <c r="W1278" s="37"/>
      <c r="X1278" s="37"/>
      <c r="Y1278" s="37"/>
      <c r="Z1278" s="37"/>
      <c r="AA1278" s="37"/>
      <c r="AB1278" s="37"/>
      <c r="AC1278" s="37"/>
      <c r="AD1278" s="37"/>
      <c r="AE1278" s="37"/>
      <c r="AR1278" s="252" t="s">
        <v>422</v>
      </c>
      <c r="AT1278" s="252" t="s">
        <v>393</v>
      </c>
      <c r="AU1278" s="252" t="s">
        <v>386</v>
      </c>
      <c r="AY1278" s="19" t="s">
        <v>387</v>
      </c>
      <c r="BE1278" s="127">
        <f>IF(N1278="základná",J1278,0)</f>
        <v>0</v>
      </c>
      <c r="BF1278" s="127">
        <f>IF(N1278="znížená",J1278,0)</f>
        <v>0</v>
      </c>
      <c r="BG1278" s="127">
        <f>IF(N1278="zákl. prenesená",J1278,0)</f>
        <v>0</v>
      </c>
      <c r="BH1278" s="127">
        <f>IF(N1278="zníž. prenesená",J1278,0)</f>
        <v>0</v>
      </c>
      <c r="BI1278" s="127">
        <f>IF(N1278="nulová",J1278,0)</f>
        <v>0</v>
      </c>
      <c r="BJ1278" s="19" t="s">
        <v>92</v>
      </c>
      <c r="BK1278" s="127">
        <f>ROUND(I1278*H1278,2)</f>
        <v>0</v>
      </c>
      <c r="BL1278" s="19" t="s">
        <v>422</v>
      </c>
      <c r="BM1278" s="252" t="s">
        <v>1404</v>
      </c>
    </row>
    <row r="1279" spans="1:65" s="13" customFormat="1" ht="20.85" customHeight="1">
      <c r="B1279" s="227"/>
      <c r="C1279" s="228"/>
      <c r="D1279" s="229" t="s">
        <v>75</v>
      </c>
      <c r="E1279" s="229" t="s">
        <v>796</v>
      </c>
      <c r="F1279" s="229" t="s">
        <v>797</v>
      </c>
      <c r="G1279" s="228"/>
      <c r="H1279" s="228"/>
      <c r="I1279" s="230"/>
      <c r="J1279" s="231">
        <f>BK1279</f>
        <v>0</v>
      </c>
      <c r="K1279" s="228"/>
      <c r="L1279" s="232"/>
      <c r="M1279" s="233"/>
      <c r="N1279" s="234"/>
      <c r="O1279" s="234"/>
      <c r="P1279" s="235">
        <f>SUM(P1280:P1304)</f>
        <v>0</v>
      </c>
      <c r="Q1279" s="234"/>
      <c r="R1279" s="235">
        <f>SUM(R1280:R1304)</f>
        <v>2.7674240958</v>
      </c>
      <c r="S1279" s="234"/>
      <c r="T1279" s="236">
        <f>SUM(T1280:T1304)</f>
        <v>0</v>
      </c>
      <c r="AR1279" s="237" t="s">
        <v>92</v>
      </c>
      <c r="AT1279" s="238" t="s">
        <v>75</v>
      </c>
      <c r="AU1279" s="238" t="s">
        <v>99</v>
      </c>
      <c r="AY1279" s="237" t="s">
        <v>387</v>
      </c>
      <c r="BK1279" s="239">
        <f>SUM(BK1280:BK1304)</f>
        <v>0</v>
      </c>
    </row>
    <row r="1280" spans="1:65" s="2" customFormat="1" ht="24.15" customHeight="1">
      <c r="A1280" s="37"/>
      <c r="B1280" s="38"/>
      <c r="C1280" s="240" t="s">
        <v>1405</v>
      </c>
      <c r="D1280" s="240" t="s">
        <v>393</v>
      </c>
      <c r="E1280" s="241" t="s">
        <v>799</v>
      </c>
      <c r="F1280" s="242" t="s">
        <v>800</v>
      </c>
      <c r="G1280" s="243" t="s">
        <v>405</v>
      </c>
      <c r="H1280" s="244">
        <v>544.63499999999999</v>
      </c>
      <c r="I1280" s="245"/>
      <c r="J1280" s="246">
        <f>ROUND(I1280*H1280,2)</f>
        <v>0</v>
      </c>
      <c r="K1280" s="247"/>
      <c r="L1280" s="40"/>
      <c r="M1280" s="248" t="s">
        <v>1</v>
      </c>
      <c r="N1280" s="249" t="s">
        <v>42</v>
      </c>
      <c r="O1280" s="78"/>
      <c r="P1280" s="250">
        <f>O1280*H1280</f>
        <v>0</v>
      </c>
      <c r="Q1280" s="250">
        <v>4.6000000000000001E-4</v>
      </c>
      <c r="R1280" s="250">
        <f>Q1280*H1280</f>
        <v>0.25053209999999998</v>
      </c>
      <c r="S1280" s="250">
        <v>0</v>
      </c>
      <c r="T1280" s="251">
        <f>S1280*H1280</f>
        <v>0</v>
      </c>
      <c r="U1280" s="37"/>
      <c r="V1280" s="37"/>
      <c r="W1280" s="37"/>
      <c r="X1280" s="37"/>
      <c r="Y1280" s="37"/>
      <c r="Z1280" s="37"/>
      <c r="AA1280" s="37"/>
      <c r="AB1280" s="37"/>
      <c r="AC1280" s="37"/>
      <c r="AD1280" s="37"/>
      <c r="AE1280" s="37"/>
      <c r="AR1280" s="252" t="s">
        <v>422</v>
      </c>
      <c r="AT1280" s="252" t="s">
        <v>393</v>
      </c>
      <c r="AU1280" s="252" t="s">
        <v>386</v>
      </c>
      <c r="AY1280" s="19" t="s">
        <v>387</v>
      </c>
      <c r="BE1280" s="127">
        <f>IF(N1280="základná",J1280,0)</f>
        <v>0</v>
      </c>
      <c r="BF1280" s="127">
        <f>IF(N1280="znížená",J1280,0)</f>
        <v>0</v>
      </c>
      <c r="BG1280" s="127">
        <f>IF(N1280="zákl. prenesená",J1280,0)</f>
        <v>0</v>
      </c>
      <c r="BH1280" s="127">
        <f>IF(N1280="zníž. prenesená",J1280,0)</f>
        <v>0</v>
      </c>
      <c r="BI1280" s="127">
        <f>IF(N1280="nulová",J1280,0)</f>
        <v>0</v>
      </c>
      <c r="BJ1280" s="19" t="s">
        <v>92</v>
      </c>
      <c r="BK1280" s="127">
        <f>ROUND(I1280*H1280,2)</f>
        <v>0</v>
      </c>
      <c r="BL1280" s="19" t="s">
        <v>422</v>
      </c>
      <c r="BM1280" s="252" t="s">
        <v>1406</v>
      </c>
    </row>
    <row r="1281" spans="1:65" s="14" customFormat="1" ht="10.199999999999999">
      <c r="B1281" s="253"/>
      <c r="C1281" s="254"/>
      <c r="D1281" s="255" t="s">
        <v>398</v>
      </c>
      <c r="E1281" s="256" t="s">
        <v>1</v>
      </c>
      <c r="F1281" s="257" t="s">
        <v>802</v>
      </c>
      <c r="G1281" s="254"/>
      <c r="H1281" s="256" t="s">
        <v>1</v>
      </c>
      <c r="I1281" s="258"/>
      <c r="J1281" s="254"/>
      <c r="K1281" s="254"/>
      <c r="L1281" s="259"/>
      <c r="M1281" s="260"/>
      <c r="N1281" s="261"/>
      <c r="O1281" s="261"/>
      <c r="P1281" s="261"/>
      <c r="Q1281" s="261"/>
      <c r="R1281" s="261"/>
      <c r="S1281" s="261"/>
      <c r="T1281" s="262"/>
      <c r="AT1281" s="263" t="s">
        <v>398</v>
      </c>
      <c r="AU1281" s="263" t="s">
        <v>386</v>
      </c>
      <c r="AV1281" s="14" t="s">
        <v>84</v>
      </c>
      <c r="AW1281" s="14" t="s">
        <v>30</v>
      </c>
      <c r="AX1281" s="14" t="s">
        <v>76</v>
      </c>
      <c r="AY1281" s="263" t="s">
        <v>387</v>
      </c>
    </row>
    <row r="1282" spans="1:65" s="15" customFormat="1" ht="10.199999999999999">
      <c r="B1282" s="264"/>
      <c r="C1282" s="265"/>
      <c r="D1282" s="255" t="s">
        <v>398</v>
      </c>
      <c r="E1282" s="266" t="s">
        <v>1</v>
      </c>
      <c r="F1282" s="267" t="s">
        <v>1407</v>
      </c>
      <c r="G1282" s="265"/>
      <c r="H1282" s="268">
        <v>518.70000000000005</v>
      </c>
      <c r="I1282" s="269"/>
      <c r="J1282" s="265"/>
      <c r="K1282" s="265"/>
      <c r="L1282" s="270"/>
      <c r="M1282" s="271"/>
      <c r="N1282" s="272"/>
      <c r="O1282" s="272"/>
      <c r="P1282" s="272"/>
      <c r="Q1282" s="272"/>
      <c r="R1282" s="272"/>
      <c r="S1282" s="272"/>
      <c r="T1282" s="273"/>
      <c r="AT1282" s="274" t="s">
        <v>398</v>
      </c>
      <c r="AU1282" s="274" t="s">
        <v>386</v>
      </c>
      <c r="AV1282" s="15" t="s">
        <v>92</v>
      </c>
      <c r="AW1282" s="15" t="s">
        <v>30</v>
      </c>
      <c r="AX1282" s="15" t="s">
        <v>76</v>
      </c>
      <c r="AY1282" s="274" t="s">
        <v>387</v>
      </c>
    </row>
    <row r="1283" spans="1:65" s="17" customFormat="1" ht="10.199999999999999">
      <c r="B1283" s="286"/>
      <c r="C1283" s="287"/>
      <c r="D1283" s="255" t="s">
        <v>398</v>
      </c>
      <c r="E1283" s="288" t="s">
        <v>204</v>
      </c>
      <c r="F1283" s="289" t="s">
        <v>411</v>
      </c>
      <c r="G1283" s="287"/>
      <c r="H1283" s="290">
        <v>518.70000000000005</v>
      </c>
      <c r="I1283" s="291"/>
      <c r="J1283" s="287"/>
      <c r="K1283" s="287"/>
      <c r="L1283" s="292"/>
      <c r="M1283" s="293"/>
      <c r="N1283" s="294"/>
      <c r="O1283" s="294"/>
      <c r="P1283" s="294"/>
      <c r="Q1283" s="294"/>
      <c r="R1283" s="294"/>
      <c r="S1283" s="294"/>
      <c r="T1283" s="295"/>
      <c r="AT1283" s="296" t="s">
        <v>398</v>
      </c>
      <c r="AU1283" s="296" t="s">
        <v>386</v>
      </c>
      <c r="AV1283" s="17" t="s">
        <v>99</v>
      </c>
      <c r="AW1283" s="17" t="s">
        <v>30</v>
      </c>
      <c r="AX1283" s="17" t="s">
        <v>76</v>
      </c>
      <c r="AY1283" s="296" t="s">
        <v>387</v>
      </c>
    </row>
    <row r="1284" spans="1:65" s="15" customFormat="1" ht="10.199999999999999">
      <c r="B1284" s="264"/>
      <c r="C1284" s="265"/>
      <c r="D1284" s="255" t="s">
        <v>398</v>
      </c>
      <c r="E1284" s="266" t="s">
        <v>1</v>
      </c>
      <c r="F1284" s="267" t="s">
        <v>1408</v>
      </c>
      <c r="G1284" s="265"/>
      <c r="H1284" s="268">
        <v>25.934999999999999</v>
      </c>
      <c r="I1284" s="269"/>
      <c r="J1284" s="265"/>
      <c r="K1284" s="265"/>
      <c r="L1284" s="270"/>
      <c r="M1284" s="271"/>
      <c r="N1284" s="272"/>
      <c r="O1284" s="272"/>
      <c r="P1284" s="272"/>
      <c r="Q1284" s="272"/>
      <c r="R1284" s="272"/>
      <c r="S1284" s="272"/>
      <c r="T1284" s="273"/>
      <c r="AT1284" s="274" t="s">
        <v>398</v>
      </c>
      <c r="AU1284" s="274" t="s">
        <v>386</v>
      </c>
      <c r="AV1284" s="15" t="s">
        <v>92</v>
      </c>
      <c r="AW1284" s="15" t="s">
        <v>30</v>
      </c>
      <c r="AX1284" s="15" t="s">
        <v>76</v>
      </c>
      <c r="AY1284" s="274" t="s">
        <v>387</v>
      </c>
    </row>
    <row r="1285" spans="1:65" s="16" customFormat="1" ht="10.199999999999999">
      <c r="B1285" s="275"/>
      <c r="C1285" s="276"/>
      <c r="D1285" s="255" t="s">
        <v>398</v>
      </c>
      <c r="E1285" s="277" t="s">
        <v>1</v>
      </c>
      <c r="F1285" s="278" t="s">
        <v>412</v>
      </c>
      <c r="G1285" s="276"/>
      <c r="H1285" s="279">
        <v>544.63499999999999</v>
      </c>
      <c r="I1285" s="280"/>
      <c r="J1285" s="276"/>
      <c r="K1285" s="276"/>
      <c r="L1285" s="281"/>
      <c r="M1285" s="282"/>
      <c r="N1285" s="283"/>
      <c r="O1285" s="283"/>
      <c r="P1285" s="283"/>
      <c r="Q1285" s="283"/>
      <c r="R1285" s="283"/>
      <c r="S1285" s="283"/>
      <c r="T1285" s="284"/>
      <c r="AT1285" s="285" t="s">
        <v>398</v>
      </c>
      <c r="AU1285" s="285" t="s">
        <v>386</v>
      </c>
      <c r="AV1285" s="16" t="s">
        <v>386</v>
      </c>
      <c r="AW1285" s="16" t="s">
        <v>30</v>
      </c>
      <c r="AX1285" s="16" t="s">
        <v>84</v>
      </c>
      <c r="AY1285" s="285" t="s">
        <v>387</v>
      </c>
    </row>
    <row r="1286" spans="1:65" s="2" customFormat="1" ht="24.15" customHeight="1">
      <c r="A1286" s="37"/>
      <c r="B1286" s="38"/>
      <c r="C1286" s="240" t="s">
        <v>1409</v>
      </c>
      <c r="D1286" s="240" t="s">
        <v>393</v>
      </c>
      <c r="E1286" s="241" t="s">
        <v>806</v>
      </c>
      <c r="F1286" s="242" t="s">
        <v>807</v>
      </c>
      <c r="G1286" s="243" t="s">
        <v>405</v>
      </c>
      <c r="H1286" s="244">
        <v>1470</v>
      </c>
      <c r="I1286" s="245"/>
      <c r="J1286" s="246">
        <f>ROUND(I1286*H1286,2)</f>
        <v>0</v>
      </c>
      <c r="K1286" s="247"/>
      <c r="L1286" s="40"/>
      <c r="M1286" s="248" t="s">
        <v>1</v>
      </c>
      <c r="N1286" s="249" t="s">
        <v>42</v>
      </c>
      <c r="O1286" s="78"/>
      <c r="P1286" s="250">
        <f>O1286*H1286</f>
        <v>0</v>
      </c>
      <c r="Q1286" s="250">
        <v>5.1000000000000004E-4</v>
      </c>
      <c r="R1286" s="250">
        <f>Q1286*H1286</f>
        <v>0.74970000000000003</v>
      </c>
      <c r="S1286" s="250">
        <v>0</v>
      </c>
      <c r="T1286" s="251">
        <f>S1286*H1286</f>
        <v>0</v>
      </c>
      <c r="U1286" s="37"/>
      <c r="V1286" s="37"/>
      <c r="W1286" s="37"/>
      <c r="X1286" s="37"/>
      <c r="Y1286" s="37"/>
      <c r="Z1286" s="37"/>
      <c r="AA1286" s="37"/>
      <c r="AB1286" s="37"/>
      <c r="AC1286" s="37"/>
      <c r="AD1286" s="37"/>
      <c r="AE1286" s="37"/>
      <c r="AR1286" s="252" t="s">
        <v>422</v>
      </c>
      <c r="AT1286" s="252" t="s">
        <v>393</v>
      </c>
      <c r="AU1286" s="252" t="s">
        <v>386</v>
      </c>
      <c r="AY1286" s="19" t="s">
        <v>387</v>
      </c>
      <c r="BE1286" s="127">
        <f>IF(N1286="základná",J1286,0)</f>
        <v>0</v>
      </c>
      <c r="BF1286" s="127">
        <f>IF(N1286="znížená",J1286,0)</f>
        <v>0</v>
      </c>
      <c r="BG1286" s="127">
        <f>IF(N1286="zákl. prenesená",J1286,0)</f>
        <v>0</v>
      </c>
      <c r="BH1286" s="127">
        <f>IF(N1286="zníž. prenesená",J1286,0)</f>
        <v>0</v>
      </c>
      <c r="BI1286" s="127">
        <f>IF(N1286="nulová",J1286,0)</f>
        <v>0</v>
      </c>
      <c r="BJ1286" s="19" t="s">
        <v>92</v>
      </c>
      <c r="BK1286" s="127">
        <f>ROUND(I1286*H1286,2)</f>
        <v>0</v>
      </c>
      <c r="BL1286" s="19" t="s">
        <v>422</v>
      </c>
      <c r="BM1286" s="252" t="s">
        <v>1410</v>
      </c>
    </row>
    <row r="1287" spans="1:65" s="14" customFormat="1" ht="10.199999999999999">
      <c r="B1287" s="253"/>
      <c r="C1287" s="254"/>
      <c r="D1287" s="255" t="s">
        <v>398</v>
      </c>
      <c r="E1287" s="256" t="s">
        <v>1</v>
      </c>
      <c r="F1287" s="257" t="s">
        <v>802</v>
      </c>
      <c r="G1287" s="254"/>
      <c r="H1287" s="256" t="s">
        <v>1</v>
      </c>
      <c r="I1287" s="258"/>
      <c r="J1287" s="254"/>
      <c r="K1287" s="254"/>
      <c r="L1287" s="259"/>
      <c r="M1287" s="260"/>
      <c r="N1287" s="261"/>
      <c r="O1287" s="261"/>
      <c r="P1287" s="261"/>
      <c r="Q1287" s="261"/>
      <c r="R1287" s="261"/>
      <c r="S1287" s="261"/>
      <c r="T1287" s="262"/>
      <c r="AT1287" s="263" t="s">
        <v>398</v>
      </c>
      <c r="AU1287" s="263" t="s">
        <v>386</v>
      </c>
      <c r="AV1287" s="14" t="s">
        <v>84</v>
      </c>
      <c r="AW1287" s="14" t="s">
        <v>30</v>
      </c>
      <c r="AX1287" s="14" t="s">
        <v>76</v>
      </c>
      <c r="AY1287" s="263" t="s">
        <v>387</v>
      </c>
    </row>
    <row r="1288" spans="1:65" s="14" customFormat="1" ht="10.199999999999999">
      <c r="B1288" s="253"/>
      <c r="C1288" s="254"/>
      <c r="D1288" s="255" t="s">
        <v>398</v>
      </c>
      <c r="E1288" s="256" t="s">
        <v>1</v>
      </c>
      <c r="F1288" s="257" t="s">
        <v>809</v>
      </c>
      <c r="G1288" s="254"/>
      <c r="H1288" s="256" t="s">
        <v>1</v>
      </c>
      <c r="I1288" s="258"/>
      <c r="J1288" s="254"/>
      <c r="K1288" s="254"/>
      <c r="L1288" s="259"/>
      <c r="M1288" s="260"/>
      <c r="N1288" s="261"/>
      <c r="O1288" s="261"/>
      <c r="P1288" s="261"/>
      <c r="Q1288" s="261"/>
      <c r="R1288" s="261"/>
      <c r="S1288" s="261"/>
      <c r="T1288" s="262"/>
      <c r="AT1288" s="263" t="s">
        <v>398</v>
      </c>
      <c r="AU1288" s="263" t="s">
        <v>386</v>
      </c>
      <c r="AV1288" s="14" t="s">
        <v>84</v>
      </c>
      <c r="AW1288" s="14" t="s">
        <v>30</v>
      </c>
      <c r="AX1288" s="14" t="s">
        <v>76</v>
      </c>
      <c r="AY1288" s="263" t="s">
        <v>387</v>
      </c>
    </row>
    <row r="1289" spans="1:65" s="15" customFormat="1" ht="10.199999999999999">
      <c r="B1289" s="264"/>
      <c r="C1289" s="265"/>
      <c r="D1289" s="255" t="s">
        <v>398</v>
      </c>
      <c r="E1289" s="266" t="s">
        <v>1</v>
      </c>
      <c r="F1289" s="267" t="s">
        <v>1411</v>
      </c>
      <c r="G1289" s="265"/>
      <c r="H1289" s="268">
        <v>1400</v>
      </c>
      <c r="I1289" s="269"/>
      <c r="J1289" s="265"/>
      <c r="K1289" s="265"/>
      <c r="L1289" s="270"/>
      <c r="M1289" s="271"/>
      <c r="N1289" s="272"/>
      <c r="O1289" s="272"/>
      <c r="P1289" s="272"/>
      <c r="Q1289" s="272"/>
      <c r="R1289" s="272"/>
      <c r="S1289" s="272"/>
      <c r="T1289" s="273"/>
      <c r="AT1289" s="274" t="s">
        <v>398</v>
      </c>
      <c r="AU1289" s="274" t="s">
        <v>386</v>
      </c>
      <c r="AV1289" s="15" t="s">
        <v>92</v>
      </c>
      <c r="AW1289" s="15" t="s">
        <v>30</v>
      </c>
      <c r="AX1289" s="15" t="s">
        <v>76</v>
      </c>
      <c r="AY1289" s="274" t="s">
        <v>387</v>
      </c>
    </row>
    <row r="1290" spans="1:65" s="17" customFormat="1" ht="10.199999999999999">
      <c r="B1290" s="286"/>
      <c r="C1290" s="287"/>
      <c r="D1290" s="255" t="s">
        <v>398</v>
      </c>
      <c r="E1290" s="288" t="s">
        <v>302</v>
      </c>
      <c r="F1290" s="289" t="s">
        <v>411</v>
      </c>
      <c r="G1290" s="287"/>
      <c r="H1290" s="290">
        <v>1400</v>
      </c>
      <c r="I1290" s="291"/>
      <c r="J1290" s="287"/>
      <c r="K1290" s="287"/>
      <c r="L1290" s="292"/>
      <c r="M1290" s="293"/>
      <c r="N1290" s="294"/>
      <c r="O1290" s="294"/>
      <c r="P1290" s="294"/>
      <c r="Q1290" s="294"/>
      <c r="R1290" s="294"/>
      <c r="S1290" s="294"/>
      <c r="T1290" s="295"/>
      <c r="AT1290" s="296" t="s">
        <v>398</v>
      </c>
      <c r="AU1290" s="296" t="s">
        <v>386</v>
      </c>
      <c r="AV1290" s="17" t="s">
        <v>99</v>
      </c>
      <c r="AW1290" s="17" t="s">
        <v>30</v>
      </c>
      <c r="AX1290" s="17" t="s">
        <v>76</v>
      </c>
      <c r="AY1290" s="296" t="s">
        <v>387</v>
      </c>
    </row>
    <row r="1291" spans="1:65" s="15" customFormat="1" ht="10.199999999999999">
      <c r="B1291" s="264"/>
      <c r="C1291" s="265"/>
      <c r="D1291" s="255" t="s">
        <v>398</v>
      </c>
      <c r="E1291" s="266" t="s">
        <v>1</v>
      </c>
      <c r="F1291" s="267" t="s">
        <v>1412</v>
      </c>
      <c r="G1291" s="265"/>
      <c r="H1291" s="268">
        <v>70</v>
      </c>
      <c r="I1291" s="269"/>
      <c r="J1291" s="265"/>
      <c r="K1291" s="265"/>
      <c r="L1291" s="270"/>
      <c r="M1291" s="271"/>
      <c r="N1291" s="272"/>
      <c r="O1291" s="272"/>
      <c r="P1291" s="272"/>
      <c r="Q1291" s="272"/>
      <c r="R1291" s="272"/>
      <c r="S1291" s="272"/>
      <c r="T1291" s="273"/>
      <c r="AT1291" s="274" t="s">
        <v>398</v>
      </c>
      <c r="AU1291" s="274" t="s">
        <v>386</v>
      </c>
      <c r="AV1291" s="15" t="s">
        <v>92</v>
      </c>
      <c r="AW1291" s="15" t="s">
        <v>30</v>
      </c>
      <c r="AX1291" s="15" t="s">
        <v>76</v>
      </c>
      <c r="AY1291" s="274" t="s">
        <v>387</v>
      </c>
    </row>
    <row r="1292" spans="1:65" s="16" customFormat="1" ht="10.199999999999999">
      <c r="B1292" s="275"/>
      <c r="C1292" s="276"/>
      <c r="D1292" s="255" t="s">
        <v>398</v>
      </c>
      <c r="E1292" s="277" t="s">
        <v>1</v>
      </c>
      <c r="F1292" s="278" t="s">
        <v>412</v>
      </c>
      <c r="G1292" s="276"/>
      <c r="H1292" s="279">
        <v>1470</v>
      </c>
      <c r="I1292" s="280"/>
      <c r="J1292" s="276"/>
      <c r="K1292" s="276"/>
      <c r="L1292" s="281"/>
      <c r="M1292" s="282"/>
      <c r="N1292" s="283"/>
      <c r="O1292" s="283"/>
      <c r="P1292" s="283"/>
      <c r="Q1292" s="283"/>
      <c r="R1292" s="283"/>
      <c r="S1292" s="283"/>
      <c r="T1292" s="284"/>
      <c r="AT1292" s="285" t="s">
        <v>398</v>
      </c>
      <c r="AU1292" s="285" t="s">
        <v>386</v>
      </c>
      <c r="AV1292" s="16" t="s">
        <v>386</v>
      </c>
      <c r="AW1292" s="16" t="s">
        <v>30</v>
      </c>
      <c r="AX1292" s="16" t="s">
        <v>84</v>
      </c>
      <c r="AY1292" s="285" t="s">
        <v>387</v>
      </c>
    </row>
    <row r="1293" spans="1:65" s="2" customFormat="1" ht="37.799999999999997" customHeight="1">
      <c r="A1293" s="37"/>
      <c r="B1293" s="38"/>
      <c r="C1293" s="240" t="s">
        <v>1413</v>
      </c>
      <c r="D1293" s="240" t="s">
        <v>393</v>
      </c>
      <c r="E1293" s="241" t="s">
        <v>813</v>
      </c>
      <c r="F1293" s="242" t="s">
        <v>814</v>
      </c>
      <c r="G1293" s="243" t="s">
        <v>405</v>
      </c>
      <c r="H1293" s="244">
        <v>544.63499999999999</v>
      </c>
      <c r="I1293" s="245"/>
      <c r="J1293" s="246">
        <f>ROUND(I1293*H1293,2)</f>
        <v>0</v>
      </c>
      <c r="K1293" s="247"/>
      <c r="L1293" s="40"/>
      <c r="M1293" s="248" t="s">
        <v>1</v>
      </c>
      <c r="N1293" s="249" t="s">
        <v>42</v>
      </c>
      <c r="O1293" s="78"/>
      <c r="P1293" s="250">
        <f>O1293*H1293</f>
        <v>0</v>
      </c>
      <c r="Q1293" s="250">
        <v>3.3948000000000002E-4</v>
      </c>
      <c r="R1293" s="250">
        <f>Q1293*H1293</f>
        <v>0.18489268980000001</v>
      </c>
      <c r="S1293" s="250">
        <v>0</v>
      </c>
      <c r="T1293" s="251">
        <f>S1293*H1293</f>
        <v>0</v>
      </c>
      <c r="U1293" s="37"/>
      <c r="V1293" s="37"/>
      <c r="W1293" s="37"/>
      <c r="X1293" s="37"/>
      <c r="Y1293" s="37"/>
      <c r="Z1293" s="37"/>
      <c r="AA1293" s="37"/>
      <c r="AB1293" s="37"/>
      <c r="AC1293" s="37"/>
      <c r="AD1293" s="37"/>
      <c r="AE1293" s="37"/>
      <c r="AR1293" s="252" t="s">
        <v>422</v>
      </c>
      <c r="AT1293" s="252" t="s">
        <v>393</v>
      </c>
      <c r="AU1293" s="252" t="s">
        <v>386</v>
      </c>
      <c r="AY1293" s="19" t="s">
        <v>387</v>
      </c>
      <c r="BE1293" s="127">
        <f>IF(N1293="základná",J1293,0)</f>
        <v>0</v>
      </c>
      <c r="BF1293" s="127">
        <f>IF(N1293="znížená",J1293,0)</f>
        <v>0</v>
      </c>
      <c r="BG1293" s="127">
        <f>IF(N1293="zákl. prenesená",J1293,0)</f>
        <v>0</v>
      </c>
      <c r="BH1293" s="127">
        <f>IF(N1293="zníž. prenesená",J1293,0)</f>
        <v>0</v>
      </c>
      <c r="BI1293" s="127">
        <f>IF(N1293="nulová",J1293,0)</f>
        <v>0</v>
      </c>
      <c r="BJ1293" s="19" t="s">
        <v>92</v>
      </c>
      <c r="BK1293" s="127">
        <f>ROUND(I1293*H1293,2)</f>
        <v>0</v>
      </c>
      <c r="BL1293" s="19" t="s">
        <v>422</v>
      </c>
      <c r="BM1293" s="252" t="s">
        <v>1414</v>
      </c>
    </row>
    <row r="1294" spans="1:65" s="14" customFormat="1" ht="10.199999999999999">
      <c r="B1294" s="253"/>
      <c r="C1294" s="254"/>
      <c r="D1294" s="255" t="s">
        <v>398</v>
      </c>
      <c r="E1294" s="256" t="s">
        <v>1</v>
      </c>
      <c r="F1294" s="257" t="s">
        <v>816</v>
      </c>
      <c r="G1294" s="254"/>
      <c r="H1294" s="256" t="s">
        <v>1</v>
      </c>
      <c r="I1294" s="258"/>
      <c r="J1294" s="254"/>
      <c r="K1294" s="254"/>
      <c r="L1294" s="259"/>
      <c r="M1294" s="260"/>
      <c r="N1294" s="261"/>
      <c r="O1294" s="261"/>
      <c r="P1294" s="261"/>
      <c r="Q1294" s="261"/>
      <c r="R1294" s="261"/>
      <c r="S1294" s="261"/>
      <c r="T1294" s="262"/>
      <c r="AT1294" s="263" t="s">
        <v>398</v>
      </c>
      <c r="AU1294" s="263" t="s">
        <v>386</v>
      </c>
      <c r="AV1294" s="14" t="s">
        <v>84</v>
      </c>
      <c r="AW1294" s="14" t="s">
        <v>30</v>
      </c>
      <c r="AX1294" s="14" t="s">
        <v>76</v>
      </c>
      <c r="AY1294" s="263" t="s">
        <v>387</v>
      </c>
    </row>
    <row r="1295" spans="1:65" s="15" customFormat="1" ht="10.199999999999999">
      <c r="B1295" s="264"/>
      <c r="C1295" s="265"/>
      <c r="D1295" s="255" t="s">
        <v>398</v>
      </c>
      <c r="E1295" s="266" t="s">
        <v>1</v>
      </c>
      <c r="F1295" s="267" t="s">
        <v>204</v>
      </c>
      <c r="G1295" s="265"/>
      <c r="H1295" s="268">
        <v>518.70000000000005</v>
      </c>
      <c r="I1295" s="269"/>
      <c r="J1295" s="265"/>
      <c r="K1295" s="265"/>
      <c r="L1295" s="270"/>
      <c r="M1295" s="271"/>
      <c r="N1295" s="272"/>
      <c r="O1295" s="272"/>
      <c r="P1295" s="272"/>
      <c r="Q1295" s="272"/>
      <c r="R1295" s="272"/>
      <c r="S1295" s="272"/>
      <c r="T1295" s="273"/>
      <c r="AT1295" s="274" t="s">
        <v>398</v>
      </c>
      <c r="AU1295" s="274" t="s">
        <v>386</v>
      </c>
      <c r="AV1295" s="15" t="s">
        <v>92</v>
      </c>
      <c r="AW1295" s="15" t="s">
        <v>30</v>
      </c>
      <c r="AX1295" s="15" t="s">
        <v>76</v>
      </c>
      <c r="AY1295" s="274" t="s">
        <v>387</v>
      </c>
    </row>
    <row r="1296" spans="1:65" s="17" customFormat="1" ht="10.199999999999999">
      <c r="B1296" s="286"/>
      <c r="C1296" s="287"/>
      <c r="D1296" s="255" t="s">
        <v>398</v>
      </c>
      <c r="E1296" s="288" t="s">
        <v>1</v>
      </c>
      <c r="F1296" s="289" t="s">
        <v>411</v>
      </c>
      <c r="G1296" s="287"/>
      <c r="H1296" s="290">
        <v>518.70000000000005</v>
      </c>
      <c r="I1296" s="291"/>
      <c r="J1296" s="287"/>
      <c r="K1296" s="287"/>
      <c r="L1296" s="292"/>
      <c r="M1296" s="293"/>
      <c r="N1296" s="294"/>
      <c r="O1296" s="294"/>
      <c r="P1296" s="294"/>
      <c r="Q1296" s="294"/>
      <c r="R1296" s="294"/>
      <c r="S1296" s="294"/>
      <c r="T1296" s="295"/>
      <c r="AT1296" s="296" t="s">
        <v>398</v>
      </c>
      <c r="AU1296" s="296" t="s">
        <v>386</v>
      </c>
      <c r="AV1296" s="17" t="s">
        <v>99</v>
      </c>
      <c r="AW1296" s="17" t="s">
        <v>30</v>
      </c>
      <c r="AX1296" s="17" t="s">
        <v>76</v>
      </c>
      <c r="AY1296" s="296" t="s">
        <v>387</v>
      </c>
    </row>
    <row r="1297" spans="1:65" s="15" customFormat="1" ht="10.199999999999999">
      <c r="B1297" s="264"/>
      <c r="C1297" s="265"/>
      <c r="D1297" s="255" t="s">
        <v>398</v>
      </c>
      <c r="E1297" s="266" t="s">
        <v>1</v>
      </c>
      <c r="F1297" s="267" t="s">
        <v>1408</v>
      </c>
      <c r="G1297" s="265"/>
      <c r="H1297" s="268">
        <v>25.934999999999999</v>
      </c>
      <c r="I1297" s="269"/>
      <c r="J1297" s="265"/>
      <c r="K1297" s="265"/>
      <c r="L1297" s="270"/>
      <c r="M1297" s="271"/>
      <c r="N1297" s="272"/>
      <c r="O1297" s="272"/>
      <c r="P1297" s="272"/>
      <c r="Q1297" s="272"/>
      <c r="R1297" s="272"/>
      <c r="S1297" s="272"/>
      <c r="T1297" s="273"/>
      <c r="AT1297" s="274" t="s">
        <v>398</v>
      </c>
      <c r="AU1297" s="274" t="s">
        <v>386</v>
      </c>
      <c r="AV1297" s="15" t="s">
        <v>92</v>
      </c>
      <c r="AW1297" s="15" t="s">
        <v>30</v>
      </c>
      <c r="AX1297" s="15" t="s">
        <v>76</v>
      </c>
      <c r="AY1297" s="274" t="s">
        <v>387</v>
      </c>
    </row>
    <row r="1298" spans="1:65" s="16" customFormat="1" ht="10.199999999999999">
      <c r="B1298" s="275"/>
      <c r="C1298" s="276"/>
      <c r="D1298" s="255" t="s">
        <v>398</v>
      </c>
      <c r="E1298" s="277" t="s">
        <v>1</v>
      </c>
      <c r="F1298" s="278" t="s">
        <v>412</v>
      </c>
      <c r="G1298" s="276"/>
      <c r="H1298" s="279">
        <v>544.63499999999999</v>
      </c>
      <c r="I1298" s="280"/>
      <c r="J1298" s="276"/>
      <c r="K1298" s="276"/>
      <c r="L1298" s="281"/>
      <c r="M1298" s="282"/>
      <c r="N1298" s="283"/>
      <c r="O1298" s="283"/>
      <c r="P1298" s="283"/>
      <c r="Q1298" s="283"/>
      <c r="R1298" s="283"/>
      <c r="S1298" s="283"/>
      <c r="T1298" s="284"/>
      <c r="AT1298" s="285" t="s">
        <v>398</v>
      </c>
      <c r="AU1298" s="285" t="s">
        <v>386</v>
      </c>
      <c r="AV1298" s="16" t="s">
        <v>386</v>
      </c>
      <c r="AW1298" s="16" t="s">
        <v>30</v>
      </c>
      <c r="AX1298" s="16" t="s">
        <v>84</v>
      </c>
      <c r="AY1298" s="285" t="s">
        <v>387</v>
      </c>
    </row>
    <row r="1299" spans="1:65" s="2" customFormat="1" ht="33" customHeight="1">
      <c r="A1299" s="37"/>
      <c r="B1299" s="38"/>
      <c r="C1299" s="240" t="s">
        <v>1415</v>
      </c>
      <c r="D1299" s="240" t="s">
        <v>393</v>
      </c>
      <c r="E1299" s="241" t="s">
        <v>817</v>
      </c>
      <c r="F1299" s="242" t="s">
        <v>818</v>
      </c>
      <c r="G1299" s="243" t="s">
        <v>405</v>
      </c>
      <c r="H1299" s="244">
        <v>4660.95</v>
      </c>
      <c r="I1299" s="245"/>
      <c r="J1299" s="246">
        <f>ROUND(I1299*H1299,2)</f>
        <v>0</v>
      </c>
      <c r="K1299" s="247"/>
      <c r="L1299" s="40"/>
      <c r="M1299" s="248" t="s">
        <v>1</v>
      </c>
      <c r="N1299" s="249" t="s">
        <v>42</v>
      </c>
      <c r="O1299" s="78"/>
      <c r="P1299" s="250">
        <f>O1299*H1299</f>
        <v>0</v>
      </c>
      <c r="Q1299" s="250">
        <v>3.3948000000000002E-4</v>
      </c>
      <c r="R1299" s="250">
        <f>Q1299*H1299</f>
        <v>1.5822993060000001</v>
      </c>
      <c r="S1299" s="250">
        <v>0</v>
      </c>
      <c r="T1299" s="251">
        <f>S1299*H1299</f>
        <v>0</v>
      </c>
      <c r="U1299" s="37"/>
      <c r="V1299" s="37"/>
      <c r="W1299" s="37"/>
      <c r="X1299" s="37"/>
      <c r="Y1299" s="37"/>
      <c r="Z1299" s="37"/>
      <c r="AA1299" s="37"/>
      <c r="AB1299" s="37"/>
      <c r="AC1299" s="37"/>
      <c r="AD1299" s="37"/>
      <c r="AE1299" s="37"/>
      <c r="AR1299" s="252" t="s">
        <v>422</v>
      </c>
      <c r="AT1299" s="252" t="s">
        <v>393</v>
      </c>
      <c r="AU1299" s="252" t="s">
        <v>386</v>
      </c>
      <c r="AY1299" s="19" t="s">
        <v>387</v>
      </c>
      <c r="BE1299" s="127">
        <f>IF(N1299="základná",J1299,0)</f>
        <v>0</v>
      </c>
      <c r="BF1299" s="127">
        <f>IF(N1299="znížená",J1299,0)</f>
        <v>0</v>
      </c>
      <c r="BG1299" s="127">
        <f>IF(N1299="zákl. prenesená",J1299,0)</f>
        <v>0</v>
      </c>
      <c r="BH1299" s="127">
        <f>IF(N1299="zníž. prenesená",J1299,0)</f>
        <v>0</v>
      </c>
      <c r="BI1299" s="127">
        <f>IF(N1299="nulová",J1299,0)</f>
        <v>0</v>
      </c>
      <c r="BJ1299" s="19" t="s">
        <v>92</v>
      </c>
      <c r="BK1299" s="127">
        <f>ROUND(I1299*H1299,2)</f>
        <v>0</v>
      </c>
      <c r="BL1299" s="19" t="s">
        <v>422</v>
      </c>
      <c r="BM1299" s="252" t="s">
        <v>1416</v>
      </c>
    </row>
    <row r="1300" spans="1:65" s="15" customFormat="1" ht="10.199999999999999">
      <c r="B1300" s="264"/>
      <c r="C1300" s="265"/>
      <c r="D1300" s="255" t="s">
        <v>398</v>
      </c>
      <c r="E1300" s="266" t="s">
        <v>1</v>
      </c>
      <c r="F1300" s="267" t="s">
        <v>302</v>
      </c>
      <c r="G1300" s="265"/>
      <c r="H1300" s="268">
        <v>1400</v>
      </c>
      <c r="I1300" s="269"/>
      <c r="J1300" s="265"/>
      <c r="K1300" s="265"/>
      <c r="L1300" s="270"/>
      <c r="M1300" s="271"/>
      <c r="N1300" s="272"/>
      <c r="O1300" s="272"/>
      <c r="P1300" s="272"/>
      <c r="Q1300" s="272"/>
      <c r="R1300" s="272"/>
      <c r="S1300" s="272"/>
      <c r="T1300" s="273"/>
      <c r="AT1300" s="274" t="s">
        <v>398</v>
      </c>
      <c r="AU1300" s="274" t="s">
        <v>386</v>
      </c>
      <c r="AV1300" s="15" t="s">
        <v>92</v>
      </c>
      <c r="AW1300" s="15" t="s">
        <v>30</v>
      </c>
      <c r="AX1300" s="15" t="s">
        <v>76</v>
      </c>
      <c r="AY1300" s="274" t="s">
        <v>387</v>
      </c>
    </row>
    <row r="1301" spans="1:65" s="15" customFormat="1" ht="10.199999999999999">
      <c r="B1301" s="264"/>
      <c r="C1301" s="265"/>
      <c r="D1301" s="255" t="s">
        <v>398</v>
      </c>
      <c r="E1301" s="266" t="s">
        <v>1</v>
      </c>
      <c r="F1301" s="267" t="s">
        <v>226</v>
      </c>
      <c r="G1301" s="265"/>
      <c r="H1301" s="268">
        <v>3039</v>
      </c>
      <c r="I1301" s="269"/>
      <c r="J1301" s="265"/>
      <c r="K1301" s="265"/>
      <c r="L1301" s="270"/>
      <c r="M1301" s="271"/>
      <c r="N1301" s="272"/>
      <c r="O1301" s="272"/>
      <c r="P1301" s="272"/>
      <c r="Q1301" s="272"/>
      <c r="R1301" s="272"/>
      <c r="S1301" s="272"/>
      <c r="T1301" s="273"/>
      <c r="AT1301" s="274" t="s">
        <v>398</v>
      </c>
      <c r="AU1301" s="274" t="s">
        <v>386</v>
      </c>
      <c r="AV1301" s="15" t="s">
        <v>92</v>
      </c>
      <c r="AW1301" s="15" t="s">
        <v>30</v>
      </c>
      <c r="AX1301" s="15" t="s">
        <v>76</v>
      </c>
      <c r="AY1301" s="274" t="s">
        <v>387</v>
      </c>
    </row>
    <row r="1302" spans="1:65" s="17" customFormat="1" ht="10.199999999999999">
      <c r="B1302" s="286"/>
      <c r="C1302" s="287"/>
      <c r="D1302" s="255" t="s">
        <v>398</v>
      </c>
      <c r="E1302" s="288" t="s">
        <v>1</v>
      </c>
      <c r="F1302" s="289" t="s">
        <v>411</v>
      </c>
      <c r="G1302" s="287"/>
      <c r="H1302" s="290">
        <v>4439</v>
      </c>
      <c r="I1302" s="291"/>
      <c r="J1302" s="287"/>
      <c r="K1302" s="287"/>
      <c r="L1302" s="292"/>
      <c r="M1302" s="293"/>
      <c r="N1302" s="294"/>
      <c r="O1302" s="294"/>
      <c r="P1302" s="294"/>
      <c r="Q1302" s="294"/>
      <c r="R1302" s="294"/>
      <c r="S1302" s="294"/>
      <c r="T1302" s="295"/>
      <c r="AT1302" s="296" t="s">
        <v>398</v>
      </c>
      <c r="AU1302" s="296" t="s">
        <v>386</v>
      </c>
      <c r="AV1302" s="17" t="s">
        <v>99</v>
      </c>
      <c r="AW1302" s="17" t="s">
        <v>30</v>
      </c>
      <c r="AX1302" s="17" t="s">
        <v>76</v>
      </c>
      <c r="AY1302" s="296" t="s">
        <v>387</v>
      </c>
    </row>
    <row r="1303" spans="1:65" s="15" customFormat="1" ht="10.199999999999999">
      <c r="B1303" s="264"/>
      <c r="C1303" s="265"/>
      <c r="D1303" s="255" t="s">
        <v>398</v>
      </c>
      <c r="E1303" s="266" t="s">
        <v>1</v>
      </c>
      <c r="F1303" s="267" t="s">
        <v>1417</v>
      </c>
      <c r="G1303" s="265"/>
      <c r="H1303" s="268">
        <v>221.95</v>
      </c>
      <c r="I1303" s="269"/>
      <c r="J1303" s="265"/>
      <c r="K1303" s="265"/>
      <c r="L1303" s="270"/>
      <c r="M1303" s="271"/>
      <c r="N1303" s="272"/>
      <c r="O1303" s="272"/>
      <c r="P1303" s="272"/>
      <c r="Q1303" s="272"/>
      <c r="R1303" s="272"/>
      <c r="S1303" s="272"/>
      <c r="T1303" s="273"/>
      <c r="AT1303" s="274" t="s">
        <v>398</v>
      </c>
      <c r="AU1303" s="274" t="s">
        <v>386</v>
      </c>
      <c r="AV1303" s="15" t="s">
        <v>92</v>
      </c>
      <c r="AW1303" s="15" t="s">
        <v>30</v>
      </c>
      <c r="AX1303" s="15" t="s">
        <v>76</v>
      </c>
      <c r="AY1303" s="274" t="s">
        <v>387</v>
      </c>
    </row>
    <row r="1304" spans="1:65" s="16" customFormat="1" ht="10.199999999999999">
      <c r="B1304" s="275"/>
      <c r="C1304" s="276"/>
      <c r="D1304" s="255" t="s">
        <v>398</v>
      </c>
      <c r="E1304" s="277" t="s">
        <v>1</v>
      </c>
      <c r="F1304" s="278" t="s">
        <v>412</v>
      </c>
      <c r="G1304" s="276"/>
      <c r="H1304" s="279">
        <v>4660.95</v>
      </c>
      <c r="I1304" s="280"/>
      <c r="J1304" s="276"/>
      <c r="K1304" s="276"/>
      <c r="L1304" s="281"/>
      <c r="M1304" s="282"/>
      <c r="N1304" s="283"/>
      <c r="O1304" s="283"/>
      <c r="P1304" s="283"/>
      <c r="Q1304" s="283"/>
      <c r="R1304" s="283"/>
      <c r="S1304" s="283"/>
      <c r="T1304" s="284"/>
      <c r="AT1304" s="285" t="s">
        <v>398</v>
      </c>
      <c r="AU1304" s="285" t="s">
        <v>386</v>
      </c>
      <c r="AV1304" s="16" t="s">
        <v>386</v>
      </c>
      <c r="AW1304" s="16" t="s">
        <v>30</v>
      </c>
      <c r="AX1304" s="16" t="s">
        <v>84</v>
      </c>
      <c r="AY1304" s="285" t="s">
        <v>387</v>
      </c>
    </row>
    <row r="1305" spans="1:65" s="12" customFormat="1" ht="20.85" customHeight="1">
      <c r="B1305" s="212"/>
      <c r="C1305" s="213"/>
      <c r="D1305" s="214" t="s">
        <v>75</v>
      </c>
      <c r="E1305" s="225" t="s">
        <v>367</v>
      </c>
      <c r="F1305" s="225" t="s">
        <v>821</v>
      </c>
      <c r="G1305" s="213"/>
      <c r="H1305" s="213"/>
      <c r="I1305" s="216"/>
      <c r="J1305" s="226">
        <f>BK1305</f>
        <v>0</v>
      </c>
      <c r="K1305" s="213"/>
      <c r="L1305" s="217"/>
      <c r="M1305" s="218"/>
      <c r="N1305" s="219"/>
      <c r="O1305" s="219"/>
      <c r="P1305" s="220">
        <f>SUM(P1306:P1313)</f>
        <v>0</v>
      </c>
      <c r="Q1305" s="219"/>
      <c r="R1305" s="220">
        <f>SUM(R1306:R1313)</f>
        <v>0</v>
      </c>
      <c r="S1305" s="219"/>
      <c r="T1305" s="221">
        <f>SUM(T1306:T1313)</f>
        <v>0</v>
      </c>
      <c r="AR1305" s="222" t="s">
        <v>429</v>
      </c>
      <c r="AT1305" s="223" t="s">
        <v>75</v>
      </c>
      <c r="AU1305" s="223" t="s">
        <v>92</v>
      </c>
      <c r="AY1305" s="222" t="s">
        <v>387</v>
      </c>
      <c r="BK1305" s="224">
        <f>SUM(BK1306:BK1313)</f>
        <v>0</v>
      </c>
    </row>
    <row r="1306" spans="1:65" s="2" customFormat="1" ht="37.799999999999997" customHeight="1">
      <c r="A1306" s="37"/>
      <c r="B1306" s="38"/>
      <c r="C1306" s="240" t="s">
        <v>1418</v>
      </c>
      <c r="D1306" s="240" t="s">
        <v>393</v>
      </c>
      <c r="E1306" s="241" t="s">
        <v>823</v>
      </c>
      <c r="F1306" s="242" t="s">
        <v>824</v>
      </c>
      <c r="G1306" s="243" t="s">
        <v>396</v>
      </c>
      <c r="H1306" s="244">
        <v>700</v>
      </c>
      <c r="I1306" s="245"/>
      <c r="J1306" s="246">
        <f>ROUND(I1306*H1306,2)</f>
        <v>0</v>
      </c>
      <c r="K1306" s="247"/>
      <c r="L1306" s="40"/>
      <c r="M1306" s="248" t="s">
        <v>1</v>
      </c>
      <c r="N1306" s="249" t="s">
        <v>42</v>
      </c>
      <c r="O1306" s="78"/>
      <c r="P1306" s="250">
        <f>O1306*H1306</f>
        <v>0</v>
      </c>
      <c r="Q1306" s="250">
        <v>0</v>
      </c>
      <c r="R1306" s="250">
        <f>Q1306*H1306</f>
        <v>0</v>
      </c>
      <c r="S1306" s="250">
        <v>0</v>
      </c>
      <c r="T1306" s="251">
        <f>S1306*H1306</f>
        <v>0</v>
      </c>
      <c r="U1306" s="37"/>
      <c r="V1306" s="37"/>
      <c r="W1306" s="37"/>
      <c r="X1306" s="37"/>
      <c r="Y1306" s="37"/>
      <c r="Z1306" s="37"/>
      <c r="AA1306" s="37"/>
      <c r="AB1306" s="37"/>
      <c r="AC1306" s="37"/>
      <c r="AD1306" s="37"/>
      <c r="AE1306" s="37"/>
      <c r="AR1306" s="252" t="s">
        <v>825</v>
      </c>
      <c r="AT1306" s="252" t="s">
        <v>393</v>
      </c>
      <c r="AU1306" s="252" t="s">
        <v>99</v>
      </c>
      <c r="AY1306" s="19" t="s">
        <v>387</v>
      </c>
      <c r="BE1306" s="127">
        <f>IF(N1306="základná",J1306,0)</f>
        <v>0</v>
      </c>
      <c r="BF1306" s="127">
        <f>IF(N1306="znížená",J1306,0)</f>
        <v>0</v>
      </c>
      <c r="BG1306" s="127">
        <f>IF(N1306="zákl. prenesená",J1306,0)</f>
        <v>0</v>
      </c>
      <c r="BH1306" s="127">
        <f>IF(N1306="zníž. prenesená",J1306,0)</f>
        <v>0</v>
      </c>
      <c r="BI1306" s="127">
        <f>IF(N1306="nulová",J1306,0)</f>
        <v>0</v>
      </c>
      <c r="BJ1306" s="19" t="s">
        <v>92</v>
      </c>
      <c r="BK1306" s="127">
        <f>ROUND(I1306*H1306,2)</f>
        <v>0</v>
      </c>
      <c r="BL1306" s="19" t="s">
        <v>825</v>
      </c>
      <c r="BM1306" s="252" t="s">
        <v>1419</v>
      </c>
    </row>
    <row r="1307" spans="1:65" s="14" customFormat="1" ht="30.6">
      <c r="B1307" s="253"/>
      <c r="C1307" s="254"/>
      <c r="D1307" s="255" t="s">
        <v>398</v>
      </c>
      <c r="E1307" s="256" t="s">
        <v>1</v>
      </c>
      <c r="F1307" s="257" t="s">
        <v>827</v>
      </c>
      <c r="G1307" s="254"/>
      <c r="H1307" s="256" t="s">
        <v>1</v>
      </c>
      <c r="I1307" s="258"/>
      <c r="J1307" s="254"/>
      <c r="K1307" s="254"/>
      <c r="L1307" s="259"/>
      <c r="M1307" s="260"/>
      <c r="N1307" s="261"/>
      <c r="O1307" s="261"/>
      <c r="P1307" s="261"/>
      <c r="Q1307" s="261"/>
      <c r="R1307" s="261"/>
      <c r="S1307" s="261"/>
      <c r="T1307" s="262"/>
      <c r="AT1307" s="263" t="s">
        <v>398</v>
      </c>
      <c r="AU1307" s="263" t="s">
        <v>99</v>
      </c>
      <c r="AV1307" s="14" t="s">
        <v>84</v>
      </c>
      <c r="AW1307" s="14" t="s">
        <v>30</v>
      </c>
      <c r="AX1307" s="14" t="s">
        <v>76</v>
      </c>
      <c r="AY1307" s="263" t="s">
        <v>387</v>
      </c>
    </row>
    <row r="1308" spans="1:65" s="15" customFormat="1" ht="10.199999999999999">
      <c r="B1308" s="264"/>
      <c r="C1308" s="265"/>
      <c r="D1308" s="255" t="s">
        <v>398</v>
      </c>
      <c r="E1308" s="266" t="s">
        <v>1</v>
      </c>
      <c r="F1308" s="267" t="s">
        <v>1420</v>
      </c>
      <c r="G1308" s="265"/>
      <c r="H1308" s="268">
        <v>700</v>
      </c>
      <c r="I1308" s="269"/>
      <c r="J1308" s="265"/>
      <c r="K1308" s="265"/>
      <c r="L1308" s="270"/>
      <c r="M1308" s="271"/>
      <c r="N1308" s="272"/>
      <c r="O1308" s="272"/>
      <c r="P1308" s="272"/>
      <c r="Q1308" s="272"/>
      <c r="R1308" s="272"/>
      <c r="S1308" s="272"/>
      <c r="T1308" s="273"/>
      <c r="AT1308" s="274" t="s">
        <v>398</v>
      </c>
      <c r="AU1308" s="274" t="s">
        <v>99</v>
      </c>
      <c r="AV1308" s="15" t="s">
        <v>92</v>
      </c>
      <c r="AW1308" s="15" t="s">
        <v>30</v>
      </c>
      <c r="AX1308" s="15" t="s">
        <v>76</v>
      </c>
      <c r="AY1308" s="274" t="s">
        <v>387</v>
      </c>
    </row>
    <row r="1309" spans="1:65" s="16" customFormat="1" ht="10.199999999999999">
      <c r="B1309" s="275"/>
      <c r="C1309" s="276"/>
      <c r="D1309" s="255" t="s">
        <v>398</v>
      </c>
      <c r="E1309" s="277" t="s">
        <v>1</v>
      </c>
      <c r="F1309" s="278" t="s">
        <v>412</v>
      </c>
      <c r="G1309" s="276"/>
      <c r="H1309" s="279">
        <v>700</v>
      </c>
      <c r="I1309" s="280"/>
      <c r="J1309" s="276"/>
      <c r="K1309" s="276"/>
      <c r="L1309" s="281"/>
      <c r="M1309" s="282"/>
      <c r="N1309" s="283"/>
      <c r="O1309" s="283"/>
      <c r="P1309" s="283"/>
      <c r="Q1309" s="283"/>
      <c r="R1309" s="283"/>
      <c r="S1309" s="283"/>
      <c r="T1309" s="284"/>
      <c r="AT1309" s="285" t="s">
        <v>398</v>
      </c>
      <c r="AU1309" s="285" t="s">
        <v>99</v>
      </c>
      <c r="AV1309" s="16" t="s">
        <v>386</v>
      </c>
      <c r="AW1309" s="16" t="s">
        <v>30</v>
      </c>
      <c r="AX1309" s="16" t="s">
        <v>84</v>
      </c>
      <c r="AY1309" s="285" t="s">
        <v>387</v>
      </c>
    </row>
    <row r="1310" spans="1:65" s="2" customFormat="1" ht="24.15" customHeight="1">
      <c r="A1310" s="37"/>
      <c r="B1310" s="38"/>
      <c r="C1310" s="240" t="s">
        <v>1421</v>
      </c>
      <c r="D1310" s="240" t="s">
        <v>393</v>
      </c>
      <c r="E1310" s="241" t="s">
        <v>830</v>
      </c>
      <c r="F1310" s="242" t="s">
        <v>831</v>
      </c>
      <c r="G1310" s="243" t="s">
        <v>405</v>
      </c>
      <c r="H1310" s="244">
        <v>3310</v>
      </c>
      <c r="I1310" s="245"/>
      <c r="J1310" s="246">
        <f>ROUND(I1310*H1310,2)</f>
        <v>0</v>
      </c>
      <c r="K1310" s="247"/>
      <c r="L1310" s="40"/>
      <c r="M1310" s="248" t="s">
        <v>1</v>
      </c>
      <c r="N1310" s="249" t="s">
        <v>42</v>
      </c>
      <c r="O1310" s="78"/>
      <c r="P1310" s="250">
        <f>O1310*H1310</f>
        <v>0</v>
      </c>
      <c r="Q1310" s="250">
        <v>0</v>
      </c>
      <c r="R1310" s="250">
        <f>Q1310*H1310</f>
        <v>0</v>
      </c>
      <c r="S1310" s="250">
        <v>0</v>
      </c>
      <c r="T1310" s="251">
        <f>S1310*H1310</f>
        <v>0</v>
      </c>
      <c r="U1310" s="37"/>
      <c r="V1310" s="37"/>
      <c r="W1310" s="37"/>
      <c r="X1310" s="37"/>
      <c r="Y1310" s="37"/>
      <c r="Z1310" s="37"/>
      <c r="AA1310" s="37"/>
      <c r="AB1310" s="37"/>
      <c r="AC1310" s="37"/>
      <c r="AD1310" s="37"/>
      <c r="AE1310" s="37"/>
      <c r="AR1310" s="252" t="s">
        <v>825</v>
      </c>
      <c r="AT1310" s="252" t="s">
        <v>393</v>
      </c>
      <c r="AU1310" s="252" t="s">
        <v>99</v>
      </c>
      <c r="AY1310" s="19" t="s">
        <v>387</v>
      </c>
      <c r="BE1310" s="127">
        <f>IF(N1310="základná",J1310,0)</f>
        <v>0</v>
      </c>
      <c r="BF1310" s="127">
        <f>IF(N1310="znížená",J1310,0)</f>
        <v>0</v>
      </c>
      <c r="BG1310" s="127">
        <f>IF(N1310="zákl. prenesená",J1310,0)</f>
        <v>0</v>
      </c>
      <c r="BH1310" s="127">
        <f>IF(N1310="zníž. prenesená",J1310,0)</f>
        <v>0</v>
      </c>
      <c r="BI1310" s="127">
        <f>IF(N1310="nulová",J1310,0)</f>
        <v>0</v>
      </c>
      <c r="BJ1310" s="19" t="s">
        <v>92</v>
      </c>
      <c r="BK1310" s="127">
        <f>ROUND(I1310*H1310,2)</f>
        <v>0</v>
      </c>
      <c r="BL1310" s="19" t="s">
        <v>825</v>
      </c>
      <c r="BM1310" s="252" t="s">
        <v>1422</v>
      </c>
    </row>
    <row r="1311" spans="1:65" s="15" customFormat="1" ht="10.199999999999999">
      <c r="B1311" s="264"/>
      <c r="C1311" s="265"/>
      <c r="D1311" s="255" t="s">
        <v>398</v>
      </c>
      <c r="E1311" s="266" t="s">
        <v>1</v>
      </c>
      <c r="F1311" s="267" t="s">
        <v>1423</v>
      </c>
      <c r="G1311" s="265"/>
      <c r="H1311" s="268">
        <v>3310</v>
      </c>
      <c r="I1311" s="269"/>
      <c r="J1311" s="265"/>
      <c r="K1311" s="265"/>
      <c r="L1311" s="270"/>
      <c r="M1311" s="271"/>
      <c r="N1311" s="272"/>
      <c r="O1311" s="272"/>
      <c r="P1311" s="272"/>
      <c r="Q1311" s="272"/>
      <c r="R1311" s="272"/>
      <c r="S1311" s="272"/>
      <c r="T1311" s="273"/>
      <c r="AT1311" s="274" t="s">
        <v>398</v>
      </c>
      <c r="AU1311" s="274" t="s">
        <v>99</v>
      </c>
      <c r="AV1311" s="15" t="s">
        <v>92</v>
      </c>
      <c r="AW1311" s="15" t="s">
        <v>30</v>
      </c>
      <c r="AX1311" s="15" t="s">
        <v>84</v>
      </c>
      <c r="AY1311" s="274" t="s">
        <v>387</v>
      </c>
    </row>
    <row r="1312" spans="1:65" s="2" customFormat="1" ht="33" customHeight="1">
      <c r="A1312" s="37"/>
      <c r="B1312" s="38"/>
      <c r="C1312" s="240" t="s">
        <v>1424</v>
      </c>
      <c r="D1312" s="240" t="s">
        <v>393</v>
      </c>
      <c r="E1312" s="241" t="s">
        <v>835</v>
      </c>
      <c r="F1312" s="242" t="s">
        <v>836</v>
      </c>
      <c r="G1312" s="243" t="s">
        <v>405</v>
      </c>
      <c r="H1312" s="244">
        <v>3310</v>
      </c>
      <c r="I1312" s="245"/>
      <c r="J1312" s="246">
        <f>ROUND(I1312*H1312,2)</f>
        <v>0</v>
      </c>
      <c r="K1312" s="247"/>
      <c r="L1312" s="40"/>
      <c r="M1312" s="248" t="s">
        <v>1</v>
      </c>
      <c r="N1312" s="249" t="s">
        <v>42</v>
      </c>
      <c r="O1312" s="78"/>
      <c r="P1312" s="250">
        <f>O1312*H1312</f>
        <v>0</v>
      </c>
      <c r="Q1312" s="250">
        <v>0</v>
      </c>
      <c r="R1312" s="250">
        <f>Q1312*H1312</f>
        <v>0</v>
      </c>
      <c r="S1312" s="250">
        <v>0</v>
      </c>
      <c r="T1312" s="251">
        <f>S1312*H1312</f>
        <v>0</v>
      </c>
      <c r="U1312" s="37"/>
      <c r="V1312" s="37"/>
      <c r="W1312" s="37"/>
      <c r="X1312" s="37"/>
      <c r="Y1312" s="37"/>
      <c r="Z1312" s="37"/>
      <c r="AA1312" s="37"/>
      <c r="AB1312" s="37"/>
      <c r="AC1312" s="37"/>
      <c r="AD1312" s="37"/>
      <c r="AE1312" s="37"/>
      <c r="AR1312" s="252" t="s">
        <v>825</v>
      </c>
      <c r="AT1312" s="252" t="s">
        <v>393</v>
      </c>
      <c r="AU1312" s="252" t="s">
        <v>99</v>
      </c>
      <c r="AY1312" s="19" t="s">
        <v>387</v>
      </c>
      <c r="BE1312" s="127">
        <f>IF(N1312="základná",J1312,0)</f>
        <v>0</v>
      </c>
      <c r="BF1312" s="127">
        <f>IF(N1312="znížená",J1312,0)</f>
        <v>0</v>
      </c>
      <c r="BG1312" s="127">
        <f>IF(N1312="zákl. prenesená",J1312,0)</f>
        <v>0</v>
      </c>
      <c r="BH1312" s="127">
        <f>IF(N1312="zníž. prenesená",J1312,0)</f>
        <v>0</v>
      </c>
      <c r="BI1312" s="127">
        <f>IF(N1312="nulová",J1312,0)</f>
        <v>0</v>
      </c>
      <c r="BJ1312" s="19" t="s">
        <v>92</v>
      </c>
      <c r="BK1312" s="127">
        <f>ROUND(I1312*H1312,2)</f>
        <v>0</v>
      </c>
      <c r="BL1312" s="19" t="s">
        <v>825</v>
      </c>
      <c r="BM1312" s="252" t="s">
        <v>1425</v>
      </c>
    </row>
    <row r="1313" spans="1:65" s="15" customFormat="1" ht="10.199999999999999">
      <c r="B1313" s="264"/>
      <c r="C1313" s="265"/>
      <c r="D1313" s="255" t="s">
        <v>398</v>
      </c>
      <c r="E1313" s="266" t="s">
        <v>1</v>
      </c>
      <c r="F1313" s="267" t="s">
        <v>1423</v>
      </c>
      <c r="G1313" s="265"/>
      <c r="H1313" s="268">
        <v>3310</v>
      </c>
      <c r="I1313" s="269"/>
      <c r="J1313" s="265"/>
      <c r="K1313" s="265"/>
      <c r="L1313" s="270"/>
      <c r="M1313" s="271"/>
      <c r="N1313" s="272"/>
      <c r="O1313" s="272"/>
      <c r="P1313" s="272"/>
      <c r="Q1313" s="272"/>
      <c r="R1313" s="272"/>
      <c r="S1313" s="272"/>
      <c r="T1313" s="273"/>
      <c r="AT1313" s="274" t="s">
        <v>398</v>
      </c>
      <c r="AU1313" s="274" t="s">
        <v>99</v>
      </c>
      <c r="AV1313" s="15" t="s">
        <v>92</v>
      </c>
      <c r="AW1313" s="15" t="s">
        <v>30</v>
      </c>
      <c r="AX1313" s="15" t="s">
        <v>84</v>
      </c>
      <c r="AY1313" s="274" t="s">
        <v>387</v>
      </c>
    </row>
    <row r="1314" spans="1:65" s="12" customFormat="1" ht="25.95" customHeight="1">
      <c r="B1314" s="212"/>
      <c r="C1314" s="213"/>
      <c r="D1314" s="214" t="s">
        <v>75</v>
      </c>
      <c r="E1314" s="215" t="s">
        <v>1426</v>
      </c>
      <c r="F1314" s="215" t="s">
        <v>1426</v>
      </c>
      <c r="G1314" s="213"/>
      <c r="H1314" s="213"/>
      <c r="I1314" s="216"/>
      <c r="J1314" s="191">
        <f>BK1314</f>
        <v>0</v>
      </c>
      <c r="K1314" s="213"/>
      <c r="L1314" s="217"/>
      <c r="M1314" s="218"/>
      <c r="N1314" s="219"/>
      <c r="O1314" s="219"/>
      <c r="P1314" s="220">
        <f>P1315+P1483</f>
        <v>0</v>
      </c>
      <c r="Q1314" s="219"/>
      <c r="R1314" s="220">
        <f>R1315+R1483</f>
        <v>4421.9446021144013</v>
      </c>
      <c r="S1314" s="219"/>
      <c r="T1314" s="221">
        <f>T1315+T1483</f>
        <v>123.44367800000002</v>
      </c>
      <c r="AR1314" s="222" t="s">
        <v>386</v>
      </c>
      <c r="AT1314" s="223" t="s">
        <v>75</v>
      </c>
      <c r="AU1314" s="223" t="s">
        <v>76</v>
      </c>
      <c r="AY1314" s="222" t="s">
        <v>387</v>
      </c>
      <c r="BK1314" s="224">
        <f>BK1315+BK1483</f>
        <v>0</v>
      </c>
    </row>
    <row r="1315" spans="1:65" s="12" customFormat="1" ht="22.8" customHeight="1">
      <c r="B1315" s="212"/>
      <c r="C1315" s="213"/>
      <c r="D1315" s="214" t="s">
        <v>75</v>
      </c>
      <c r="E1315" s="225" t="s">
        <v>388</v>
      </c>
      <c r="F1315" s="225" t="s">
        <v>389</v>
      </c>
      <c r="G1315" s="213"/>
      <c r="H1315" s="213"/>
      <c r="I1315" s="216"/>
      <c r="J1315" s="226">
        <f>BK1315</f>
        <v>0</v>
      </c>
      <c r="K1315" s="213"/>
      <c r="L1315" s="217"/>
      <c r="M1315" s="218"/>
      <c r="N1315" s="219"/>
      <c r="O1315" s="219"/>
      <c r="P1315" s="220">
        <f>P1316+P1475</f>
        <v>0</v>
      </c>
      <c r="Q1315" s="219"/>
      <c r="R1315" s="220">
        <f>R1316+R1475</f>
        <v>7.2144007300000004</v>
      </c>
      <c r="S1315" s="219"/>
      <c r="T1315" s="221">
        <f>T1316+T1475</f>
        <v>123.44367800000002</v>
      </c>
      <c r="AR1315" s="222" t="s">
        <v>84</v>
      </c>
      <c r="AT1315" s="223" t="s">
        <v>75</v>
      </c>
      <c r="AU1315" s="223" t="s">
        <v>84</v>
      </c>
      <c r="AY1315" s="222" t="s">
        <v>387</v>
      </c>
      <c r="BK1315" s="224">
        <f>BK1316+BK1475</f>
        <v>0</v>
      </c>
    </row>
    <row r="1316" spans="1:65" s="12" customFormat="1" ht="20.85" customHeight="1">
      <c r="B1316" s="212"/>
      <c r="C1316" s="213"/>
      <c r="D1316" s="214" t="s">
        <v>75</v>
      </c>
      <c r="E1316" s="225" t="s">
        <v>390</v>
      </c>
      <c r="F1316" s="225" t="s">
        <v>391</v>
      </c>
      <c r="G1316" s="213"/>
      <c r="H1316" s="213"/>
      <c r="I1316" s="216"/>
      <c r="J1316" s="226">
        <f>BK1316</f>
        <v>0</v>
      </c>
      <c r="K1316" s="213"/>
      <c r="L1316" s="217"/>
      <c r="M1316" s="218"/>
      <c r="N1316" s="219"/>
      <c r="O1316" s="219"/>
      <c r="P1316" s="220">
        <f>P1317+P1323+P1351+P1473</f>
        <v>0</v>
      </c>
      <c r="Q1316" s="219"/>
      <c r="R1316" s="220">
        <f>R1317+R1323+R1351+R1473</f>
        <v>7.2138093000000003</v>
      </c>
      <c r="S1316" s="219"/>
      <c r="T1316" s="221">
        <f>T1317+T1323+T1351+T1473</f>
        <v>123.44367800000002</v>
      </c>
      <c r="AR1316" s="222" t="s">
        <v>84</v>
      </c>
      <c r="AT1316" s="223" t="s">
        <v>75</v>
      </c>
      <c r="AU1316" s="223" t="s">
        <v>92</v>
      </c>
      <c r="AY1316" s="222" t="s">
        <v>387</v>
      </c>
      <c r="BK1316" s="224">
        <f>BK1317+BK1323+BK1351+BK1473</f>
        <v>0</v>
      </c>
    </row>
    <row r="1317" spans="1:65" s="13" customFormat="1" ht="20.85" customHeight="1">
      <c r="B1317" s="227"/>
      <c r="C1317" s="228"/>
      <c r="D1317" s="229" t="s">
        <v>75</v>
      </c>
      <c r="E1317" s="229" t="s">
        <v>84</v>
      </c>
      <c r="F1317" s="229" t="s">
        <v>392</v>
      </c>
      <c r="G1317" s="228"/>
      <c r="H1317" s="228"/>
      <c r="I1317" s="230"/>
      <c r="J1317" s="231">
        <f>BK1317</f>
        <v>0</v>
      </c>
      <c r="K1317" s="228"/>
      <c r="L1317" s="232"/>
      <c r="M1317" s="233"/>
      <c r="N1317" s="234"/>
      <c r="O1317" s="234"/>
      <c r="P1317" s="235">
        <f>SUM(P1318:P1322)</f>
        <v>0</v>
      </c>
      <c r="Q1317" s="234"/>
      <c r="R1317" s="235">
        <f>SUM(R1318:R1322)</f>
        <v>0</v>
      </c>
      <c r="S1317" s="234"/>
      <c r="T1317" s="236">
        <f>SUM(T1318:T1322)</f>
        <v>7.6700000000000004E-2</v>
      </c>
      <c r="AR1317" s="237" t="s">
        <v>84</v>
      </c>
      <c r="AT1317" s="238" t="s">
        <v>75</v>
      </c>
      <c r="AU1317" s="238" t="s">
        <v>99</v>
      </c>
      <c r="AY1317" s="237" t="s">
        <v>387</v>
      </c>
      <c r="BK1317" s="239">
        <f>SUM(BK1318:BK1322)</f>
        <v>0</v>
      </c>
    </row>
    <row r="1318" spans="1:65" s="2" customFormat="1" ht="24.15" customHeight="1">
      <c r="A1318" s="37"/>
      <c r="B1318" s="38"/>
      <c r="C1318" s="240" t="s">
        <v>1427</v>
      </c>
      <c r="D1318" s="240" t="s">
        <v>393</v>
      </c>
      <c r="E1318" s="241" t="s">
        <v>1428</v>
      </c>
      <c r="F1318" s="242" t="s">
        <v>395</v>
      </c>
      <c r="G1318" s="243" t="s">
        <v>396</v>
      </c>
      <c r="H1318" s="244">
        <v>6.5</v>
      </c>
      <c r="I1318" s="245"/>
      <c r="J1318" s="246">
        <f>ROUND(I1318*H1318,2)</f>
        <v>0</v>
      </c>
      <c r="K1318" s="247"/>
      <c r="L1318" s="40"/>
      <c r="M1318" s="248" t="s">
        <v>1</v>
      </c>
      <c r="N1318" s="249" t="s">
        <v>42</v>
      </c>
      <c r="O1318" s="78"/>
      <c r="P1318" s="250">
        <f>O1318*H1318</f>
        <v>0</v>
      </c>
      <c r="Q1318" s="250">
        <v>0</v>
      </c>
      <c r="R1318" s="250">
        <f>Q1318*H1318</f>
        <v>0</v>
      </c>
      <c r="S1318" s="250">
        <v>1.18E-2</v>
      </c>
      <c r="T1318" s="251">
        <f>S1318*H1318</f>
        <v>7.6700000000000004E-2</v>
      </c>
      <c r="U1318" s="37"/>
      <c r="V1318" s="37"/>
      <c r="W1318" s="37"/>
      <c r="X1318" s="37"/>
      <c r="Y1318" s="37"/>
      <c r="Z1318" s="37"/>
      <c r="AA1318" s="37"/>
      <c r="AB1318" s="37"/>
      <c r="AC1318" s="37"/>
      <c r="AD1318" s="37"/>
      <c r="AE1318" s="37"/>
      <c r="AR1318" s="252" t="s">
        <v>386</v>
      </c>
      <c r="AT1318" s="252" t="s">
        <v>393</v>
      </c>
      <c r="AU1318" s="252" t="s">
        <v>386</v>
      </c>
      <c r="AY1318" s="19" t="s">
        <v>387</v>
      </c>
      <c r="BE1318" s="127">
        <f>IF(N1318="základná",J1318,0)</f>
        <v>0</v>
      </c>
      <c r="BF1318" s="127">
        <f>IF(N1318="znížená",J1318,0)</f>
        <v>0</v>
      </c>
      <c r="BG1318" s="127">
        <f>IF(N1318="zákl. prenesená",J1318,0)</f>
        <v>0</v>
      </c>
      <c r="BH1318" s="127">
        <f>IF(N1318="zníž. prenesená",J1318,0)</f>
        <v>0</v>
      </c>
      <c r="BI1318" s="127">
        <f>IF(N1318="nulová",J1318,0)</f>
        <v>0</v>
      </c>
      <c r="BJ1318" s="19" t="s">
        <v>92</v>
      </c>
      <c r="BK1318" s="127">
        <f>ROUND(I1318*H1318,2)</f>
        <v>0</v>
      </c>
      <c r="BL1318" s="19" t="s">
        <v>386</v>
      </c>
      <c r="BM1318" s="252" t="s">
        <v>1429</v>
      </c>
    </row>
    <row r="1319" spans="1:65" s="14" customFormat="1" ht="10.199999999999999">
      <c r="B1319" s="253"/>
      <c r="C1319" s="254"/>
      <c r="D1319" s="255" t="s">
        <v>398</v>
      </c>
      <c r="E1319" s="256" t="s">
        <v>1</v>
      </c>
      <c r="F1319" s="257" t="s">
        <v>1430</v>
      </c>
      <c r="G1319" s="254"/>
      <c r="H1319" s="256" t="s">
        <v>1</v>
      </c>
      <c r="I1319" s="258"/>
      <c r="J1319" s="254"/>
      <c r="K1319" s="254"/>
      <c r="L1319" s="259"/>
      <c r="M1319" s="260"/>
      <c r="N1319" s="261"/>
      <c r="O1319" s="261"/>
      <c r="P1319" s="261"/>
      <c r="Q1319" s="261"/>
      <c r="R1319" s="261"/>
      <c r="S1319" s="261"/>
      <c r="T1319" s="262"/>
      <c r="AT1319" s="263" t="s">
        <v>398</v>
      </c>
      <c r="AU1319" s="263" t="s">
        <v>386</v>
      </c>
      <c r="AV1319" s="14" t="s">
        <v>84</v>
      </c>
      <c r="AW1319" s="14" t="s">
        <v>30</v>
      </c>
      <c r="AX1319" s="14" t="s">
        <v>76</v>
      </c>
      <c r="AY1319" s="263" t="s">
        <v>387</v>
      </c>
    </row>
    <row r="1320" spans="1:65" s="15" customFormat="1" ht="10.199999999999999">
      <c r="B1320" s="264"/>
      <c r="C1320" s="265"/>
      <c r="D1320" s="255" t="s">
        <v>398</v>
      </c>
      <c r="E1320" s="266" t="s">
        <v>1</v>
      </c>
      <c r="F1320" s="267" t="s">
        <v>1431</v>
      </c>
      <c r="G1320" s="265"/>
      <c r="H1320" s="268">
        <v>6.5</v>
      </c>
      <c r="I1320" s="269"/>
      <c r="J1320" s="265"/>
      <c r="K1320" s="265"/>
      <c r="L1320" s="270"/>
      <c r="M1320" s="271"/>
      <c r="N1320" s="272"/>
      <c r="O1320" s="272"/>
      <c r="P1320" s="272"/>
      <c r="Q1320" s="272"/>
      <c r="R1320" s="272"/>
      <c r="S1320" s="272"/>
      <c r="T1320" s="273"/>
      <c r="AT1320" s="274" t="s">
        <v>398</v>
      </c>
      <c r="AU1320" s="274" t="s">
        <v>386</v>
      </c>
      <c r="AV1320" s="15" t="s">
        <v>92</v>
      </c>
      <c r="AW1320" s="15" t="s">
        <v>30</v>
      </c>
      <c r="AX1320" s="15" t="s">
        <v>76</v>
      </c>
      <c r="AY1320" s="274" t="s">
        <v>387</v>
      </c>
    </row>
    <row r="1321" spans="1:65" s="17" customFormat="1" ht="10.199999999999999">
      <c r="B1321" s="286"/>
      <c r="C1321" s="287"/>
      <c r="D1321" s="255" t="s">
        <v>398</v>
      </c>
      <c r="E1321" s="288" t="s">
        <v>1432</v>
      </c>
      <c r="F1321" s="289" t="s">
        <v>411</v>
      </c>
      <c r="G1321" s="287"/>
      <c r="H1321" s="290">
        <v>6.5</v>
      </c>
      <c r="I1321" s="291"/>
      <c r="J1321" s="287"/>
      <c r="K1321" s="287"/>
      <c r="L1321" s="292"/>
      <c r="M1321" s="293"/>
      <c r="N1321" s="294"/>
      <c r="O1321" s="294"/>
      <c r="P1321" s="294"/>
      <c r="Q1321" s="294"/>
      <c r="R1321" s="294"/>
      <c r="S1321" s="294"/>
      <c r="T1321" s="295"/>
      <c r="AT1321" s="296" t="s">
        <v>398</v>
      </c>
      <c r="AU1321" s="296" t="s">
        <v>386</v>
      </c>
      <c r="AV1321" s="17" t="s">
        <v>99</v>
      </c>
      <c r="AW1321" s="17" t="s">
        <v>30</v>
      </c>
      <c r="AX1321" s="17" t="s">
        <v>76</v>
      </c>
      <c r="AY1321" s="296" t="s">
        <v>387</v>
      </c>
    </row>
    <row r="1322" spans="1:65" s="16" customFormat="1" ht="10.199999999999999">
      <c r="B1322" s="275"/>
      <c r="C1322" s="276"/>
      <c r="D1322" s="255" t="s">
        <v>398</v>
      </c>
      <c r="E1322" s="277" t="s">
        <v>1</v>
      </c>
      <c r="F1322" s="278" t="s">
        <v>401</v>
      </c>
      <c r="G1322" s="276"/>
      <c r="H1322" s="279">
        <v>6.5</v>
      </c>
      <c r="I1322" s="280"/>
      <c r="J1322" s="276"/>
      <c r="K1322" s="276"/>
      <c r="L1322" s="281"/>
      <c r="M1322" s="282"/>
      <c r="N1322" s="283"/>
      <c r="O1322" s="283"/>
      <c r="P1322" s="283"/>
      <c r="Q1322" s="283"/>
      <c r="R1322" s="283"/>
      <c r="S1322" s="283"/>
      <c r="T1322" s="284"/>
      <c r="AT1322" s="285" t="s">
        <v>398</v>
      </c>
      <c r="AU1322" s="285" t="s">
        <v>386</v>
      </c>
      <c r="AV1322" s="16" t="s">
        <v>386</v>
      </c>
      <c r="AW1322" s="16" t="s">
        <v>30</v>
      </c>
      <c r="AX1322" s="16" t="s">
        <v>84</v>
      </c>
      <c r="AY1322" s="285" t="s">
        <v>387</v>
      </c>
    </row>
    <row r="1323" spans="1:65" s="13" customFormat="1" ht="20.85" customHeight="1">
      <c r="B1323" s="227"/>
      <c r="C1323" s="228"/>
      <c r="D1323" s="229" t="s">
        <v>75</v>
      </c>
      <c r="E1323" s="229" t="s">
        <v>92</v>
      </c>
      <c r="F1323" s="229" t="s">
        <v>402</v>
      </c>
      <c r="G1323" s="228"/>
      <c r="H1323" s="228"/>
      <c r="I1323" s="230"/>
      <c r="J1323" s="231">
        <f>BK1323</f>
        <v>0</v>
      </c>
      <c r="K1323" s="228"/>
      <c r="L1323" s="232"/>
      <c r="M1323" s="233"/>
      <c r="N1323" s="234"/>
      <c r="O1323" s="234"/>
      <c r="P1323" s="235">
        <f>SUM(P1324:P1350)</f>
        <v>0</v>
      </c>
      <c r="Q1323" s="234"/>
      <c r="R1323" s="235">
        <f>SUM(R1324:R1350)</f>
        <v>0</v>
      </c>
      <c r="S1323" s="234"/>
      <c r="T1323" s="236">
        <f>SUM(T1324:T1350)</f>
        <v>0</v>
      </c>
      <c r="AR1323" s="237" t="s">
        <v>84</v>
      </c>
      <c r="AT1323" s="238" t="s">
        <v>75</v>
      </c>
      <c r="AU1323" s="238" t="s">
        <v>99</v>
      </c>
      <c r="AY1323" s="237" t="s">
        <v>387</v>
      </c>
      <c r="BK1323" s="239">
        <f>SUM(BK1324:BK1350)</f>
        <v>0</v>
      </c>
    </row>
    <row r="1324" spans="1:65" s="2" customFormat="1" ht="24.15" customHeight="1">
      <c r="A1324" s="37"/>
      <c r="B1324" s="38"/>
      <c r="C1324" s="240" t="s">
        <v>1433</v>
      </c>
      <c r="D1324" s="240" t="s">
        <v>393</v>
      </c>
      <c r="E1324" s="241" t="s">
        <v>403</v>
      </c>
      <c r="F1324" s="242" t="s">
        <v>404</v>
      </c>
      <c r="G1324" s="243" t="s">
        <v>405</v>
      </c>
      <c r="H1324" s="244">
        <v>3591.4949999999999</v>
      </c>
      <c r="I1324" s="245"/>
      <c r="J1324" s="246">
        <f>ROUND(I1324*H1324,2)</f>
        <v>0</v>
      </c>
      <c r="K1324" s="247"/>
      <c r="L1324" s="40"/>
      <c r="M1324" s="248" t="s">
        <v>1</v>
      </c>
      <c r="N1324" s="249" t="s">
        <v>42</v>
      </c>
      <c r="O1324" s="78"/>
      <c r="P1324" s="250">
        <f>O1324*H1324</f>
        <v>0</v>
      </c>
      <c r="Q1324" s="250">
        <v>0</v>
      </c>
      <c r="R1324" s="250">
        <f>Q1324*H1324</f>
        <v>0</v>
      </c>
      <c r="S1324" s="250">
        <v>0</v>
      </c>
      <c r="T1324" s="251">
        <f>S1324*H1324</f>
        <v>0</v>
      </c>
      <c r="U1324" s="37"/>
      <c r="V1324" s="37"/>
      <c r="W1324" s="37"/>
      <c r="X1324" s="37"/>
      <c r="Y1324" s="37"/>
      <c r="Z1324" s="37"/>
      <c r="AA1324" s="37"/>
      <c r="AB1324" s="37"/>
      <c r="AC1324" s="37"/>
      <c r="AD1324" s="37"/>
      <c r="AE1324" s="37"/>
      <c r="AR1324" s="252" t="s">
        <v>386</v>
      </c>
      <c r="AT1324" s="252" t="s">
        <v>393</v>
      </c>
      <c r="AU1324" s="252" t="s">
        <v>386</v>
      </c>
      <c r="AY1324" s="19" t="s">
        <v>387</v>
      </c>
      <c r="BE1324" s="127">
        <f>IF(N1324="základná",J1324,0)</f>
        <v>0</v>
      </c>
      <c r="BF1324" s="127">
        <f>IF(N1324="znížená",J1324,0)</f>
        <v>0</v>
      </c>
      <c r="BG1324" s="127">
        <f>IF(N1324="zákl. prenesená",J1324,0)</f>
        <v>0</v>
      </c>
      <c r="BH1324" s="127">
        <f>IF(N1324="zníž. prenesená",J1324,0)</f>
        <v>0</v>
      </c>
      <c r="BI1324" s="127">
        <f>IF(N1324="nulová",J1324,0)</f>
        <v>0</v>
      </c>
      <c r="BJ1324" s="19" t="s">
        <v>92</v>
      </c>
      <c r="BK1324" s="127">
        <f>ROUND(I1324*H1324,2)</f>
        <v>0</v>
      </c>
      <c r="BL1324" s="19" t="s">
        <v>386</v>
      </c>
      <c r="BM1324" s="252" t="s">
        <v>1434</v>
      </c>
    </row>
    <row r="1325" spans="1:65" s="14" customFormat="1" ht="10.199999999999999">
      <c r="B1325" s="253"/>
      <c r="C1325" s="254"/>
      <c r="D1325" s="255" t="s">
        <v>398</v>
      </c>
      <c r="E1325" s="256" t="s">
        <v>1</v>
      </c>
      <c r="F1325" s="257" t="s">
        <v>1430</v>
      </c>
      <c r="G1325" s="254"/>
      <c r="H1325" s="256" t="s">
        <v>1</v>
      </c>
      <c r="I1325" s="258"/>
      <c r="J1325" s="254"/>
      <c r="K1325" s="254"/>
      <c r="L1325" s="259"/>
      <c r="M1325" s="260"/>
      <c r="N1325" s="261"/>
      <c r="O1325" s="261"/>
      <c r="P1325" s="261"/>
      <c r="Q1325" s="261"/>
      <c r="R1325" s="261"/>
      <c r="S1325" s="261"/>
      <c r="T1325" s="262"/>
      <c r="AT1325" s="263" t="s">
        <v>398</v>
      </c>
      <c r="AU1325" s="263" t="s">
        <v>386</v>
      </c>
      <c r="AV1325" s="14" t="s">
        <v>84</v>
      </c>
      <c r="AW1325" s="14" t="s">
        <v>30</v>
      </c>
      <c r="AX1325" s="14" t="s">
        <v>76</v>
      </c>
      <c r="AY1325" s="263" t="s">
        <v>387</v>
      </c>
    </row>
    <row r="1326" spans="1:65" s="15" customFormat="1" ht="10.199999999999999">
      <c r="B1326" s="264"/>
      <c r="C1326" s="265"/>
      <c r="D1326" s="255" t="s">
        <v>398</v>
      </c>
      <c r="E1326" s="266" t="s">
        <v>1</v>
      </c>
      <c r="F1326" s="267" t="s">
        <v>1435</v>
      </c>
      <c r="G1326" s="265"/>
      <c r="H1326" s="268">
        <v>3534</v>
      </c>
      <c r="I1326" s="269"/>
      <c r="J1326" s="265"/>
      <c r="K1326" s="265"/>
      <c r="L1326" s="270"/>
      <c r="M1326" s="271"/>
      <c r="N1326" s="272"/>
      <c r="O1326" s="272"/>
      <c r="P1326" s="272"/>
      <c r="Q1326" s="272"/>
      <c r="R1326" s="272"/>
      <c r="S1326" s="272"/>
      <c r="T1326" s="273"/>
      <c r="AT1326" s="274" t="s">
        <v>398</v>
      </c>
      <c r="AU1326" s="274" t="s">
        <v>386</v>
      </c>
      <c r="AV1326" s="15" t="s">
        <v>92</v>
      </c>
      <c r="AW1326" s="15" t="s">
        <v>30</v>
      </c>
      <c r="AX1326" s="15" t="s">
        <v>76</v>
      </c>
      <c r="AY1326" s="274" t="s">
        <v>387</v>
      </c>
    </row>
    <row r="1327" spans="1:65" s="15" customFormat="1" ht="10.199999999999999">
      <c r="B1327" s="264"/>
      <c r="C1327" s="265"/>
      <c r="D1327" s="255" t="s">
        <v>398</v>
      </c>
      <c r="E1327" s="266" t="s">
        <v>1</v>
      </c>
      <c r="F1327" s="267" t="s">
        <v>1436</v>
      </c>
      <c r="G1327" s="265"/>
      <c r="H1327" s="268">
        <v>1.4950000000000001</v>
      </c>
      <c r="I1327" s="269"/>
      <c r="J1327" s="265"/>
      <c r="K1327" s="265"/>
      <c r="L1327" s="270"/>
      <c r="M1327" s="271"/>
      <c r="N1327" s="272"/>
      <c r="O1327" s="272"/>
      <c r="P1327" s="272"/>
      <c r="Q1327" s="272"/>
      <c r="R1327" s="272"/>
      <c r="S1327" s="272"/>
      <c r="T1327" s="273"/>
      <c r="AT1327" s="274" t="s">
        <v>398</v>
      </c>
      <c r="AU1327" s="274" t="s">
        <v>386</v>
      </c>
      <c r="AV1327" s="15" t="s">
        <v>92</v>
      </c>
      <c r="AW1327" s="15" t="s">
        <v>30</v>
      </c>
      <c r="AX1327" s="15" t="s">
        <v>76</v>
      </c>
      <c r="AY1327" s="274" t="s">
        <v>387</v>
      </c>
    </row>
    <row r="1328" spans="1:65" s="15" customFormat="1" ht="10.199999999999999">
      <c r="B1328" s="264"/>
      <c r="C1328" s="265"/>
      <c r="D1328" s="255" t="s">
        <v>398</v>
      </c>
      <c r="E1328" s="266" t="s">
        <v>1</v>
      </c>
      <c r="F1328" s="267" t="s">
        <v>1437</v>
      </c>
      <c r="G1328" s="265"/>
      <c r="H1328" s="268">
        <v>0</v>
      </c>
      <c r="I1328" s="269"/>
      <c r="J1328" s="265"/>
      <c r="K1328" s="265"/>
      <c r="L1328" s="270"/>
      <c r="M1328" s="271"/>
      <c r="N1328" s="272"/>
      <c r="O1328" s="272"/>
      <c r="P1328" s="272"/>
      <c r="Q1328" s="272"/>
      <c r="R1328" s="272"/>
      <c r="S1328" s="272"/>
      <c r="T1328" s="273"/>
      <c r="AT1328" s="274" t="s">
        <v>398</v>
      </c>
      <c r="AU1328" s="274" t="s">
        <v>386</v>
      </c>
      <c r="AV1328" s="15" t="s">
        <v>92</v>
      </c>
      <c r="AW1328" s="15" t="s">
        <v>30</v>
      </c>
      <c r="AX1328" s="15" t="s">
        <v>76</v>
      </c>
      <c r="AY1328" s="274" t="s">
        <v>387</v>
      </c>
    </row>
    <row r="1329" spans="1:65" s="15" customFormat="1" ht="10.199999999999999">
      <c r="B1329" s="264"/>
      <c r="C1329" s="265"/>
      <c r="D1329" s="255" t="s">
        <v>398</v>
      </c>
      <c r="E1329" s="266" t="s">
        <v>1</v>
      </c>
      <c r="F1329" s="267" t="s">
        <v>1438</v>
      </c>
      <c r="G1329" s="265"/>
      <c r="H1329" s="268">
        <v>56</v>
      </c>
      <c r="I1329" s="269"/>
      <c r="J1329" s="265"/>
      <c r="K1329" s="265"/>
      <c r="L1329" s="270"/>
      <c r="M1329" s="271"/>
      <c r="N1329" s="272"/>
      <c r="O1329" s="272"/>
      <c r="P1329" s="272"/>
      <c r="Q1329" s="272"/>
      <c r="R1329" s="272"/>
      <c r="S1329" s="272"/>
      <c r="T1329" s="273"/>
      <c r="AT1329" s="274" t="s">
        <v>398</v>
      </c>
      <c r="AU1329" s="274" t="s">
        <v>386</v>
      </c>
      <c r="AV1329" s="15" t="s">
        <v>92</v>
      </c>
      <c r="AW1329" s="15" t="s">
        <v>30</v>
      </c>
      <c r="AX1329" s="15" t="s">
        <v>76</v>
      </c>
      <c r="AY1329" s="274" t="s">
        <v>387</v>
      </c>
    </row>
    <row r="1330" spans="1:65" s="17" customFormat="1" ht="10.199999999999999">
      <c r="B1330" s="286"/>
      <c r="C1330" s="287"/>
      <c r="D1330" s="255" t="s">
        <v>398</v>
      </c>
      <c r="E1330" s="288" t="s">
        <v>1</v>
      </c>
      <c r="F1330" s="289" t="s">
        <v>411</v>
      </c>
      <c r="G1330" s="287"/>
      <c r="H1330" s="290">
        <v>3591.4949999999999</v>
      </c>
      <c r="I1330" s="291"/>
      <c r="J1330" s="287"/>
      <c r="K1330" s="287"/>
      <c r="L1330" s="292"/>
      <c r="M1330" s="293"/>
      <c r="N1330" s="294"/>
      <c r="O1330" s="294"/>
      <c r="P1330" s="294"/>
      <c r="Q1330" s="294"/>
      <c r="R1330" s="294"/>
      <c r="S1330" s="294"/>
      <c r="T1330" s="295"/>
      <c r="AT1330" s="296" t="s">
        <v>398</v>
      </c>
      <c r="AU1330" s="296" t="s">
        <v>386</v>
      </c>
      <c r="AV1330" s="17" t="s">
        <v>99</v>
      </c>
      <c r="AW1330" s="17" t="s">
        <v>30</v>
      </c>
      <c r="AX1330" s="17" t="s">
        <v>76</v>
      </c>
      <c r="AY1330" s="296" t="s">
        <v>387</v>
      </c>
    </row>
    <row r="1331" spans="1:65" s="16" customFormat="1" ht="10.199999999999999">
      <c r="B1331" s="275"/>
      <c r="C1331" s="276"/>
      <c r="D1331" s="255" t="s">
        <v>398</v>
      </c>
      <c r="E1331" s="277" t="s">
        <v>1</v>
      </c>
      <c r="F1331" s="278" t="s">
        <v>412</v>
      </c>
      <c r="G1331" s="276"/>
      <c r="H1331" s="279">
        <v>3591.4949999999999</v>
      </c>
      <c r="I1331" s="280"/>
      <c r="J1331" s="276"/>
      <c r="K1331" s="276"/>
      <c r="L1331" s="281"/>
      <c r="M1331" s="282"/>
      <c r="N1331" s="283"/>
      <c r="O1331" s="283"/>
      <c r="P1331" s="283"/>
      <c r="Q1331" s="283"/>
      <c r="R1331" s="283"/>
      <c r="S1331" s="283"/>
      <c r="T1331" s="284"/>
      <c r="AT1331" s="285" t="s">
        <v>398</v>
      </c>
      <c r="AU1331" s="285" t="s">
        <v>386</v>
      </c>
      <c r="AV1331" s="16" t="s">
        <v>386</v>
      </c>
      <c r="AW1331" s="16" t="s">
        <v>30</v>
      </c>
      <c r="AX1331" s="16" t="s">
        <v>84</v>
      </c>
      <c r="AY1331" s="285" t="s">
        <v>387</v>
      </c>
    </row>
    <row r="1332" spans="1:65" s="2" customFormat="1" ht="16.5" customHeight="1">
      <c r="A1332" s="37"/>
      <c r="B1332" s="38"/>
      <c r="C1332" s="240" t="s">
        <v>1439</v>
      </c>
      <c r="D1332" s="240" t="s">
        <v>393</v>
      </c>
      <c r="E1332" s="241" t="s">
        <v>413</v>
      </c>
      <c r="F1332" s="242" t="s">
        <v>414</v>
      </c>
      <c r="G1332" s="243" t="s">
        <v>405</v>
      </c>
      <c r="H1332" s="244">
        <v>163.80000000000001</v>
      </c>
      <c r="I1332" s="245"/>
      <c r="J1332" s="246">
        <f>ROUND(I1332*H1332,2)</f>
        <v>0</v>
      </c>
      <c r="K1332" s="247"/>
      <c r="L1332" s="40"/>
      <c r="M1332" s="248" t="s">
        <v>1</v>
      </c>
      <c r="N1332" s="249" t="s">
        <v>42</v>
      </c>
      <c r="O1332" s="78"/>
      <c r="P1332" s="250">
        <f>O1332*H1332</f>
        <v>0</v>
      </c>
      <c r="Q1332" s="250">
        <v>0</v>
      </c>
      <c r="R1332" s="250">
        <f>Q1332*H1332</f>
        <v>0</v>
      </c>
      <c r="S1332" s="250">
        <v>0</v>
      </c>
      <c r="T1332" s="251">
        <f>S1332*H1332</f>
        <v>0</v>
      </c>
      <c r="U1332" s="37"/>
      <c r="V1332" s="37"/>
      <c r="W1332" s="37"/>
      <c r="X1332" s="37"/>
      <c r="Y1332" s="37"/>
      <c r="Z1332" s="37"/>
      <c r="AA1332" s="37"/>
      <c r="AB1332" s="37"/>
      <c r="AC1332" s="37"/>
      <c r="AD1332" s="37"/>
      <c r="AE1332" s="37"/>
      <c r="AR1332" s="252" t="s">
        <v>386</v>
      </c>
      <c r="AT1332" s="252" t="s">
        <v>393</v>
      </c>
      <c r="AU1332" s="252" t="s">
        <v>386</v>
      </c>
      <c r="AY1332" s="19" t="s">
        <v>387</v>
      </c>
      <c r="BE1332" s="127">
        <f>IF(N1332="základná",J1332,0)</f>
        <v>0</v>
      </c>
      <c r="BF1332" s="127">
        <f>IF(N1332="znížená",J1332,0)</f>
        <v>0</v>
      </c>
      <c r="BG1332" s="127">
        <f>IF(N1332="zákl. prenesená",J1332,0)</f>
        <v>0</v>
      </c>
      <c r="BH1332" s="127">
        <f>IF(N1332="zníž. prenesená",J1332,0)</f>
        <v>0</v>
      </c>
      <c r="BI1332" s="127">
        <f>IF(N1332="nulová",J1332,0)</f>
        <v>0</v>
      </c>
      <c r="BJ1332" s="19" t="s">
        <v>92</v>
      </c>
      <c r="BK1332" s="127">
        <f>ROUND(I1332*H1332,2)</f>
        <v>0</v>
      </c>
      <c r="BL1332" s="19" t="s">
        <v>386</v>
      </c>
      <c r="BM1332" s="252" t="s">
        <v>1440</v>
      </c>
    </row>
    <row r="1333" spans="1:65" s="14" customFormat="1" ht="10.199999999999999">
      <c r="B1333" s="253"/>
      <c r="C1333" s="254"/>
      <c r="D1333" s="255" t="s">
        <v>398</v>
      </c>
      <c r="E1333" s="256" t="s">
        <v>1</v>
      </c>
      <c r="F1333" s="257" t="s">
        <v>519</v>
      </c>
      <c r="G1333" s="254"/>
      <c r="H1333" s="256" t="s">
        <v>1</v>
      </c>
      <c r="I1333" s="258"/>
      <c r="J1333" s="254"/>
      <c r="K1333" s="254"/>
      <c r="L1333" s="259"/>
      <c r="M1333" s="260"/>
      <c r="N1333" s="261"/>
      <c r="O1333" s="261"/>
      <c r="P1333" s="261"/>
      <c r="Q1333" s="261"/>
      <c r="R1333" s="261"/>
      <c r="S1333" s="261"/>
      <c r="T1333" s="262"/>
      <c r="AT1333" s="263" t="s">
        <v>398</v>
      </c>
      <c r="AU1333" s="263" t="s">
        <v>386</v>
      </c>
      <c r="AV1333" s="14" t="s">
        <v>84</v>
      </c>
      <c r="AW1333" s="14" t="s">
        <v>30</v>
      </c>
      <c r="AX1333" s="14" t="s">
        <v>76</v>
      </c>
      <c r="AY1333" s="263" t="s">
        <v>387</v>
      </c>
    </row>
    <row r="1334" spans="1:65" s="15" customFormat="1" ht="10.199999999999999">
      <c r="B1334" s="264"/>
      <c r="C1334" s="265"/>
      <c r="D1334" s="255" t="s">
        <v>398</v>
      </c>
      <c r="E1334" s="266" t="s">
        <v>1</v>
      </c>
      <c r="F1334" s="267" t="s">
        <v>1441</v>
      </c>
      <c r="G1334" s="265"/>
      <c r="H1334" s="268">
        <v>58.8</v>
      </c>
      <c r="I1334" s="269"/>
      <c r="J1334" s="265"/>
      <c r="K1334" s="265"/>
      <c r="L1334" s="270"/>
      <c r="M1334" s="271"/>
      <c r="N1334" s="272"/>
      <c r="O1334" s="272"/>
      <c r="P1334" s="272"/>
      <c r="Q1334" s="272"/>
      <c r="R1334" s="272"/>
      <c r="S1334" s="272"/>
      <c r="T1334" s="273"/>
      <c r="AT1334" s="274" t="s">
        <v>398</v>
      </c>
      <c r="AU1334" s="274" t="s">
        <v>386</v>
      </c>
      <c r="AV1334" s="15" t="s">
        <v>92</v>
      </c>
      <c r="AW1334" s="15" t="s">
        <v>30</v>
      </c>
      <c r="AX1334" s="15" t="s">
        <v>76</v>
      </c>
      <c r="AY1334" s="274" t="s">
        <v>387</v>
      </c>
    </row>
    <row r="1335" spans="1:65" s="15" customFormat="1" ht="10.199999999999999">
      <c r="B1335" s="264"/>
      <c r="C1335" s="265"/>
      <c r="D1335" s="255" t="s">
        <v>398</v>
      </c>
      <c r="E1335" s="266" t="s">
        <v>1</v>
      </c>
      <c r="F1335" s="267" t="s">
        <v>1442</v>
      </c>
      <c r="G1335" s="265"/>
      <c r="H1335" s="268">
        <v>97.2</v>
      </c>
      <c r="I1335" s="269"/>
      <c r="J1335" s="265"/>
      <c r="K1335" s="265"/>
      <c r="L1335" s="270"/>
      <c r="M1335" s="271"/>
      <c r="N1335" s="272"/>
      <c r="O1335" s="272"/>
      <c r="P1335" s="272"/>
      <c r="Q1335" s="272"/>
      <c r="R1335" s="272"/>
      <c r="S1335" s="272"/>
      <c r="T1335" s="273"/>
      <c r="AT1335" s="274" t="s">
        <v>398</v>
      </c>
      <c r="AU1335" s="274" t="s">
        <v>386</v>
      </c>
      <c r="AV1335" s="15" t="s">
        <v>92</v>
      </c>
      <c r="AW1335" s="15" t="s">
        <v>30</v>
      </c>
      <c r="AX1335" s="15" t="s">
        <v>76</v>
      </c>
      <c r="AY1335" s="274" t="s">
        <v>387</v>
      </c>
    </row>
    <row r="1336" spans="1:65" s="17" customFormat="1" ht="10.199999999999999">
      <c r="B1336" s="286"/>
      <c r="C1336" s="287"/>
      <c r="D1336" s="255" t="s">
        <v>398</v>
      </c>
      <c r="E1336" s="288" t="s">
        <v>306</v>
      </c>
      <c r="F1336" s="289" t="s">
        <v>411</v>
      </c>
      <c r="G1336" s="287"/>
      <c r="H1336" s="290">
        <v>156</v>
      </c>
      <c r="I1336" s="291"/>
      <c r="J1336" s="287"/>
      <c r="K1336" s="287"/>
      <c r="L1336" s="292"/>
      <c r="M1336" s="293"/>
      <c r="N1336" s="294"/>
      <c r="O1336" s="294"/>
      <c r="P1336" s="294"/>
      <c r="Q1336" s="294"/>
      <c r="R1336" s="294"/>
      <c r="S1336" s="294"/>
      <c r="T1336" s="295"/>
      <c r="AT1336" s="296" t="s">
        <v>398</v>
      </c>
      <c r="AU1336" s="296" t="s">
        <v>386</v>
      </c>
      <c r="AV1336" s="17" t="s">
        <v>99</v>
      </c>
      <c r="AW1336" s="17" t="s">
        <v>30</v>
      </c>
      <c r="AX1336" s="17" t="s">
        <v>76</v>
      </c>
      <c r="AY1336" s="296" t="s">
        <v>387</v>
      </c>
    </row>
    <row r="1337" spans="1:65" s="15" customFormat="1" ht="10.199999999999999">
      <c r="B1337" s="264"/>
      <c r="C1337" s="265"/>
      <c r="D1337" s="255" t="s">
        <v>398</v>
      </c>
      <c r="E1337" s="266" t="s">
        <v>1</v>
      </c>
      <c r="F1337" s="267" t="s">
        <v>1443</v>
      </c>
      <c r="G1337" s="265"/>
      <c r="H1337" s="268">
        <v>7.8</v>
      </c>
      <c r="I1337" s="269"/>
      <c r="J1337" s="265"/>
      <c r="K1337" s="265"/>
      <c r="L1337" s="270"/>
      <c r="M1337" s="271"/>
      <c r="N1337" s="272"/>
      <c r="O1337" s="272"/>
      <c r="P1337" s="272"/>
      <c r="Q1337" s="272"/>
      <c r="R1337" s="272"/>
      <c r="S1337" s="272"/>
      <c r="T1337" s="273"/>
      <c r="AT1337" s="274" t="s">
        <v>398</v>
      </c>
      <c r="AU1337" s="274" t="s">
        <v>386</v>
      </c>
      <c r="AV1337" s="15" t="s">
        <v>92</v>
      </c>
      <c r="AW1337" s="15" t="s">
        <v>30</v>
      </c>
      <c r="AX1337" s="15" t="s">
        <v>76</v>
      </c>
      <c r="AY1337" s="274" t="s">
        <v>387</v>
      </c>
    </row>
    <row r="1338" spans="1:65" s="16" customFormat="1" ht="10.199999999999999">
      <c r="B1338" s="275"/>
      <c r="C1338" s="276"/>
      <c r="D1338" s="255" t="s">
        <v>398</v>
      </c>
      <c r="E1338" s="277" t="s">
        <v>1</v>
      </c>
      <c r="F1338" s="278" t="s">
        <v>412</v>
      </c>
      <c r="G1338" s="276"/>
      <c r="H1338" s="279">
        <v>163.80000000000001</v>
      </c>
      <c r="I1338" s="280"/>
      <c r="J1338" s="276"/>
      <c r="K1338" s="276"/>
      <c r="L1338" s="281"/>
      <c r="M1338" s="282"/>
      <c r="N1338" s="283"/>
      <c r="O1338" s="283"/>
      <c r="P1338" s="283"/>
      <c r="Q1338" s="283"/>
      <c r="R1338" s="283"/>
      <c r="S1338" s="283"/>
      <c r="T1338" s="284"/>
      <c r="AT1338" s="285" t="s">
        <v>398</v>
      </c>
      <c r="AU1338" s="285" t="s">
        <v>386</v>
      </c>
      <c r="AV1338" s="16" t="s">
        <v>386</v>
      </c>
      <c r="AW1338" s="16" t="s">
        <v>30</v>
      </c>
      <c r="AX1338" s="16" t="s">
        <v>84</v>
      </c>
      <c r="AY1338" s="285" t="s">
        <v>387</v>
      </c>
    </row>
    <row r="1339" spans="1:65" s="2" customFormat="1" ht="16.5" customHeight="1">
      <c r="A1339" s="37"/>
      <c r="B1339" s="38"/>
      <c r="C1339" s="240" t="s">
        <v>234</v>
      </c>
      <c r="D1339" s="240" t="s">
        <v>393</v>
      </c>
      <c r="E1339" s="241" t="s">
        <v>852</v>
      </c>
      <c r="F1339" s="242" t="s">
        <v>853</v>
      </c>
      <c r="G1339" s="243" t="s">
        <v>405</v>
      </c>
      <c r="H1339" s="244">
        <v>352.83199999999999</v>
      </c>
      <c r="I1339" s="245"/>
      <c r="J1339" s="246">
        <f>ROUND(I1339*H1339,2)</f>
        <v>0</v>
      </c>
      <c r="K1339" s="247"/>
      <c r="L1339" s="40"/>
      <c r="M1339" s="248" t="s">
        <v>1</v>
      </c>
      <c r="N1339" s="249" t="s">
        <v>42</v>
      </c>
      <c r="O1339" s="78"/>
      <c r="P1339" s="250">
        <f>O1339*H1339</f>
        <v>0</v>
      </c>
      <c r="Q1339" s="250">
        <v>0</v>
      </c>
      <c r="R1339" s="250">
        <f>Q1339*H1339</f>
        <v>0</v>
      </c>
      <c r="S1339" s="250">
        <v>0</v>
      </c>
      <c r="T1339" s="251">
        <f>S1339*H1339</f>
        <v>0</v>
      </c>
      <c r="U1339" s="37"/>
      <c r="V1339" s="37"/>
      <c r="W1339" s="37"/>
      <c r="X1339" s="37"/>
      <c r="Y1339" s="37"/>
      <c r="Z1339" s="37"/>
      <c r="AA1339" s="37"/>
      <c r="AB1339" s="37"/>
      <c r="AC1339" s="37"/>
      <c r="AD1339" s="37"/>
      <c r="AE1339" s="37"/>
      <c r="AR1339" s="252" t="s">
        <v>386</v>
      </c>
      <c r="AT1339" s="252" t="s">
        <v>393</v>
      </c>
      <c r="AU1339" s="252" t="s">
        <v>386</v>
      </c>
      <c r="AY1339" s="19" t="s">
        <v>387</v>
      </c>
      <c r="BE1339" s="127">
        <f>IF(N1339="základná",J1339,0)</f>
        <v>0</v>
      </c>
      <c r="BF1339" s="127">
        <f>IF(N1339="znížená",J1339,0)</f>
        <v>0</v>
      </c>
      <c r="BG1339" s="127">
        <f>IF(N1339="zákl. prenesená",J1339,0)</f>
        <v>0</v>
      </c>
      <c r="BH1339" s="127">
        <f>IF(N1339="zníž. prenesená",J1339,0)</f>
        <v>0</v>
      </c>
      <c r="BI1339" s="127">
        <f>IF(N1339="nulová",J1339,0)</f>
        <v>0</v>
      </c>
      <c r="BJ1339" s="19" t="s">
        <v>92</v>
      </c>
      <c r="BK1339" s="127">
        <f>ROUND(I1339*H1339,2)</f>
        <v>0</v>
      </c>
      <c r="BL1339" s="19" t="s">
        <v>386</v>
      </c>
      <c r="BM1339" s="252" t="s">
        <v>1444</v>
      </c>
    </row>
    <row r="1340" spans="1:65" s="14" customFormat="1" ht="20.399999999999999">
      <c r="B1340" s="253"/>
      <c r="C1340" s="254"/>
      <c r="D1340" s="255" t="s">
        <v>398</v>
      </c>
      <c r="E1340" s="256" t="s">
        <v>1</v>
      </c>
      <c r="F1340" s="257" t="s">
        <v>1445</v>
      </c>
      <c r="G1340" s="254"/>
      <c r="H1340" s="256" t="s">
        <v>1</v>
      </c>
      <c r="I1340" s="258"/>
      <c r="J1340" s="254"/>
      <c r="K1340" s="254"/>
      <c r="L1340" s="259"/>
      <c r="M1340" s="260"/>
      <c r="N1340" s="261"/>
      <c r="O1340" s="261"/>
      <c r="P1340" s="261"/>
      <c r="Q1340" s="261"/>
      <c r="R1340" s="261"/>
      <c r="S1340" s="261"/>
      <c r="T1340" s="262"/>
      <c r="AT1340" s="263" t="s">
        <v>398</v>
      </c>
      <c r="AU1340" s="263" t="s">
        <v>386</v>
      </c>
      <c r="AV1340" s="14" t="s">
        <v>84</v>
      </c>
      <c r="AW1340" s="14" t="s">
        <v>30</v>
      </c>
      <c r="AX1340" s="14" t="s">
        <v>76</v>
      </c>
      <c r="AY1340" s="263" t="s">
        <v>387</v>
      </c>
    </row>
    <row r="1341" spans="1:65" s="15" customFormat="1" ht="10.199999999999999">
      <c r="B1341" s="264"/>
      <c r="C1341" s="265"/>
      <c r="D1341" s="255" t="s">
        <v>398</v>
      </c>
      <c r="E1341" s="266" t="s">
        <v>1</v>
      </c>
      <c r="F1341" s="267" t="s">
        <v>165</v>
      </c>
      <c r="G1341" s="265"/>
      <c r="H1341" s="268">
        <v>336.03</v>
      </c>
      <c r="I1341" s="269"/>
      <c r="J1341" s="265"/>
      <c r="K1341" s="265"/>
      <c r="L1341" s="270"/>
      <c r="M1341" s="271"/>
      <c r="N1341" s="272"/>
      <c r="O1341" s="272"/>
      <c r="P1341" s="272"/>
      <c r="Q1341" s="272"/>
      <c r="R1341" s="272"/>
      <c r="S1341" s="272"/>
      <c r="T1341" s="273"/>
      <c r="AT1341" s="274" t="s">
        <v>398</v>
      </c>
      <c r="AU1341" s="274" t="s">
        <v>386</v>
      </c>
      <c r="AV1341" s="15" t="s">
        <v>92</v>
      </c>
      <c r="AW1341" s="15" t="s">
        <v>30</v>
      </c>
      <c r="AX1341" s="15" t="s">
        <v>76</v>
      </c>
      <c r="AY1341" s="274" t="s">
        <v>387</v>
      </c>
    </row>
    <row r="1342" spans="1:65" s="17" customFormat="1" ht="10.199999999999999">
      <c r="B1342" s="286"/>
      <c r="C1342" s="287"/>
      <c r="D1342" s="255" t="s">
        <v>398</v>
      </c>
      <c r="E1342" s="288" t="s">
        <v>164</v>
      </c>
      <c r="F1342" s="289" t="s">
        <v>411</v>
      </c>
      <c r="G1342" s="287"/>
      <c r="H1342" s="290">
        <v>336.03</v>
      </c>
      <c r="I1342" s="291"/>
      <c r="J1342" s="287"/>
      <c r="K1342" s="287"/>
      <c r="L1342" s="292"/>
      <c r="M1342" s="293"/>
      <c r="N1342" s="294"/>
      <c r="O1342" s="294"/>
      <c r="P1342" s="294"/>
      <c r="Q1342" s="294"/>
      <c r="R1342" s="294"/>
      <c r="S1342" s="294"/>
      <c r="T1342" s="295"/>
      <c r="AT1342" s="296" t="s">
        <v>398</v>
      </c>
      <c r="AU1342" s="296" t="s">
        <v>386</v>
      </c>
      <c r="AV1342" s="17" t="s">
        <v>99</v>
      </c>
      <c r="AW1342" s="17" t="s">
        <v>30</v>
      </c>
      <c r="AX1342" s="17" t="s">
        <v>76</v>
      </c>
      <c r="AY1342" s="296" t="s">
        <v>387</v>
      </c>
    </row>
    <row r="1343" spans="1:65" s="15" customFormat="1" ht="10.199999999999999">
      <c r="B1343" s="264"/>
      <c r="C1343" s="265"/>
      <c r="D1343" s="255" t="s">
        <v>398</v>
      </c>
      <c r="E1343" s="266" t="s">
        <v>1</v>
      </c>
      <c r="F1343" s="267" t="s">
        <v>1446</v>
      </c>
      <c r="G1343" s="265"/>
      <c r="H1343" s="268">
        <v>16.802</v>
      </c>
      <c r="I1343" s="269"/>
      <c r="J1343" s="265"/>
      <c r="K1343" s="265"/>
      <c r="L1343" s="270"/>
      <c r="M1343" s="271"/>
      <c r="N1343" s="272"/>
      <c r="O1343" s="272"/>
      <c r="P1343" s="272"/>
      <c r="Q1343" s="272"/>
      <c r="R1343" s="272"/>
      <c r="S1343" s="272"/>
      <c r="T1343" s="273"/>
      <c r="AT1343" s="274" t="s">
        <v>398</v>
      </c>
      <c r="AU1343" s="274" t="s">
        <v>386</v>
      </c>
      <c r="AV1343" s="15" t="s">
        <v>92</v>
      </c>
      <c r="AW1343" s="15" t="s">
        <v>30</v>
      </c>
      <c r="AX1343" s="15" t="s">
        <v>76</v>
      </c>
      <c r="AY1343" s="274" t="s">
        <v>387</v>
      </c>
    </row>
    <row r="1344" spans="1:65" s="16" customFormat="1" ht="10.199999999999999">
      <c r="B1344" s="275"/>
      <c r="C1344" s="276"/>
      <c r="D1344" s="255" t="s">
        <v>398</v>
      </c>
      <c r="E1344" s="277" t="s">
        <v>1</v>
      </c>
      <c r="F1344" s="278" t="s">
        <v>412</v>
      </c>
      <c r="G1344" s="276"/>
      <c r="H1344" s="279">
        <v>352.83199999999999</v>
      </c>
      <c r="I1344" s="280"/>
      <c r="J1344" s="276"/>
      <c r="K1344" s="276"/>
      <c r="L1344" s="281"/>
      <c r="M1344" s="282"/>
      <c r="N1344" s="283"/>
      <c r="O1344" s="283"/>
      <c r="P1344" s="283"/>
      <c r="Q1344" s="283"/>
      <c r="R1344" s="283"/>
      <c r="S1344" s="283"/>
      <c r="T1344" s="284"/>
      <c r="AT1344" s="285" t="s">
        <v>398</v>
      </c>
      <c r="AU1344" s="285" t="s">
        <v>386</v>
      </c>
      <c r="AV1344" s="16" t="s">
        <v>386</v>
      </c>
      <c r="AW1344" s="16" t="s">
        <v>30</v>
      </c>
      <c r="AX1344" s="16" t="s">
        <v>84</v>
      </c>
      <c r="AY1344" s="285" t="s">
        <v>387</v>
      </c>
    </row>
    <row r="1345" spans="1:65" s="2" customFormat="1" ht="21.75" customHeight="1">
      <c r="A1345" s="37"/>
      <c r="B1345" s="38"/>
      <c r="C1345" s="240" t="s">
        <v>1447</v>
      </c>
      <c r="D1345" s="240" t="s">
        <v>393</v>
      </c>
      <c r="E1345" s="241" t="s">
        <v>420</v>
      </c>
      <c r="F1345" s="242" t="s">
        <v>421</v>
      </c>
      <c r="G1345" s="243" t="s">
        <v>405</v>
      </c>
      <c r="H1345" s="244">
        <v>371.07</v>
      </c>
      <c r="I1345" s="245"/>
      <c r="J1345" s="246">
        <f>ROUND(I1345*H1345,2)</f>
        <v>0</v>
      </c>
      <c r="K1345" s="247"/>
      <c r="L1345" s="40"/>
      <c r="M1345" s="248" t="s">
        <v>1</v>
      </c>
      <c r="N1345" s="249" t="s">
        <v>42</v>
      </c>
      <c r="O1345" s="78"/>
      <c r="P1345" s="250">
        <f>O1345*H1345</f>
        <v>0</v>
      </c>
      <c r="Q1345" s="250">
        <v>0</v>
      </c>
      <c r="R1345" s="250">
        <f>Q1345*H1345</f>
        <v>0</v>
      </c>
      <c r="S1345" s="250">
        <v>0</v>
      </c>
      <c r="T1345" s="251">
        <f>S1345*H1345</f>
        <v>0</v>
      </c>
      <c r="U1345" s="37"/>
      <c r="V1345" s="37"/>
      <c r="W1345" s="37"/>
      <c r="X1345" s="37"/>
      <c r="Y1345" s="37"/>
      <c r="Z1345" s="37"/>
      <c r="AA1345" s="37"/>
      <c r="AB1345" s="37"/>
      <c r="AC1345" s="37"/>
      <c r="AD1345" s="37"/>
      <c r="AE1345" s="37"/>
      <c r="AR1345" s="252" t="s">
        <v>386</v>
      </c>
      <c r="AT1345" s="252" t="s">
        <v>393</v>
      </c>
      <c r="AU1345" s="252" t="s">
        <v>386</v>
      </c>
      <c r="AY1345" s="19" t="s">
        <v>387</v>
      </c>
      <c r="BE1345" s="127">
        <f>IF(N1345="základná",J1345,0)</f>
        <v>0</v>
      </c>
      <c r="BF1345" s="127">
        <f>IF(N1345="znížená",J1345,0)</f>
        <v>0</v>
      </c>
      <c r="BG1345" s="127">
        <f>IF(N1345="zákl. prenesená",J1345,0)</f>
        <v>0</v>
      </c>
      <c r="BH1345" s="127">
        <f>IF(N1345="zníž. prenesená",J1345,0)</f>
        <v>0</v>
      </c>
      <c r="BI1345" s="127">
        <f>IF(N1345="nulová",J1345,0)</f>
        <v>0</v>
      </c>
      <c r="BJ1345" s="19" t="s">
        <v>92</v>
      </c>
      <c r="BK1345" s="127">
        <f>ROUND(I1345*H1345,2)</f>
        <v>0</v>
      </c>
      <c r="BL1345" s="19" t="s">
        <v>386</v>
      </c>
      <c r="BM1345" s="252" t="s">
        <v>1448</v>
      </c>
    </row>
    <row r="1346" spans="1:65" s="14" customFormat="1" ht="10.199999999999999">
      <c r="B1346" s="253"/>
      <c r="C1346" s="254"/>
      <c r="D1346" s="255" t="s">
        <v>398</v>
      </c>
      <c r="E1346" s="256" t="s">
        <v>1</v>
      </c>
      <c r="F1346" s="257" t="s">
        <v>424</v>
      </c>
      <c r="G1346" s="254"/>
      <c r="H1346" s="256" t="s">
        <v>1</v>
      </c>
      <c r="I1346" s="258"/>
      <c r="J1346" s="254"/>
      <c r="K1346" s="254"/>
      <c r="L1346" s="259"/>
      <c r="M1346" s="260"/>
      <c r="N1346" s="261"/>
      <c r="O1346" s="261"/>
      <c r="P1346" s="261"/>
      <c r="Q1346" s="261"/>
      <c r="R1346" s="261"/>
      <c r="S1346" s="261"/>
      <c r="T1346" s="262"/>
      <c r="AT1346" s="263" t="s">
        <v>398</v>
      </c>
      <c r="AU1346" s="263" t="s">
        <v>386</v>
      </c>
      <c r="AV1346" s="14" t="s">
        <v>84</v>
      </c>
      <c r="AW1346" s="14" t="s">
        <v>30</v>
      </c>
      <c r="AX1346" s="14" t="s">
        <v>76</v>
      </c>
      <c r="AY1346" s="263" t="s">
        <v>387</v>
      </c>
    </row>
    <row r="1347" spans="1:65" s="15" customFormat="1" ht="10.199999999999999">
      <c r="B1347" s="264"/>
      <c r="C1347" s="265"/>
      <c r="D1347" s="255" t="s">
        <v>398</v>
      </c>
      <c r="E1347" s="266" t="s">
        <v>1</v>
      </c>
      <c r="F1347" s="267" t="s">
        <v>1449</v>
      </c>
      <c r="G1347" s="265"/>
      <c r="H1347" s="268">
        <v>353.4</v>
      </c>
      <c r="I1347" s="269"/>
      <c r="J1347" s="265"/>
      <c r="K1347" s="265"/>
      <c r="L1347" s="270"/>
      <c r="M1347" s="271"/>
      <c r="N1347" s="272"/>
      <c r="O1347" s="272"/>
      <c r="P1347" s="272"/>
      <c r="Q1347" s="272"/>
      <c r="R1347" s="272"/>
      <c r="S1347" s="272"/>
      <c r="T1347" s="273"/>
      <c r="AT1347" s="274" t="s">
        <v>398</v>
      </c>
      <c r="AU1347" s="274" t="s">
        <v>386</v>
      </c>
      <c r="AV1347" s="15" t="s">
        <v>92</v>
      </c>
      <c r="AW1347" s="15" t="s">
        <v>30</v>
      </c>
      <c r="AX1347" s="15" t="s">
        <v>76</v>
      </c>
      <c r="AY1347" s="274" t="s">
        <v>387</v>
      </c>
    </row>
    <row r="1348" spans="1:65" s="17" customFormat="1" ht="10.199999999999999">
      <c r="B1348" s="286"/>
      <c r="C1348" s="287"/>
      <c r="D1348" s="255" t="s">
        <v>398</v>
      </c>
      <c r="E1348" s="288" t="s">
        <v>1</v>
      </c>
      <c r="F1348" s="289" t="s">
        <v>411</v>
      </c>
      <c r="G1348" s="287"/>
      <c r="H1348" s="290">
        <v>353.4</v>
      </c>
      <c r="I1348" s="291"/>
      <c r="J1348" s="287"/>
      <c r="K1348" s="287"/>
      <c r="L1348" s="292"/>
      <c r="M1348" s="293"/>
      <c r="N1348" s="294"/>
      <c r="O1348" s="294"/>
      <c r="P1348" s="294"/>
      <c r="Q1348" s="294"/>
      <c r="R1348" s="294"/>
      <c r="S1348" s="294"/>
      <c r="T1348" s="295"/>
      <c r="AT1348" s="296" t="s">
        <v>398</v>
      </c>
      <c r="AU1348" s="296" t="s">
        <v>386</v>
      </c>
      <c r="AV1348" s="17" t="s">
        <v>99</v>
      </c>
      <c r="AW1348" s="17" t="s">
        <v>30</v>
      </c>
      <c r="AX1348" s="17" t="s">
        <v>76</v>
      </c>
      <c r="AY1348" s="296" t="s">
        <v>387</v>
      </c>
    </row>
    <row r="1349" spans="1:65" s="15" customFormat="1" ht="10.199999999999999">
      <c r="B1349" s="264"/>
      <c r="C1349" s="265"/>
      <c r="D1349" s="255" t="s">
        <v>398</v>
      </c>
      <c r="E1349" s="266" t="s">
        <v>1</v>
      </c>
      <c r="F1349" s="267" t="s">
        <v>1450</v>
      </c>
      <c r="G1349" s="265"/>
      <c r="H1349" s="268">
        <v>17.670000000000002</v>
      </c>
      <c r="I1349" s="269"/>
      <c r="J1349" s="265"/>
      <c r="K1349" s="265"/>
      <c r="L1349" s="270"/>
      <c r="M1349" s="271"/>
      <c r="N1349" s="272"/>
      <c r="O1349" s="272"/>
      <c r="P1349" s="272"/>
      <c r="Q1349" s="272"/>
      <c r="R1349" s="272"/>
      <c r="S1349" s="272"/>
      <c r="T1349" s="273"/>
      <c r="AT1349" s="274" t="s">
        <v>398</v>
      </c>
      <c r="AU1349" s="274" t="s">
        <v>386</v>
      </c>
      <c r="AV1349" s="15" t="s">
        <v>92</v>
      </c>
      <c r="AW1349" s="15" t="s">
        <v>30</v>
      </c>
      <c r="AX1349" s="15" t="s">
        <v>76</v>
      </c>
      <c r="AY1349" s="274" t="s">
        <v>387</v>
      </c>
    </row>
    <row r="1350" spans="1:65" s="16" customFormat="1" ht="10.199999999999999">
      <c r="B1350" s="275"/>
      <c r="C1350" s="276"/>
      <c r="D1350" s="255" t="s">
        <v>398</v>
      </c>
      <c r="E1350" s="277" t="s">
        <v>1</v>
      </c>
      <c r="F1350" s="278" t="s">
        <v>412</v>
      </c>
      <c r="G1350" s="276"/>
      <c r="H1350" s="279">
        <v>371.07</v>
      </c>
      <c r="I1350" s="280"/>
      <c r="J1350" s="276"/>
      <c r="K1350" s="276"/>
      <c r="L1350" s="281"/>
      <c r="M1350" s="282"/>
      <c r="N1350" s="283"/>
      <c r="O1350" s="283"/>
      <c r="P1350" s="283"/>
      <c r="Q1350" s="283"/>
      <c r="R1350" s="283"/>
      <c r="S1350" s="283"/>
      <c r="T1350" s="284"/>
      <c r="AT1350" s="285" t="s">
        <v>398</v>
      </c>
      <c r="AU1350" s="285" t="s">
        <v>386</v>
      </c>
      <c r="AV1350" s="16" t="s">
        <v>386</v>
      </c>
      <c r="AW1350" s="16" t="s">
        <v>30</v>
      </c>
      <c r="AX1350" s="16" t="s">
        <v>84</v>
      </c>
      <c r="AY1350" s="285" t="s">
        <v>387</v>
      </c>
    </row>
    <row r="1351" spans="1:65" s="13" customFormat="1" ht="20.85" customHeight="1">
      <c r="B1351" s="227"/>
      <c r="C1351" s="228"/>
      <c r="D1351" s="229" t="s">
        <v>75</v>
      </c>
      <c r="E1351" s="229" t="s">
        <v>427</v>
      </c>
      <c r="F1351" s="229" t="s">
        <v>428</v>
      </c>
      <c r="G1351" s="228"/>
      <c r="H1351" s="228"/>
      <c r="I1351" s="230"/>
      <c r="J1351" s="231">
        <f>BK1351</f>
        <v>0</v>
      </c>
      <c r="K1351" s="228"/>
      <c r="L1351" s="232"/>
      <c r="M1351" s="233"/>
      <c r="N1351" s="234"/>
      <c r="O1351" s="234"/>
      <c r="P1351" s="235">
        <f>SUM(P1352:P1472)</f>
        <v>0</v>
      </c>
      <c r="Q1351" s="234"/>
      <c r="R1351" s="235">
        <f>SUM(R1352:R1472)</f>
        <v>7.2138093000000003</v>
      </c>
      <c r="S1351" s="234"/>
      <c r="T1351" s="236">
        <f>SUM(T1352:T1472)</f>
        <v>123.36697800000002</v>
      </c>
      <c r="AR1351" s="237" t="s">
        <v>84</v>
      </c>
      <c r="AT1351" s="238" t="s">
        <v>75</v>
      </c>
      <c r="AU1351" s="238" t="s">
        <v>99</v>
      </c>
      <c r="AY1351" s="237" t="s">
        <v>387</v>
      </c>
      <c r="BK1351" s="239">
        <f>SUM(BK1352:BK1472)</f>
        <v>0</v>
      </c>
    </row>
    <row r="1352" spans="1:65" s="2" customFormat="1" ht="37.799999999999997" customHeight="1">
      <c r="A1352" s="37"/>
      <c r="B1352" s="38"/>
      <c r="C1352" s="240" t="s">
        <v>1451</v>
      </c>
      <c r="D1352" s="240" t="s">
        <v>393</v>
      </c>
      <c r="E1352" s="241" t="s">
        <v>434</v>
      </c>
      <c r="F1352" s="242" t="s">
        <v>435</v>
      </c>
      <c r="G1352" s="243" t="s">
        <v>436</v>
      </c>
      <c r="H1352" s="244">
        <v>16</v>
      </c>
      <c r="I1352" s="245"/>
      <c r="J1352" s="246">
        <f>ROUND(I1352*H1352,2)</f>
        <v>0</v>
      </c>
      <c r="K1352" s="247"/>
      <c r="L1352" s="40"/>
      <c r="M1352" s="248" t="s">
        <v>1</v>
      </c>
      <c r="N1352" s="249" t="s">
        <v>42</v>
      </c>
      <c r="O1352" s="78"/>
      <c r="P1352" s="250">
        <f>O1352*H1352</f>
        <v>0</v>
      </c>
      <c r="Q1352" s="250">
        <v>5.0000000000000002E-5</v>
      </c>
      <c r="R1352" s="250">
        <f>Q1352*H1352</f>
        <v>8.0000000000000004E-4</v>
      </c>
      <c r="S1352" s="250">
        <v>1E-3</v>
      </c>
      <c r="T1352" s="251">
        <f>S1352*H1352</f>
        <v>1.6E-2</v>
      </c>
      <c r="U1352" s="37"/>
      <c r="V1352" s="37"/>
      <c r="W1352" s="37"/>
      <c r="X1352" s="37"/>
      <c r="Y1352" s="37"/>
      <c r="Z1352" s="37"/>
      <c r="AA1352" s="37"/>
      <c r="AB1352" s="37"/>
      <c r="AC1352" s="37"/>
      <c r="AD1352" s="37"/>
      <c r="AE1352" s="37"/>
      <c r="AR1352" s="252" t="s">
        <v>386</v>
      </c>
      <c r="AT1352" s="252" t="s">
        <v>393</v>
      </c>
      <c r="AU1352" s="252" t="s">
        <v>386</v>
      </c>
      <c r="AY1352" s="19" t="s">
        <v>387</v>
      </c>
      <c r="BE1352" s="127">
        <f>IF(N1352="základná",J1352,0)</f>
        <v>0</v>
      </c>
      <c r="BF1352" s="127">
        <f>IF(N1352="znížená",J1352,0)</f>
        <v>0</v>
      </c>
      <c r="BG1352" s="127">
        <f>IF(N1352="zákl. prenesená",J1352,0)</f>
        <v>0</v>
      </c>
      <c r="BH1352" s="127">
        <f>IF(N1352="zníž. prenesená",J1352,0)</f>
        <v>0</v>
      </c>
      <c r="BI1352" s="127">
        <f>IF(N1352="nulová",J1352,0)</f>
        <v>0</v>
      </c>
      <c r="BJ1352" s="19" t="s">
        <v>92</v>
      </c>
      <c r="BK1352" s="127">
        <f>ROUND(I1352*H1352,2)</f>
        <v>0</v>
      </c>
      <c r="BL1352" s="19" t="s">
        <v>386</v>
      </c>
      <c r="BM1352" s="252" t="s">
        <v>1452</v>
      </c>
    </row>
    <row r="1353" spans="1:65" s="15" customFormat="1" ht="20.399999999999999">
      <c r="B1353" s="264"/>
      <c r="C1353" s="265"/>
      <c r="D1353" s="255" t="s">
        <v>398</v>
      </c>
      <c r="E1353" s="266" t="s">
        <v>1</v>
      </c>
      <c r="F1353" s="267" t="s">
        <v>438</v>
      </c>
      <c r="G1353" s="265"/>
      <c r="H1353" s="268">
        <v>16</v>
      </c>
      <c r="I1353" s="269"/>
      <c r="J1353" s="265"/>
      <c r="K1353" s="265"/>
      <c r="L1353" s="270"/>
      <c r="M1353" s="271"/>
      <c r="N1353" s="272"/>
      <c r="O1353" s="272"/>
      <c r="P1353" s="272"/>
      <c r="Q1353" s="272"/>
      <c r="R1353" s="272"/>
      <c r="S1353" s="272"/>
      <c r="T1353" s="273"/>
      <c r="AT1353" s="274" t="s">
        <v>398</v>
      </c>
      <c r="AU1353" s="274" t="s">
        <v>386</v>
      </c>
      <c r="AV1353" s="15" t="s">
        <v>92</v>
      </c>
      <c r="AW1353" s="15" t="s">
        <v>30</v>
      </c>
      <c r="AX1353" s="15" t="s">
        <v>84</v>
      </c>
      <c r="AY1353" s="274" t="s">
        <v>387</v>
      </c>
    </row>
    <row r="1354" spans="1:65" s="2" customFormat="1" ht="37.799999999999997" customHeight="1">
      <c r="A1354" s="37"/>
      <c r="B1354" s="38"/>
      <c r="C1354" s="240" t="s">
        <v>1453</v>
      </c>
      <c r="D1354" s="240" t="s">
        <v>393</v>
      </c>
      <c r="E1354" s="241" t="s">
        <v>440</v>
      </c>
      <c r="F1354" s="242" t="s">
        <v>441</v>
      </c>
      <c r="G1354" s="243" t="s">
        <v>405</v>
      </c>
      <c r="H1354" s="244">
        <v>3534</v>
      </c>
      <c r="I1354" s="245"/>
      <c r="J1354" s="246">
        <f>ROUND(I1354*H1354,2)</f>
        <v>0</v>
      </c>
      <c r="K1354" s="247"/>
      <c r="L1354" s="40"/>
      <c r="M1354" s="248" t="s">
        <v>1</v>
      </c>
      <c r="N1354" s="249" t="s">
        <v>42</v>
      </c>
      <c r="O1354" s="78"/>
      <c r="P1354" s="250">
        <f>O1354*H1354</f>
        <v>0</v>
      </c>
      <c r="Q1354" s="250">
        <v>2.0000000000000002E-5</v>
      </c>
      <c r="R1354" s="250">
        <f>Q1354*H1354</f>
        <v>7.0680000000000007E-2</v>
      </c>
      <c r="S1354" s="250">
        <v>0</v>
      </c>
      <c r="T1354" s="251">
        <f>S1354*H1354</f>
        <v>0</v>
      </c>
      <c r="U1354" s="37"/>
      <c r="V1354" s="37"/>
      <c r="W1354" s="37"/>
      <c r="X1354" s="37"/>
      <c r="Y1354" s="37"/>
      <c r="Z1354" s="37"/>
      <c r="AA1354" s="37"/>
      <c r="AB1354" s="37"/>
      <c r="AC1354" s="37"/>
      <c r="AD1354" s="37"/>
      <c r="AE1354" s="37"/>
      <c r="AR1354" s="252" t="s">
        <v>386</v>
      </c>
      <c r="AT1354" s="252" t="s">
        <v>393</v>
      </c>
      <c r="AU1354" s="252" t="s">
        <v>386</v>
      </c>
      <c r="AY1354" s="19" t="s">
        <v>387</v>
      </c>
      <c r="BE1354" s="127">
        <f>IF(N1354="základná",J1354,0)</f>
        <v>0</v>
      </c>
      <c r="BF1354" s="127">
        <f>IF(N1354="znížená",J1354,0)</f>
        <v>0</v>
      </c>
      <c r="BG1354" s="127">
        <f>IF(N1354="zákl. prenesená",J1354,0)</f>
        <v>0</v>
      </c>
      <c r="BH1354" s="127">
        <f>IF(N1354="zníž. prenesená",J1354,0)</f>
        <v>0</v>
      </c>
      <c r="BI1354" s="127">
        <f>IF(N1354="nulová",J1354,0)</f>
        <v>0</v>
      </c>
      <c r="BJ1354" s="19" t="s">
        <v>92</v>
      </c>
      <c r="BK1354" s="127">
        <f>ROUND(I1354*H1354,2)</f>
        <v>0</v>
      </c>
      <c r="BL1354" s="19" t="s">
        <v>386</v>
      </c>
      <c r="BM1354" s="252" t="s">
        <v>1454</v>
      </c>
    </row>
    <row r="1355" spans="1:65" s="15" customFormat="1" ht="10.199999999999999">
      <c r="B1355" s="264"/>
      <c r="C1355" s="265"/>
      <c r="D1355" s="255" t="s">
        <v>398</v>
      </c>
      <c r="E1355" s="266" t="s">
        <v>1</v>
      </c>
      <c r="F1355" s="267" t="s">
        <v>155</v>
      </c>
      <c r="G1355" s="265"/>
      <c r="H1355" s="268">
        <v>3534</v>
      </c>
      <c r="I1355" s="269"/>
      <c r="J1355" s="265"/>
      <c r="K1355" s="265"/>
      <c r="L1355" s="270"/>
      <c r="M1355" s="271"/>
      <c r="N1355" s="272"/>
      <c r="O1355" s="272"/>
      <c r="P1355" s="272"/>
      <c r="Q1355" s="272"/>
      <c r="R1355" s="272"/>
      <c r="S1355" s="272"/>
      <c r="T1355" s="273"/>
      <c r="AT1355" s="274" t="s">
        <v>398</v>
      </c>
      <c r="AU1355" s="274" t="s">
        <v>386</v>
      </c>
      <c r="AV1355" s="15" t="s">
        <v>92</v>
      </c>
      <c r="AW1355" s="15" t="s">
        <v>30</v>
      </c>
      <c r="AX1355" s="15" t="s">
        <v>84</v>
      </c>
      <c r="AY1355" s="274" t="s">
        <v>387</v>
      </c>
    </row>
    <row r="1356" spans="1:65" s="2" customFormat="1" ht="24.15" customHeight="1">
      <c r="A1356" s="37"/>
      <c r="B1356" s="38"/>
      <c r="C1356" s="240" t="s">
        <v>1455</v>
      </c>
      <c r="D1356" s="240" t="s">
        <v>393</v>
      </c>
      <c r="E1356" s="241" t="s">
        <v>444</v>
      </c>
      <c r="F1356" s="242" t="s">
        <v>445</v>
      </c>
      <c r="G1356" s="243" t="s">
        <v>396</v>
      </c>
      <c r="H1356" s="244">
        <v>1711.2</v>
      </c>
      <c r="I1356" s="245"/>
      <c r="J1356" s="246">
        <f>ROUND(I1356*H1356,2)</f>
        <v>0</v>
      </c>
      <c r="K1356" s="247"/>
      <c r="L1356" s="40"/>
      <c r="M1356" s="248" t="s">
        <v>1</v>
      </c>
      <c r="N1356" s="249" t="s">
        <v>42</v>
      </c>
      <c r="O1356" s="78"/>
      <c r="P1356" s="250">
        <f>O1356*H1356</f>
        <v>0</v>
      </c>
      <c r="Q1356" s="250">
        <v>1.0000000000000001E-5</v>
      </c>
      <c r="R1356" s="250">
        <f>Q1356*H1356</f>
        <v>1.7112000000000002E-2</v>
      </c>
      <c r="S1356" s="250">
        <v>0</v>
      </c>
      <c r="T1356" s="251">
        <f>S1356*H1356</f>
        <v>0</v>
      </c>
      <c r="U1356" s="37"/>
      <c r="V1356" s="37"/>
      <c r="W1356" s="37"/>
      <c r="X1356" s="37"/>
      <c r="Y1356" s="37"/>
      <c r="Z1356" s="37"/>
      <c r="AA1356" s="37"/>
      <c r="AB1356" s="37"/>
      <c r="AC1356" s="37"/>
      <c r="AD1356" s="37"/>
      <c r="AE1356" s="37"/>
      <c r="AR1356" s="252" t="s">
        <v>386</v>
      </c>
      <c r="AT1356" s="252" t="s">
        <v>393</v>
      </c>
      <c r="AU1356" s="252" t="s">
        <v>386</v>
      </c>
      <c r="AY1356" s="19" t="s">
        <v>387</v>
      </c>
      <c r="BE1356" s="127">
        <f>IF(N1356="základná",J1356,0)</f>
        <v>0</v>
      </c>
      <c r="BF1356" s="127">
        <f>IF(N1356="znížená",J1356,0)</f>
        <v>0</v>
      </c>
      <c r="BG1356" s="127">
        <f>IF(N1356="zákl. prenesená",J1356,0)</f>
        <v>0</v>
      </c>
      <c r="BH1356" s="127">
        <f>IF(N1356="zníž. prenesená",J1356,0)</f>
        <v>0</v>
      </c>
      <c r="BI1356" s="127">
        <f>IF(N1356="nulová",J1356,0)</f>
        <v>0</v>
      </c>
      <c r="BJ1356" s="19" t="s">
        <v>92</v>
      </c>
      <c r="BK1356" s="127">
        <f>ROUND(I1356*H1356,2)</f>
        <v>0</v>
      </c>
      <c r="BL1356" s="19" t="s">
        <v>386</v>
      </c>
      <c r="BM1356" s="252" t="s">
        <v>1456</v>
      </c>
    </row>
    <row r="1357" spans="1:65" s="14" customFormat="1" ht="10.199999999999999">
      <c r="B1357" s="253"/>
      <c r="C1357" s="254"/>
      <c r="D1357" s="255" t="s">
        <v>398</v>
      </c>
      <c r="E1357" s="256" t="s">
        <v>1</v>
      </c>
      <c r="F1357" s="257" t="s">
        <v>399</v>
      </c>
      <c r="G1357" s="254"/>
      <c r="H1357" s="256" t="s">
        <v>1</v>
      </c>
      <c r="I1357" s="258"/>
      <c r="J1357" s="254"/>
      <c r="K1357" s="254"/>
      <c r="L1357" s="259"/>
      <c r="M1357" s="260"/>
      <c r="N1357" s="261"/>
      <c r="O1357" s="261"/>
      <c r="P1357" s="261"/>
      <c r="Q1357" s="261"/>
      <c r="R1357" s="261"/>
      <c r="S1357" s="261"/>
      <c r="T1357" s="262"/>
      <c r="AT1357" s="263" t="s">
        <v>398</v>
      </c>
      <c r="AU1357" s="263" t="s">
        <v>386</v>
      </c>
      <c r="AV1357" s="14" t="s">
        <v>84</v>
      </c>
      <c r="AW1357" s="14" t="s">
        <v>30</v>
      </c>
      <c r="AX1357" s="14" t="s">
        <v>76</v>
      </c>
      <c r="AY1357" s="263" t="s">
        <v>387</v>
      </c>
    </row>
    <row r="1358" spans="1:65" s="14" customFormat="1" ht="30.6">
      <c r="B1358" s="253"/>
      <c r="C1358" s="254"/>
      <c r="D1358" s="255" t="s">
        <v>398</v>
      </c>
      <c r="E1358" s="256" t="s">
        <v>1</v>
      </c>
      <c r="F1358" s="257" t="s">
        <v>447</v>
      </c>
      <c r="G1358" s="254"/>
      <c r="H1358" s="256" t="s">
        <v>1</v>
      </c>
      <c r="I1358" s="258"/>
      <c r="J1358" s="254"/>
      <c r="K1358" s="254"/>
      <c r="L1358" s="259"/>
      <c r="M1358" s="260"/>
      <c r="N1358" s="261"/>
      <c r="O1358" s="261"/>
      <c r="P1358" s="261"/>
      <c r="Q1358" s="261"/>
      <c r="R1358" s="261"/>
      <c r="S1358" s="261"/>
      <c r="T1358" s="262"/>
      <c r="AT1358" s="263" t="s">
        <v>398</v>
      </c>
      <c r="AU1358" s="263" t="s">
        <v>386</v>
      </c>
      <c r="AV1358" s="14" t="s">
        <v>84</v>
      </c>
      <c r="AW1358" s="14" t="s">
        <v>30</v>
      </c>
      <c r="AX1358" s="14" t="s">
        <v>76</v>
      </c>
      <c r="AY1358" s="263" t="s">
        <v>387</v>
      </c>
    </row>
    <row r="1359" spans="1:65" s="14" customFormat="1" ht="20.399999999999999">
      <c r="B1359" s="253"/>
      <c r="C1359" s="254"/>
      <c r="D1359" s="255" t="s">
        <v>398</v>
      </c>
      <c r="E1359" s="256" t="s">
        <v>1</v>
      </c>
      <c r="F1359" s="257" t="s">
        <v>448</v>
      </c>
      <c r="G1359" s="254"/>
      <c r="H1359" s="256" t="s">
        <v>1</v>
      </c>
      <c r="I1359" s="258"/>
      <c r="J1359" s="254"/>
      <c r="K1359" s="254"/>
      <c r="L1359" s="259"/>
      <c r="M1359" s="260"/>
      <c r="N1359" s="261"/>
      <c r="O1359" s="261"/>
      <c r="P1359" s="261"/>
      <c r="Q1359" s="261"/>
      <c r="R1359" s="261"/>
      <c r="S1359" s="261"/>
      <c r="T1359" s="262"/>
      <c r="AT1359" s="263" t="s">
        <v>398</v>
      </c>
      <c r="AU1359" s="263" t="s">
        <v>386</v>
      </c>
      <c r="AV1359" s="14" t="s">
        <v>84</v>
      </c>
      <c r="AW1359" s="14" t="s">
        <v>30</v>
      </c>
      <c r="AX1359" s="14" t="s">
        <v>76</v>
      </c>
      <c r="AY1359" s="263" t="s">
        <v>387</v>
      </c>
    </row>
    <row r="1360" spans="1:65" s="15" customFormat="1" ht="10.199999999999999">
      <c r="B1360" s="264"/>
      <c r="C1360" s="265"/>
      <c r="D1360" s="255" t="s">
        <v>398</v>
      </c>
      <c r="E1360" s="266" t="s">
        <v>1</v>
      </c>
      <c r="F1360" s="267" t="s">
        <v>1457</v>
      </c>
      <c r="G1360" s="265"/>
      <c r="H1360" s="268">
        <v>1711.2</v>
      </c>
      <c r="I1360" s="269"/>
      <c r="J1360" s="265"/>
      <c r="K1360" s="265"/>
      <c r="L1360" s="270"/>
      <c r="M1360" s="271"/>
      <c r="N1360" s="272"/>
      <c r="O1360" s="272"/>
      <c r="P1360" s="272"/>
      <c r="Q1360" s="272"/>
      <c r="R1360" s="272"/>
      <c r="S1360" s="272"/>
      <c r="T1360" s="273"/>
      <c r="AT1360" s="274" t="s">
        <v>398</v>
      </c>
      <c r="AU1360" s="274" t="s">
        <v>386</v>
      </c>
      <c r="AV1360" s="15" t="s">
        <v>92</v>
      </c>
      <c r="AW1360" s="15" t="s">
        <v>30</v>
      </c>
      <c r="AX1360" s="15" t="s">
        <v>76</v>
      </c>
      <c r="AY1360" s="274" t="s">
        <v>387</v>
      </c>
    </row>
    <row r="1361" spans="1:65" s="16" customFormat="1" ht="10.199999999999999">
      <c r="B1361" s="275"/>
      <c r="C1361" s="276"/>
      <c r="D1361" s="255" t="s">
        <v>398</v>
      </c>
      <c r="E1361" s="277" t="s">
        <v>1</v>
      </c>
      <c r="F1361" s="278" t="s">
        <v>412</v>
      </c>
      <c r="G1361" s="276"/>
      <c r="H1361" s="279">
        <v>1711.2</v>
      </c>
      <c r="I1361" s="280"/>
      <c r="J1361" s="276"/>
      <c r="K1361" s="276"/>
      <c r="L1361" s="281"/>
      <c r="M1361" s="282"/>
      <c r="N1361" s="283"/>
      <c r="O1361" s="283"/>
      <c r="P1361" s="283"/>
      <c r="Q1361" s="283"/>
      <c r="R1361" s="283"/>
      <c r="S1361" s="283"/>
      <c r="T1361" s="284"/>
      <c r="AT1361" s="285" t="s">
        <v>398</v>
      </c>
      <c r="AU1361" s="285" t="s">
        <v>386</v>
      </c>
      <c r="AV1361" s="16" t="s">
        <v>386</v>
      </c>
      <c r="AW1361" s="16" t="s">
        <v>30</v>
      </c>
      <c r="AX1361" s="16" t="s">
        <v>84</v>
      </c>
      <c r="AY1361" s="285" t="s">
        <v>387</v>
      </c>
    </row>
    <row r="1362" spans="1:65" s="2" customFormat="1" ht="24.15" customHeight="1">
      <c r="A1362" s="37"/>
      <c r="B1362" s="38"/>
      <c r="C1362" s="240" t="s">
        <v>1458</v>
      </c>
      <c r="D1362" s="240" t="s">
        <v>393</v>
      </c>
      <c r="E1362" s="241" t="s">
        <v>450</v>
      </c>
      <c r="F1362" s="242" t="s">
        <v>451</v>
      </c>
      <c r="G1362" s="243" t="s">
        <v>396</v>
      </c>
      <c r="H1362" s="244">
        <v>2139</v>
      </c>
      <c r="I1362" s="245"/>
      <c r="J1362" s="246">
        <f>ROUND(I1362*H1362,2)</f>
        <v>0</v>
      </c>
      <c r="K1362" s="247"/>
      <c r="L1362" s="40"/>
      <c r="M1362" s="248" t="s">
        <v>1</v>
      </c>
      <c r="N1362" s="249" t="s">
        <v>42</v>
      </c>
      <c r="O1362" s="78"/>
      <c r="P1362" s="250">
        <f>O1362*H1362</f>
        <v>0</v>
      </c>
      <c r="Q1362" s="250">
        <v>1.0000000000000001E-5</v>
      </c>
      <c r="R1362" s="250">
        <f>Q1362*H1362</f>
        <v>2.1390000000000003E-2</v>
      </c>
      <c r="S1362" s="250">
        <v>0</v>
      </c>
      <c r="T1362" s="251">
        <f>S1362*H1362</f>
        <v>0</v>
      </c>
      <c r="U1362" s="37"/>
      <c r="V1362" s="37"/>
      <c r="W1362" s="37"/>
      <c r="X1362" s="37"/>
      <c r="Y1362" s="37"/>
      <c r="Z1362" s="37"/>
      <c r="AA1362" s="37"/>
      <c r="AB1362" s="37"/>
      <c r="AC1362" s="37"/>
      <c r="AD1362" s="37"/>
      <c r="AE1362" s="37"/>
      <c r="AR1362" s="252" t="s">
        <v>386</v>
      </c>
      <c r="AT1362" s="252" t="s">
        <v>393</v>
      </c>
      <c r="AU1362" s="252" t="s">
        <v>386</v>
      </c>
      <c r="AY1362" s="19" t="s">
        <v>387</v>
      </c>
      <c r="BE1362" s="127">
        <f>IF(N1362="základná",J1362,0)</f>
        <v>0</v>
      </c>
      <c r="BF1362" s="127">
        <f>IF(N1362="znížená",J1362,0)</f>
        <v>0</v>
      </c>
      <c r="BG1362" s="127">
        <f>IF(N1362="zákl. prenesená",J1362,0)</f>
        <v>0</v>
      </c>
      <c r="BH1362" s="127">
        <f>IF(N1362="zníž. prenesená",J1362,0)</f>
        <v>0</v>
      </c>
      <c r="BI1362" s="127">
        <f>IF(N1362="nulová",J1362,0)</f>
        <v>0</v>
      </c>
      <c r="BJ1362" s="19" t="s">
        <v>92</v>
      </c>
      <c r="BK1362" s="127">
        <f>ROUND(I1362*H1362,2)</f>
        <v>0</v>
      </c>
      <c r="BL1362" s="19" t="s">
        <v>386</v>
      </c>
      <c r="BM1362" s="252" t="s">
        <v>1459</v>
      </c>
    </row>
    <row r="1363" spans="1:65" s="14" customFormat="1" ht="10.199999999999999">
      <c r="B1363" s="253"/>
      <c r="C1363" s="254"/>
      <c r="D1363" s="255" t="s">
        <v>398</v>
      </c>
      <c r="E1363" s="256" t="s">
        <v>1</v>
      </c>
      <c r="F1363" s="257" t="s">
        <v>399</v>
      </c>
      <c r="G1363" s="254"/>
      <c r="H1363" s="256" t="s">
        <v>1</v>
      </c>
      <c r="I1363" s="258"/>
      <c r="J1363" s="254"/>
      <c r="K1363" s="254"/>
      <c r="L1363" s="259"/>
      <c r="M1363" s="260"/>
      <c r="N1363" s="261"/>
      <c r="O1363" s="261"/>
      <c r="P1363" s="261"/>
      <c r="Q1363" s="261"/>
      <c r="R1363" s="261"/>
      <c r="S1363" s="261"/>
      <c r="T1363" s="262"/>
      <c r="AT1363" s="263" t="s">
        <v>398</v>
      </c>
      <c r="AU1363" s="263" t="s">
        <v>386</v>
      </c>
      <c r="AV1363" s="14" t="s">
        <v>84</v>
      </c>
      <c r="AW1363" s="14" t="s">
        <v>30</v>
      </c>
      <c r="AX1363" s="14" t="s">
        <v>76</v>
      </c>
      <c r="AY1363" s="263" t="s">
        <v>387</v>
      </c>
    </row>
    <row r="1364" spans="1:65" s="15" customFormat="1" ht="10.199999999999999">
      <c r="B1364" s="264"/>
      <c r="C1364" s="265"/>
      <c r="D1364" s="255" t="s">
        <v>398</v>
      </c>
      <c r="E1364" s="266" t="s">
        <v>1</v>
      </c>
      <c r="F1364" s="267" t="s">
        <v>1460</v>
      </c>
      <c r="G1364" s="265"/>
      <c r="H1364" s="268">
        <v>2139</v>
      </c>
      <c r="I1364" s="269"/>
      <c r="J1364" s="265"/>
      <c r="K1364" s="265"/>
      <c r="L1364" s="270"/>
      <c r="M1364" s="271"/>
      <c r="N1364" s="272"/>
      <c r="O1364" s="272"/>
      <c r="P1364" s="272"/>
      <c r="Q1364" s="272"/>
      <c r="R1364" s="272"/>
      <c r="S1364" s="272"/>
      <c r="T1364" s="273"/>
      <c r="AT1364" s="274" t="s">
        <v>398</v>
      </c>
      <c r="AU1364" s="274" t="s">
        <v>386</v>
      </c>
      <c r="AV1364" s="15" t="s">
        <v>92</v>
      </c>
      <c r="AW1364" s="15" t="s">
        <v>30</v>
      </c>
      <c r="AX1364" s="15" t="s">
        <v>76</v>
      </c>
      <c r="AY1364" s="274" t="s">
        <v>387</v>
      </c>
    </row>
    <row r="1365" spans="1:65" s="16" customFormat="1" ht="10.199999999999999">
      <c r="B1365" s="275"/>
      <c r="C1365" s="276"/>
      <c r="D1365" s="255" t="s">
        <v>398</v>
      </c>
      <c r="E1365" s="277" t="s">
        <v>1</v>
      </c>
      <c r="F1365" s="278" t="s">
        <v>412</v>
      </c>
      <c r="G1365" s="276"/>
      <c r="H1365" s="279">
        <v>2139</v>
      </c>
      <c r="I1365" s="280"/>
      <c r="J1365" s="276"/>
      <c r="K1365" s="276"/>
      <c r="L1365" s="281"/>
      <c r="M1365" s="282"/>
      <c r="N1365" s="283"/>
      <c r="O1365" s="283"/>
      <c r="P1365" s="283"/>
      <c r="Q1365" s="283"/>
      <c r="R1365" s="283"/>
      <c r="S1365" s="283"/>
      <c r="T1365" s="284"/>
      <c r="AT1365" s="285" t="s">
        <v>398</v>
      </c>
      <c r="AU1365" s="285" t="s">
        <v>386</v>
      </c>
      <c r="AV1365" s="16" t="s">
        <v>386</v>
      </c>
      <c r="AW1365" s="16" t="s">
        <v>30</v>
      </c>
      <c r="AX1365" s="16" t="s">
        <v>84</v>
      </c>
      <c r="AY1365" s="285" t="s">
        <v>387</v>
      </c>
    </row>
    <row r="1366" spans="1:65" s="2" customFormat="1" ht="24.15" customHeight="1">
      <c r="A1366" s="37"/>
      <c r="B1366" s="38"/>
      <c r="C1366" s="240" t="s">
        <v>1461</v>
      </c>
      <c r="D1366" s="240" t="s">
        <v>393</v>
      </c>
      <c r="E1366" s="241" t="s">
        <v>454</v>
      </c>
      <c r="F1366" s="242" t="s">
        <v>455</v>
      </c>
      <c r="G1366" s="243" t="s">
        <v>396</v>
      </c>
      <c r="H1366" s="244">
        <v>98.28</v>
      </c>
      <c r="I1366" s="245"/>
      <c r="J1366" s="246">
        <f>ROUND(I1366*H1366,2)</f>
        <v>0</v>
      </c>
      <c r="K1366" s="247"/>
      <c r="L1366" s="40"/>
      <c r="M1366" s="248" t="s">
        <v>1</v>
      </c>
      <c r="N1366" s="249" t="s">
        <v>42</v>
      </c>
      <c r="O1366" s="78"/>
      <c r="P1366" s="250">
        <f>O1366*H1366</f>
        <v>0</v>
      </c>
      <c r="Q1366" s="250">
        <v>1.0000000000000001E-5</v>
      </c>
      <c r="R1366" s="250">
        <f>Q1366*H1366</f>
        <v>9.8280000000000004E-4</v>
      </c>
      <c r="S1366" s="250">
        <v>0</v>
      </c>
      <c r="T1366" s="251">
        <f>S1366*H1366</f>
        <v>0</v>
      </c>
      <c r="U1366" s="37"/>
      <c r="V1366" s="37"/>
      <c r="W1366" s="37"/>
      <c r="X1366" s="37"/>
      <c r="Y1366" s="37"/>
      <c r="Z1366" s="37"/>
      <c r="AA1366" s="37"/>
      <c r="AB1366" s="37"/>
      <c r="AC1366" s="37"/>
      <c r="AD1366" s="37"/>
      <c r="AE1366" s="37"/>
      <c r="AR1366" s="252" t="s">
        <v>386</v>
      </c>
      <c r="AT1366" s="252" t="s">
        <v>393</v>
      </c>
      <c r="AU1366" s="252" t="s">
        <v>386</v>
      </c>
      <c r="AY1366" s="19" t="s">
        <v>387</v>
      </c>
      <c r="BE1366" s="127">
        <f>IF(N1366="základná",J1366,0)</f>
        <v>0</v>
      </c>
      <c r="BF1366" s="127">
        <f>IF(N1366="znížená",J1366,0)</f>
        <v>0</v>
      </c>
      <c r="BG1366" s="127">
        <f>IF(N1366="zákl. prenesená",J1366,0)</f>
        <v>0</v>
      </c>
      <c r="BH1366" s="127">
        <f>IF(N1366="zníž. prenesená",J1366,0)</f>
        <v>0</v>
      </c>
      <c r="BI1366" s="127">
        <f>IF(N1366="nulová",J1366,0)</f>
        <v>0</v>
      </c>
      <c r="BJ1366" s="19" t="s">
        <v>92</v>
      </c>
      <c r="BK1366" s="127">
        <f>ROUND(I1366*H1366,2)</f>
        <v>0</v>
      </c>
      <c r="BL1366" s="19" t="s">
        <v>386</v>
      </c>
      <c r="BM1366" s="252" t="s">
        <v>1462</v>
      </c>
    </row>
    <row r="1367" spans="1:65" s="14" customFormat="1" ht="10.199999999999999">
      <c r="B1367" s="253"/>
      <c r="C1367" s="254"/>
      <c r="D1367" s="255" t="s">
        <v>398</v>
      </c>
      <c r="E1367" s="256" t="s">
        <v>1</v>
      </c>
      <c r="F1367" s="257" t="s">
        <v>416</v>
      </c>
      <c r="G1367" s="254"/>
      <c r="H1367" s="256" t="s">
        <v>1</v>
      </c>
      <c r="I1367" s="258"/>
      <c r="J1367" s="254"/>
      <c r="K1367" s="254"/>
      <c r="L1367" s="259"/>
      <c r="M1367" s="260"/>
      <c r="N1367" s="261"/>
      <c r="O1367" s="261"/>
      <c r="P1367" s="261"/>
      <c r="Q1367" s="261"/>
      <c r="R1367" s="261"/>
      <c r="S1367" s="261"/>
      <c r="T1367" s="262"/>
      <c r="AT1367" s="263" t="s">
        <v>398</v>
      </c>
      <c r="AU1367" s="263" t="s">
        <v>386</v>
      </c>
      <c r="AV1367" s="14" t="s">
        <v>84</v>
      </c>
      <c r="AW1367" s="14" t="s">
        <v>30</v>
      </c>
      <c r="AX1367" s="14" t="s">
        <v>76</v>
      </c>
      <c r="AY1367" s="263" t="s">
        <v>387</v>
      </c>
    </row>
    <row r="1368" spans="1:65" s="15" customFormat="1" ht="10.199999999999999">
      <c r="B1368" s="264"/>
      <c r="C1368" s="265"/>
      <c r="D1368" s="255" t="s">
        <v>398</v>
      </c>
      <c r="E1368" s="266" t="s">
        <v>1</v>
      </c>
      <c r="F1368" s="267" t="s">
        <v>1463</v>
      </c>
      <c r="G1368" s="265"/>
      <c r="H1368" s="268">
        <v>93.6</v>
      </c>
      <c r="I1368" s="269"/>
      <c r="J1368" s="265"/>
      <c r="K1368" s="265"/>
      <c r="L1368" s="270"/>
      <c r="M1368" s="271"/>
      <c r="N1368" s="272"/>
      <c r="O1368" s="272"/>
      <c r="P1368" s="272"/>
      <c r="Q1368" s="272"/>
      <c r="R1368" s="272"/>
      <c r="S1368" s="272"/>
      <c r="T1368" s="273"/>
      <c r="AT1368" s="274" t="s">
        <v>398</v>
      </c>
      <c r="AU1368" s="274" t="s">
        <v>386</v>
      </c>
      <c r="AV1368" s="15" t="s">
        <v>92</v>
      </c>
      <c r="AW1368" s="15" t="s">
        <v>30</v>
      </c>
      <c r="AX1368" s="15" t="s">
        <v>76</v>
      </c>
      <c r="AY1368" s="274" t="s">
        <v>387</v>
      </c>
    </row>
    <row r="1369" spans="1:65" s="17" customFormat="1" ht="10.199999999999999">
      <c r="B1369" s="286"/>
      <c r="C1369" s="287"/>
      <c r="D1369" s="255" t="s">
        <v>398</v>
      </c>
      <c r="E1369" s="288" t="s">
        <v>326</v>
      </c>
      <c r="F1369" s="289" t="s">
        <v>411</v>
      </c>
      <c r="G1369" s="287"/>
      <c r="H1369" s="290">
        <v>93.6</v>
      </c>
      <c r="I1369" s="291"/>
      <c r="J1369" s="287"/>
      <c r="K1369" s="287"/>
      <c r="L1369" s="292"/>
      <c r="M1369" s="293"/>
      <c r="N1369" s="294"/>
      <c r="O1369" s="294"/>
      <c r="P1369" s="294"/>
      <c r="Q1369" s="294"/>
      <c r="R1369" s="294"/>
      <c r="S1369" s="294"/>
      <c r="T1369" s="295"/>
      <c r="AT1369" s="296" t="s">
        <v>398</v>
      </c>
      <c r="AU1369" s="296" t="s">
        <v>386</v>
      </c>
      <c r="AV1369" s="17" t="s">
        <v>99</v>
      </c>
      <c r="AW1369" s="17" t="s">
        <v>30</v>
      </c>
      <c r="AX1369" s="17" t="s">
        <v>76</v>
      </c>
      <c r="AY1369" s="296" t="s">
        <v>387</v>
      </c>
    </row>
    <row r="1370" spans="1:65" s="15" customFormat="1" ht="10.199999999999999">
      <c r="B1370" s="264"/>
      <c r="C1370" s="265"/>
      <c r="D1370" s="255" t="s">
        <v>398</v>
      </c>
      <c r="E1370" s="266" t="s">
        <v>1</v>
      </c>
      <c r="F1370" s="267" t="s">
        <v>1464</v>
      </c>
      <c r="G1370" s="265"/>
      <c r="H1370" s="268">
        <v>4.68</v>
      </c>
      <c r="I1370" s="269"/>
      <c r="J1370" s="265"/>
      <c r="K1370" s="265"/>
      <c r="L1370" s="270"/>
      <c r="M1370" s="271"/>
      <c r="N1370" s="272"/>
      <c r="O1370" s="272"/>
      <c r="P1370" s="272"/>
      <c r="Q1370" s="272"/>
      <c r="R1370" s="272"/>
      <c r="S1370" s="272"/>
      <c r="T1370" s="273"/>
      <c r="AT1370" s="274" t="s">
        <v>398</v>
      </c>
      <c r="AU1370" s="274" t="s">
        <v>386</v>
      </c>
      <c r="AV1370" s="15" t="s">
        <v>92</v>
      </c>
      <c r="AW1370" s="15" t="s">
        <v>30</v>
      </c>
      <c r="AX1370" s="15" t="s">
        <v>76</v>
      </c>
      <c r="AY1370" s="274" t="s">
        <v>387</v>
      </c>
    </row>
    <row r="1371" spans="1:65" s="16" customFormat="1" ht="10.199999999999999">
      <c r="B1371" s="275"/>
      <c r="C1371" s="276"/>
      <c r="D1371" s="255" t="s">
        <v>398</v>
      </c>
      <c r="E1371" s="277" t="s">
        <v>1</v>
      </c>
      <c r="F1371" s="278" t="s">
        <v>412</v>
      </c>
      <c r="G1371" s="276"/>
      <c r="H1371" s="279">
        <v>98.28</v>
      </c>
      <c r="I1371" s="280"/>
      <c r="J1371" s="276"/>
      <c r="K1371" s="276"/>
      <c r="L1371" s="281"/>
      <c r="M1371" s="282"/>
      <c r="N1371" s="283"/>
      <c r="O1371" s="283"/>
      <c r="P1371" s="283"/>
      <c r="Q1371" s="283"/>
      <c r="R1371" s="283"/>
      <c r="S1371" s="283"/>
      <c r="T1371" s="284"/>
      <c r="AT1371" s="285" t="s">
        <v>398</v>
      </c>
      <c r="AU1371" s="285" t="s">
        <v>386</v>
      </c>
      <c r="AV1371" s="16" t="s">
        <v>386</v>
      </c>
      <c r="AW1371" s="16" t="s">
        <v>30</v>
      </c>
      <c r="AX1371" s="16" t="s">
        <v>84</v>
      </c>
      <c r="AY1371" s="285" t="s">
        <v>387</v>
      </c>
    </row>
    <row r="1372" spans="1:65" s="2" customFormat="1" ht="24.15" customHeight="1">
      <c r="A1372" s="37"/>
      <c r="B1372" s="38"/>
      <c r="C1372" s="240" t="s">
        <v>1465</v>
      </c>
      <c r="D1372" s="240" t="s">
        <v>393</v>
      </c>
      <c r="E1372" s="241" t="s">
        <v>876</v>
      </c>
      <c r="F1372" s="242" t="s">
        <v>877</v>
      </c>
      <c r="G1372" s="243" t="s">
        <v>396</v>
      </c>
      <c r="H1372" s="244">
        <v>374.85</v>
      </c>
      <c r="I1372" s="245"/>
      <c r="J1372" s="246">
        <f>ROUND(I1372*H1372,2)</f>
        <v>0</v>
      </c>
      <c r="K1372" s="247"/>
      <c r="L1372" s="40"/>
      <c r="M1372" s="248" t="s">
        <v>1</v>
      </c>
      <c r="N1372" s="249" t="s">
        <v>42</v>
      </c>
      <c r="O1372" s="78"/>
      <c r="P1372" s="250">
        <f>O1372*H1372</f>
        <v>0</v>
      </c>
      <c r="Q1372" s="250">
        <v>1.0000000000000001E-5</v>
      </c>
      <c r="R1372" s="250">
        <f>Q1372*H1372</f>
        <v>3.7485000000000005E-3</v>
      </c>
      <c r="S1372" s="250">
        <v>0</v>
      </c>
      <c r="T1372" s="251">
        <f>S1372*H1372</f>
        <v>0</v>
      </c>
      <c r="U1372" s="37"/>
      <c r="V1372" s="37"/>
      <c r="W1372" s="37"/>
      <c r="X1372" s="37"/>
      <c r="Y1372" s="37"/>
      <c r="Z1372" s="37"/>
      <c r="AA1372" s="37"/>
      <c r="AB1372" s="37"/>
      <c r="AC1372" s="37"/>
      <c r="AD1372" s="37"/>
      <c r="AE1372" s="37"/>
      <c r="AR1372" s="252" t="s">
        <v>386</v>
      </c>
      <c r="AT1372" s="252" t="s">
        <v>393</v>
      </c>
      <c r="AU1372" s="252" t="s">
        <v>386</v>
      </c>
      <c r="AY1372" s="19" t="s">
        <v>387</v>
      </c>
      <c r="BE1372" s="127">
        <f>IF(N1372="základná",J1372,0)</f>
        <v>0</v>
      </c>
      <c r="BF1372" s="127">
        <f>IF(N1372="znížená",J1372,0)</f>
        <v>0</v>
      </c>
      <c r="BG1372" s="127">
        <f>IF(N1372="zákl. prenesená",J1372,0)</f>
        <v>0</v>
      </c>
      <c r="BH1372" s="127">
        <f>IF(N1372="zníž. prenesená",J1372,0)</f>
        <v>0</v>
      </c>
      <c r="BI1372" s="127">
        <f>IF(N1372="nulová",J1372,0)</f>
        <v>0</v>
      </c>
      <c r="BJ1372" s="19" t="s">
        <v>92</v>
      </c>
      <c r="BK1372" s="127">
        <f>ROUND(I1372*H1372,2)</f>
        <v>0</v>
      </c>
      <c r="BL1372" s="19" t="s">
        <v>386</v>
      </c>
      <c r="BM1372" s="252" t="s">
        <v>1466</v>
      </c>
    </row>
    <row r="1373" spans="1:65" s="14" customFormat="1" ht="10.199999999999999">
      <c r="B1373" s="253"/>
      <c r="C1373" s="254"/>
      <c r="D1373" s="255" t="s">
        <v>398</v>
      </c>
      <c r="E1373" s="256" t="s">
        <v>1</v>
      </c>
      <c r="F1373" s="257" t="s">
        <v>416</v>
      </c>
      <c r="G1373" s="254"/>
      <c r="H1373" s="256" t="s">
        <v>1</v>
      </c>
      <c r="I1373" s="258"/>
      <c r="J1373" s="254"/>
      <c r="K1373" s="254"/>
      <c r="L1373" s="259"/>
      <c r="M1373" s="260"/>
      <c r="N1373" s="261"/>
      <c r="O1373" s="261"/>
      <c r="P1373" s="261"/>
      <c r="Q1373" s="261"/>
      <c r="R1373" s="261"/>
      <c r="S1373" s="261"/>
      <c r="T1373" s="262"/>
      <c r="AT1373" s="263" t="s">
        <v>398</v>
      </c>
      <c r="AU1373" s="263" t="s">
        <v>386</v>
      </c>
      <c r="AV1373" s="14" t="s">
        <v>84</v>
      </c>
      <c r="AW1373" s="14" t="s">
        <v>30</v>
      </c>
      <c r="AX1373" s="14" t="s">
        <v>76</v>
      </c>
      <c r="AY1373" s="263" t="s">
        <v>387</v>
      </c>
    </row>
    <row r="1374" spans="1:65" s="15" customFormat="1" ht="10.199999999999999">
      <c r="B1374" s="264"/>
      <c r="C1374" s="265"/>
      <c r="D1374" s="255" t="s">
        <v>398</v>
      </c>
      <c r="E1374" s="266" t="s">
        <v>1</v>
      </c>
      <c r="F1374" s="267" t="s">
        <v>1467</v>
      </c>
      <c r="G1374" s="265"/>
      <c r="H1374" s="268">
        <v>357</v>
      </c>
      <c r="I1374" s="269"/>
      <c r="J1374" s="265"/>
      <c r="K1374" s="265"/>
      <c r="L1374" s="270"/>
      <c r="M1374" s="271"/>
      <c r="N1374" s="272"/>
      <c r="O1374" s="272"/>
      <c r="P1374" s="272"/>
      <c r="Q1374" s="272"/>
      <c r="R1374" s="272"/>
      <c r="S1374" s="272"/>
      <c r="T1374" s="273"/>
      <c r="AT1374" s="274" t="s">
        <v>398</v>
      </c>
      <c r="AU1374" s="274" t="s">
        <v>386</v>
      </c>
      <c r="AV1374" s="15" t="s">
        <v>92</v>
      </c>
      <c r="AW1374" s="15" t="s">
        <v>30</v>
      </c>
      <c r="AX1374" s="15" t="s">
        <v>76</v>
      </c>
      <c r="AY1374" s="274" t="s">
        <v>387</v>
      </c>
    </row>
    <row r="1375" spans="1:65" s="17" customFormat="1" ht="10.199999999999999">
      <c r="B1375" s="286"/>
      <c r="C1375" s="287"/>
      <c r="D1375" s="255" t="s">
        <v>398</v>
      </c>
      <c r="E1375" s="288" t="s">
        <v>323</v>
      </c>
      <c r="F1375" s="289" t="s">
        <v>411</v>
      </c>
      <c r="G1375" s="287"/>
      <c r="H1375" s="290">
        <v>357</v>
      </c>
      <c r="I1375" s="291"/>
      <c r="J1375" s="287"/>
      <c r="K1375" s="287"/>
      <c r="L1375" s="292"/>
      <c r="M1375" s="293"/>
      <c r="N1375" s="294"/>
      <c r="O1375" s="294"/>
      <c r="P1375" s="294"/>
      <c r="Q1375" s="294"/>
      <c r="R1375" s="294"/>
      <c r="S1375" s="294"/>
      <c r="T1375" s="295"/>
      <c r="AT1375" s="296" t="s">
        <v>398</v>
      </c>
      <c r="AU1375" s="296" t="s">
        <v>386</v>
      </c>
      <c r="AV1375" s="17" t="s">
        <v>99</v>
      </c>
      <c r="AW1375" s="17" t="s">
        <v>30</v>
      </c>
      <c r="AX1375" s="17" t="s">
        <v>76</v>
      </c>
      <c r="AY1375" s="296" t="s">
        <v>387</v>
      </c>
    </row>
    <row r="1376" spans="1:65" s="15" customFormat="1" ht="10.199999999999999">
      <c r="B1376" s="264"/>
      <c r="C1376" s="265"/>
      <c r="D1376" s="255" t="s">
        <v>398</v>
      </c>
      <c r="E1376" s="266" t="s">
        <v>1</v>
      </c>
      <c r="F1376" s="267" t="s">
        <v>1468</v>
      </c>
      <c r="G1376" s="265"/>
      <c r="H1376" s="268">
        <v>17.850000000000001</v>
      </c>
      <c r="I1376" s="269"/>
      <c r="J1376" s="265"/>
      <c r="K1376" s="265"/>
      <c r="L1376" s="270"/>
      <c r="M1376" s="271"/>
      <c r="N1376" s="272"/>
      <c r="O1376" s="272"/>
      <c r="P1376" s="272"/>
      <c r="Q1376" s="272"/>
      <c r="R1376" s="272"/>
      <c r="S1376" s="272"/>
      <c r="T1376" s="273"/>
      <c r="AT1376" s="274" t="s">
        <v>398</v>
      </c>
      <c r="AU1376" s="274" t="s">
        <v>386</v>
      </c>
      <c r="AV1376" s="15" t="s">
        <v>92</v>
      </c>
      <c r="AW1376" s="15" t="s">
        <v>30</v>
      </c>
      <c r="AX1376" s="15" t="s">
        <v>76</v>
      </c>
      <c r="AY1376" s="274" t="s">
        <v>387</v>
      </c>
    </row>
    <row r="1377" spans="1:65" s="16" customFormat="1" ht="10.199999999999999">
      <c r="B1377" s="275"/>
      <c r="C1377" s="276"/>
      <c r="D1377" s="255" t="s">
        <v>398</v>
      </c>
      <c r="E1377" s="277" t="s">
        <v>1</v>
      </c>
      <c r="F1377" s="278" t="s">
        <v>412</v>
      </c>
      <c r="G1377" s="276"/>
      <c r="H1377" s="279">
        <v>374.85</v>
      </c>
      <c r="I1377" s="280"/>
      <c r="J1377" s="276"/>
      <c r="K1377" s="276"/>
      <c r="L1377" s="281"/>
      <c r="M1377" s="282"/>
      <c r="N1377" s="283"/>
      <c r="O1377" s="283"/>
      <c r="P1377" s="283"/>
      <c r="Q1377" s="283"/>
      <c r="R1377" s="283"/>
      <c r="S1377" s="283"/>
      <c r="T1377" s="284"/>
      <c r="AT1377" s="285" t="s">
        <v>398</v>
      </c>
      <c r="AU1377" s="285" t="s">
        <v>386</v>
      </c>
      <c r="AV1377" s="16" t="s">
        <v>386</v>
      </c>
      <c r="AW1377" s="16" t="s">
        <v>30</v>
      </c>
      <c r="AX1377" s="16" t="s">
        <v>84</v>
      </c>
      <c r="AY1377" s="285" t="s">
        <v>387</v>
      </c>
    </row>
    <row r="1378" spans="1:65" s="2" customFormat="1" ht="37.799999999999997" customHeight="1">
      <c r="A1378" s="37"/>
      <c r="B1378" s="38"/>
      <c r="C1378" s="240" t="s">
        <v>1469</v>
      </c>
      <c r="D1378" s="240" t="s">
        <v>393</v>
      </c>
      <c r="E1378" s="241" t="s">
        <v>459</v>
      </c>
      <c r="F1378" s="242" t="s">
        <v>460</v>
      </c>
      <c r="G1378" s="243" t="s">
        <v>396</v>
      </c>
      <c r="H1378" s="244">
        <v>979</v>
      </c>
      <c r="I1378" s="245"/>
      <c r="J1378" s="246">
        <f>ROUND(I1378*H1378,2)</f>
        <v>0</v>
      </c>
      <c r="K1378" s="247"/>
      <c r="L1378" s="40"/>
      <c r="M1378" s="248" t="s">
        <v>1</v>
      </c>
      <c r="N1378" s="249" t="s">
        <v>42</v>
      </c>
      <c r="O1378" s="78"/>
      <c r="P1378" s="250">
        <f>O1378*H1378</f>
        <v>0</v>
      </c>
      <c r="Q1378" s="250">
        <v>1.0000000000000001E-5</v>
      </c>
      <c r="R1378" s="250">
        <f>Q1378*H1378</f>
        <v>9.7900000000000001E-3</v>
      </c>
      <c r="S1378" s="250">
        <v>0</v>
      </c>
      <c r="T1378" s="251">
        <f>S1378*H1378</f>
        <v>0</v>
      </c>
      <c r="U1378" s="37"/>
      <c r="V1378" s="37"/>
      <c r="W1378" s="37"/>
      <c r="X1378" s="37"/>
      <c r="Y1378" s="37"/>
      <c r="Z1378" s="37"/>
      <c r="AA1378" s="37"/>
      <c r="AB1378" s="37"/>
      <c r="AC1378" s="37"/>
      <c r="AD1378" s="37"/>
      <c r="AE1378" s="37"/>
      <c r="AR1378" s="252" t="s">
        <v>386</v>
      </c>
      <c r="AT1378" s="252" t="s">
        <v>393</v>
      </c>
      <c r="AU1378" s="252" t="s">
        <v>386</v>
      </c>
      <c r="AY1378" s="19" t="s">
        <v>387</v>
      </c>
      <c r="BE1378" s="127">
        <f>IF(N1378="základná",J1378,0)</f>
        <v>0</v>
      </c>
      <c r="BF1378" s="127">
        <f>IF(N1378="znížená",J1378,0)</f>
        <v>0</v>
      </c>
      <c r="BG1378" s="127">
        <f>IF(N1378="zákl. prenesená",J1378,0)</f>
        <v>0</v>
      </c>
      <c r="BH1378" s="127">
        <f>IF(N1378="zníž. prenesená",J1378,0)</f>
        <v>0</v>
      </c>
      <c r="BI1378" s="127">
        <f>IF(N1378="nulová",J1378,0)</f>
        <v>0</v>
      </c>
      <c r="BJ1378" s="19" t="s">
        <v>92</v>
      </c>
      <c r="BK1378" s="127">
        <f>ROUND(I1378*H1378,2)</f>
        <v>0</v>
      </c>
      <c r="BL1378" s="19" t="s">
        <v>386</v>
      </c>
      <c r="BM1378" s="252" t="s">
        <v>1470</v>
      </c>
    </row>
    <row r="1379" spans="1:65" s="14" customFormat="1" ht="10.199999999999999">
      <c r="B1379" s="253"/>
      <c r="C1379" s="254"/>
      <c r="D1379" s="255" t="s">
        <v>398</v>
      </c>
      <c r="E1379" s="256" t="s">
        <v>1</v>
      </c>
      <c r="F1379" s="257" t="s">
        <v>399</v>
      </c>
      <c r="G1379" s="254"/>
      <c r="H1379" s="256" t="s">
        <v>1</v>
      </c>
      <c r="I1379" s="258"/>
      <c r="J1379" s="254"/>
      <c r="K1379" s="254"/>
      <c r="L1379" s="259"/>
      <c r="M1379" s="260"/>
      <c r="N1379" s="261"/>
      <c r="O1379" s="261"/>
      <c r="P1379" s="261"/>
      <c r="Q1379" s="261"/>
      <c r="R1379" s="261"/>
      <c r="S1379" s="261"/>
      <c r="T1379" s="262"/>
      <c r="AT1379" s="263" t="s">
        <v>398</v>
      </c>
      <c r="AU1379" s="263" t="s">
        <v>386</v>
      </c>
      <c r="AV1379" s="14" t="s">
        <v>84</v>
      </c>
      <c r="AW1379" s="14" t="s">
        <v>30</v>
      </c>
      <c r="AX1379" s="14" t="s">
        <v>76</v>
      </c>
      <c r="AY1379" s="263" t="s">
        <v>387</v>
      </c>
    </row>
    <row r="1380" spans="1:65" s="15" customFormat="1" ht="10.199999999999999">
      <c r="B1380" s="264"/>
      <c r="C1380" s="265"/>
      <c r="D1380" s="255" t="s">
        <v>398</v>
      </c>
      <c r="E1380" s="266" t="s">
        <v>1</v>
      </c>
      <c r="F1380" s="267" t="s">
        <v>1471</v>
      </c>
      <c r="G1380" s="265"/>
      <c r="H1380" s="268">
        <v>0</v>
      </c>
      <c r="I1380" s="269"/>
      <c r="J1380" s="265"/>
      <c r="K1380" s="265"/>
      <c r="L1380" s="270"/>
      <c r="M1380" s="271"/>
      <c r="N1380" s="272"/>
      <c r="O1380" s="272"/>
      <c r="P1380" s="272"/>
      <c r="Q1380" s="272"/>
      <c r="R1380" s="272"/>
      <c r="S1380" s="272"/>
      <c r="T1380" s="273"/>
      <c r="AT1380" s="274" t="s">
        <v>398</v>
      </c>
      <c r="AU1380" s="274" t="s">
        <v>386</v>
      </c>
      <c r="AV1380" s="15" t="s">
        <v>92</v>
      </c>
      <c r="AW1380" s="15" t="s">
        <v>30</v>
      </c>
      <c r="AX1380" s="15" t="s">
        <v>76</v>
      </c>
      <c r="AY1380" s="274" t="s">
        <v>387</v>
      </c>
    </row>
    <row r="1381" spans="1:65" s="15" customFormat="1" ht="10.199999999999999">
      <c r="B1381" s="264"/>
      <c r="C1381" s="265"/>
      <c r="D1381" s="255" t="s">
        <v>398</v>
      </c>
      <c r="E1381" s="266" t="s">
        <v>1</v>
      </c>
      <c r="F1381" s="267" t="s">
        <v>1472</v>
      </c>
      <c r="G1381" s="265"/>
      <c r="H1381" s="268">
        <v>498</v>
      </c>
      <c r="I1381" s="269"/>
      <c r="J1381" s="265"/>
      <c r="K1381" s="265"/>
      <c r="L1381" s="270"/>
      <c r="M1381" s="271"/>
      <c r="N1381" s="272"/>
      <c r="O1381" s="272"/>
      <c r="P1381" s="272"/>
      <c r="Q1381" s="272"/>
      <c r="R1381" s="272"/>
      <c r="S1381" s="272"/>
      <c r="T1381" s="273"/>
      <c r="AT1381" s="274" t="s">
        <v>398</v>
      </c>
      <c r="AU1381" s="274" t="s">
        <v>386</v>
      </c>
      <c r="AV1381" s="15" t="s">
        <v>92</v>
      </c>
      <c r="AW1381" s="15" t="s">
        <v>30</v>
      </c>
      <c r="AX1381" s="15" t="s">
        <v>76</v>
      </c>
      <c r="AY1381" s="274" t="s">
        <v>387</v>
      </c>
    </row>
    <row r="1382" spans="1:65" s="15" customFormat="1" ht="10.199999999999999">
      <c r="B1382" s="264"/>
      <c r="C1382" s="265"/>
      <c r="D1382" s="255" t="s">
        <v>398</v>
      </c>
      <c r="E1382" s="266" t="s">
        <v>1</v>
      </c>
      <c r="F1382" s="267" t="s">
        <v>1473</v>
      </c>
      <c r="G1382" s="265"/>
      <c r="H1382" s="268">
        <v>13</v>
      </c>
      <c r="I1382" s="269"/>
      <c r="J1382" s="265"/>
      <c r="K1382" s="265"/>
      <c r="L1382" s="270"/>
      <c r="M1382" s="271"/>
      <c r="N1382" s="272"/>
      <c r="O1382" s="272"/>
      <c r="P1382" s="272"/>
      <c r="Q1382" s="272"/>
      <c r="R1382" s="272"/>
      <c r="S1382" s="272"/>
      <c r="T1382" s="273"/>
      <c r="AT1382" s="274" t="s">
        <v>398</v>
      </c>
      <c r="AU1382" s="274" t="s">
        <v>386</v>
      </c>
      <c r="AV1382" s="15" t="s">
        <v>92</v>
      </c>
      <c r="AW1382" s="15" t="s">
        <v>30</v>
      </c>
      <c r="AX1382" s="15" t="s">
        <v>76</v>
      </c>
      <c r="AY1382" s="274" t="s">
        <v>387</v>
      </c>
    </row>
    <row r="1383" spans="1:65" s="15" customFormat="1" ht="10.199999999999999">
      <c r="B1383" s="264"/>
      <c r="C1383" s="265"/>
      <c r="D1383" s="255" t="s">
        <v>398</v>
      </c>
      <c r="E1383" s="266" t="s">
        <v>1</v>
      </c>
      <c r="F1383" s="267" t="s">
        <v>1437</v>
      </c>
      <c r="G1383" s="265"/>
      <c r="H1383" s="268">
        <v>0</v>
      </c>
      <c r="I1383" s="269"/>
      <c r="J1383" s="265"/>
      <c r="K1383" s="265"/>
      <c r="L1383" s="270"/>
      <c r="M1383" s="271"/>
      <c r="N1383" s="272"/>
      <c r="O1383" s="272"/>
      <c r="P1383" s="272"/>
      <c r="Q1383" s="272"/>
      <c r="R1383" s="272"/>
      <c r="S1383" s="272"/>
      <c r="T1383" s="273"/>
      <c r="AT1383" s="274" t="s">
        <v>398</v>
      </c>
      <c r="AU1383" s="274" t="s">
        <v>386</v>
      </c>
      <c r="AV1383" s="15" t="s">
        <v>92</v>
      </c>
      <c r="AW1383" s="15" t="s">
        <v>30</v>
      </c>
      <c r="AX1383" s="15" t="s">
        <v>76</v>
      </c>
      <c r="AY1383" s="274" t="s">
        <v>387</v>
      </c>
    </row>
    <row r="1384" spans="1:65" s="15" customFormat="1" ht="10.199999999999999">
      <c r="B1384" s="264"/>
      <c r="C1384" s="265"/>
      <c r="D1384" s="255" t="s">
        <v>398</v>
      </c>
      <c r="E1384" s="266" t="s">
        <v>1</v>
      </c>
      <c r="F1384" s="267" t="s">
        <v>1474</v>
      </c>
      <c r="G1384" s="265"/>
      <c r="H1384" s="268">
        <v>140</v>
      </c>
      <c r="I1384" s="269"/>
      <c r="J1384" s="265"/>
      <c r="K1384" s="265"/>
      <c r="L1384" s="270"/>
      <c r="M1384" s="271"/>
      <c r="N1384" s="272"/>
      <c r="O1384" s="272"/>
      <c r="P1384" s="272"/>
      <c r="Q1384" s="272"/>
      <c r="R1384" s="272"/>
      <c r="S1384" s="272"/>
      <c r="T1384" s="273"/>
      <c r="AT1384" s="274" t="s">
        <v>398</v>
      </c>
      <c r="AU1384" s="274" t="s">
        <v>386</v>
      </c>
      <c r="AV1384" s="15" t="s">
        <v>92</v>
      </c>
      <c r="AW1384" s="15" t="s">
        <v>30</v>
      </c>
      <c r="AX1384" s="15" t="s">
        <v>76</v>
      </c>
      <c r="AY1384" s="274" t="s">
        <v>387</v>
      </c>
    </row>
    <row r="1385" spans="1:65" s="15" customFormat="1" ht="10.199999999999999">
      <c r="B1385" s="264"/>
      <c r="C1385" s="265"/>
      <c r="D1385" s="255" t="s">
        <v>398</v>
      </c>
      <c r="E1385" s="266" t="s">
        <v>1</v>
      </c>
      <c r="F1385" s="267" t="s">
        <v>1475</v>
      </c>
      <c r="G1385" s="265"/>
      <c r="H1385" s="268">
        <v>328</v>
      </c>
      <c r="I1385" s="269"/>
      <c r="J1385" s="265"/>
      <c r="K1385" s="265"/>
      <c r="L1385" s="270"/>
      <c r="M1385" s="271"/>
      <c r="N1385" s="272"/>
      <c r="O1385" s="272"/>
      <c r="P1385" s="272"/>
      <c r="Q1385" s="272"/>
      <c r="R1385" s="272"/>
      <c r="S1385" s="272"/>
      <c r="T1385" s="273"/>
      <c r="AT1385" s="274" t="s">
        <v>398</v>
      </c>
      <c r="AU1385" s="274" t="s">
        <v>386</v>
      </c>
      <c r="AV1385" s="15" t="s">
        <v>92</v>
      </c>
      <c r="AW1385" s="15" t="s">
        <v>30</v>
      </c>
      <c r="AX1385" s="15" t="s">
        <v>76</v>
      </c>
      <c r="AY1385" s="274" t="s">
        <v>387</v>
      </c>
    </row>
    <row r="1386" spans="1:65" s="16" customFormat="1" ht="10.199999999999999">
      <c r="B1386" s="275"/>
      <c r="C1386" s="276"/>
      <c r="D1386" s="255" t="s">
        <v>398</v>
      </c>
      <c r="E1386" s="277" t="s">
        <v>1</v>
      </c>
      <c r="F1386" s="278" t="s">
        <v>412</v>
      </c>
      <c r="G1386" s="276"/>
      <c r="H1386" s="279">
        <v>979</v>
      </c>
      <c r="I1386" s="280"/>
      <c r="J1386" s="276"/>
      <c r="K1386" s="276"/>
      <c r="L1386" s="281"/>
      <c r="M1386" s="282"/>
      <c r="N1386" s="283"/>
      <c r="O1386" s="283"/>
      <c r="P1386" s="283"/>
      <c r="Q1386" s="283"/>
      <c r="R1386" s="283"/>
      <c r="S1386" s="283"/>
      <c r="T1386" s="284"/>
      <c r="AT1386" s="285" t="s">
        <v>398</v>
      </c>
      <c r="AU1386" s="285" t="s">
        <v>386</v>
      </c>
      <c r="AV1386" s="16" t="s">
        <v>386</v>
      </c>
      <c r="AW1386" s="16" t="s">
        <v>30</v>
      </c>
      <c r="AX1386" s="16" t="s">
        <v>84</v>
      </c>
      <c r="AY1386" s="285" t="s">
        <v>387</v>
      </c>
    </row>
    <row r="1387" spans="1:65" s="2" customFormat="1" ht="24.15" customHeight="1">
      <c r="A1387" s="37"/>
      <c r="B1387" s="38"/>
      <c r="C1387" s="240" t="s">
        <v>1476</v>
      </c>
      <c r="D1387" s="240" t="s">
        <v>393</v>
      </c>
      <c r="E1387" s="241" t="s">
        <v>468</v>
      </c>
      <c r="F1387" s="242" t="s">
        <v>469</v>
      </c>
      <c r="G1387" s="243" t="s">
        <v>405</v>
      </c>
      <c r="H1387" s="244">
        <v>3534</v>
      </c>
      <c r="I1387" s="245"/>
      <c r="J1387" s="246">
        <f>ROUND(I1387*H1387,2)</f>
        <v>0</v>
      </c>
      <c r="K1387" s="247"/>
      <c r="L1387" s="40"/>
      <c r="M1387" s="248" t="s">
        <v>1</v>
      </c>
      <c r="N1387" s="249" t="s">
        <v>42</v>
      </c>
      <c r="O1387" s="78"/>
      <c r="P1387" s="250">
        <f>O1387*H1387</f>
        <v>0</v>
      </c>
      <c r="Q1387" s="250">
        <v>1.92E-3</v>
      </c>
      <c r="R1387" s="250">
        <f>Q1387*H1387</f>
        <v>6.7852800000000002</v>
      </c>
      <c r="S1387" s="250">
        <v>0</v>
      </c>
      <c r="T1387" s="251">
        <f>S1387*H1387</f>
        <v>0</v>
      </c>
      <c r="U1387" s="37"/>
      <c r="V1387" s="37"/>
      <c r="W1387" s="37"/>
      <c r="X1387" s="37"/>
      <c r="Y1387" s="37"/>
      <c r="Z1387" s="37"/>
      <c r="AA1387" s="37"/>
      <c r="AB1387" s="37"/>
      <c r="AC1387" s="37"/>
      <c r="AD1387" s="37"/>
      <c r="AE1387" s="37"/>
      <c r="AR1387" s="252" t="s">
        <v>386</v>
      </c>
      <c r="AT1387" s="252" t="s">
        <v>393</v>
      </c>
      <c r="AU1387" s="252" t="s">
        <v>386</v>
      </c>
      <c r="AY1387" s="19" t="s">
        <v>387</v>
      </c>
      <c r="BE1387" s="127">
        <f>IF(N1387="základná",J1387,0)</f>
        <v>0</v>
      </c>
      <c r="BF1387" s="127">
        <f>IF(N1387="znížená",J1387,0)</f>
        <v>0</v>
      </c>
      <c r="BG1387" s="127">
        <f>IF(N1387="zákl. prenesená",J1387,0)</f>
        <v>0</v>
      </c>
      <c r="BH1387" s="127">
        <f>IF(N1387="zníž. prenesená",J1387,0)</f>
        <v>0</v>
      </c>
      <c r="BI1387" s="127">
        <f>IF(N1387="nulová",J1387,0)</f>
        <v>0</v>
      </c>
      <c r="BJ1387" s="19" t="s">
        <v>92</v>
      </c>
      <c r="BK1387" s="127">
        <f>ROUND(I1387*H1387,2)</f>
        <v>0</v>
      </c>
      <c r="BL1387" s="19" t="s">
        <v>386</v>
      </c>
      <c r="BM1387" s="252" t="s">
        <v>1477</v>
      </c>
    </row>
    <row r="1388" spans="1:65" s="15" customFormat="1" ht="10.199999999999999">
      <c r="B1388" s="264"/>
      <c r="C1388" s="265"/>
      <c r="D1388" s="255" t="s">
        <v>398</v>
      </c>
      <c r="E1388" s="266" t="s">
        <v>1</v>
      </c>
      <c r="F1388" s="267" t="s">
        <v>155</v>
      </c>
      <c r="G1388" s="265"/>
      <c r="H1388" s="268">
        <v>3534</v>
      </c>
      <c r="I1388" s="269"/>
      <c r="J1388" s="265"/>
      <c r="K1388" s="265"/>
      <c r="L1388" s="270"/>
      <c r="M1388" s="271"/>
      <c r="N1388" s="272"/>
      <c r="O1388" s="272"/>
      <c r="P1388" s="272"/>
      <c r="Q1388" s="272"/>
      <c r="R1388" s="272"/>
      <c r="S1388" s="272"/>
      <c r="T1388" s="273"/>
      <c r="AT1388" s="274" t="s">
        <v>398</v>
      </c>
      <c r="AU1388" s="274" t="s">
        <v>386</v>
      </c>
      <c r="AV1388" s="15" t="s">
        <v>92</v>
      </c>
      <c r="AW1388" s="15" t="s">
        <v>30</v>
      </c>
      <c r="AX1388" s="15" t="s">
        <v>84</v>
      </c>
      <c r="AY1388" s="274" t="s">
        <v>387</v>
      </c>
    </row>
    <row r="1389" spans="1:65" s="2" customFormat="1" ht="16.5" customHeight="1">
      <c r="A1389" s="37"/>
      <c r="B1389" s="38"/>
      <c r="C1389" s="240" t="s">
        <v>1478</v>
      </c>
      <c r="D1389" s="240" t="s">
        <v>393</v>
      </c>
      <c r="E1389" s="241" t="s">
        <v>472</v>
      </c>
      <c r="F1389" s="242" t="s">
        <v>473</v>
      </c>
      <c r="G1389" s="243" t="s">
        <v>405</v>
      </c>
      <c r="H1389" s="244">
        <v>3534</v>
      </c>
      <c r="I1389" s="245"/>
      <c r="J1389" s="246">
        <f>ROUND(I1389*H1389,2)</f>
        <v>0</v>
      </c>
      <c r="K1389" s="247"/>
      <c r="L1389" s="40"/>
      <c r="M1389" s="248" t="s">
        <v>1</v>
      </c>
      <c r="N1389" s="249" t="s">
        <v>42</v>
      </c>
      <c r="O1389" s="78"/>
      <c r="P1389" s="250">
        <f>O1389*H1389</f>
        <v>0</v>
      </c>
      <c r="Q1389" s="250">
        <v>5.0000000000000002E-5</v>
      </c>
      <c r="R1389" s="250">
        <f>Q1389*H1389</f>
        <v>0.1767</v>
      </c>
      <c r="S1389" s="250">
        <v>0</v>
      </c>
      <c r="T1389" s="251">
        <f>S1389*H1389</f>
        <v>0</v>
      </c>
      <c r="U1389" s="37"/>
      <c r="V1389" s="37"/>
      <c r="W1389" s="37"/>
      <c r="X1389" s="37"/>
      <c r="Y1389" s="37"/>
      <c r="Z1389" s="37"/>
      <c r="AA1389" s="37"/>
      <c r="AB1389" s="37"/>
      <c r="AC1389" s="37"/>
      <c r="AD1389" s="37"/>
      <c r="AE1389" s="37"/>
      <c r="AR1389" s="252" t="s">
        <v>386</v>
      </c>
      <c r="AT1389" s="252" t="s">
        <v>393</v>
      </c>
      <c r="AU1389" s="252" t="s">
        <v>386</v>
      </c>
      <c r="AY1389" s="19" t="s">
        <v>387</v>
      </c>
      <c r="BE1389" s="127">
        <f>IF(N1389="základná",J1389,0)</f>
        <v>0</v>
      </c>
      <c r="BF1389" s="127">
        <f>IF(N1389="znížená",J1389,0)</f>
        <v>0</v>
      </c>
      <c r="BG1389" s="127">
        <f>IF(N1389="zákl. prenesená",J1389,0)</f>
        <v>0</v>
      </c>
      <c r="BH1389" s="127">
        <f>IF(N1389="zníž. prenesená",J1389,0)</f>
        <v>0</v>
      </c>
      <c r="BI1389" s="127">
        <f>IF(N1389="nulová",J1389,0)</f>
        <v>0</v>
      </c>
      <c r="BJ1389" s="19" t="s">
        <v>92</v>
      </c>
      <c r="BK1389" s="127">
        <f>ROUND(I1389*H1389,2)</f>
        <v>0</v>
      </c>
      <c r="BL1389" s="19" t="s">
        <v>386</v>
      </c>
      <c r="BM1389" s="252" t="s">
        <v>1479</v>
      </c>
    </row>
    <row r="1390" spans="1:65" s="15" customFormat="1" ht="10.199999999999999">
      <c r="B1390" s="264"/>
      <c r="C1390" s="265"/>
      <c r="D1390" s="255" t="s">
        <v>398</v>
      </c>
      <c r="E1390" s="266" t="s">
        <v>1</v>
      </c>
      <c r="F1390" s="267" t="s">
        <v>155</v>
      </c>
      <c r="G1390" s="265"/>
      <c r="H1390" s="268">
        <v>3534</v>
      </c>
      <c r="I1390" s="269"/>
      <c r="J1390" s="265"/>
      <c r="K1390" s="265"/>
      <c r="L1390" s="270"/>
      <c r="M1390" s="271"/>
      <c r="N1390" s="272"/>
      <c r="O1390" s="272"/>
      <c r="P1390" s="272"/>
      <c r="Q1390" s="272"/>
      <c r="R1390" s="272"/>
      <c r="S1390" s="272"/>
      <c r="T1390" s="273"/>
      <c r="AT1390" s="274" t="s">
        <v>398</v>
      </c>
      <c r="AU1390" s="274" t="s">
        <v>386</v>
      </c>
      <c r="AV1390" s="15" t="s">
        <v>92</v>
      </c>
      <c r="AW1390" s="15" t="s">
        <v>30</v>
      </c>
      <c r="AX1390" s="15" t="s">
        <v>84</v>
      </c>
      <c r="AY1390" s="274" t="s">
        <v>387</v>
      </c>
    </row>
    <row r="1391" spans="1:65" s="2" customFormat="1" ht="33" customHeight="1">
      <c r="A1391" s="37"/>
      <c r="B1391" s="38"/>
      <c r="C1391" s="240" t="s">
        <v>1480</v>
      </c>
      <c r="D1391" s="240" t="s">
        <v>393</v>
      </c>
      <c r="E1391" s="241" t="s">
        <v>1481</v>
      </c>
      <c r="F1391" s="242" t="s">
        <v>1482</v>
      </c>
      <c r="G1391" s="243" t="s">
        <v>180</v>
      </c>
      <c r="H1391" s="244">
        <v>0.54300000000000004</v>
      </c>
      <c r="I1391" s="245"/>
      <c r="J1391" s="246">
        <f>ROUND(I1391*H1391,2)</f>
        <v>0</v>
      </c>
      <c r="K1391" s="247"/>
      <c r="L1391" s="40"/>
      <c r="M1391" s="248" t="s">
        <v>1</v>
      </c>
      <c r="N1391" s="249" t="s">
        <v>42</v>
      </c>
      <c r="O1391" s="78"/>
      <c r="P1391" s="250">
        <f>O1391*H1391</f>
        <v>0</v>
      </c>
      <c r="Q1391" s="250">
        <v>0</v>
      </c>
      <c r="R1391" s="250">
        <f>Q1391*H1391</f>
        <v>0</v>
      </c>
      <c r="S1391" s="250">
        <v>2.4</v>
      </c>
      <c r="T1391" s="251">
        <f>S1391*H1391</f>
        <v>1.3032000000000001</v>
      </c>
      <c r="U1391" s="37"/>
      <c r="V1391" s="37"/>
      <c r="W1391" s="37"/>
      <c r="X1391" s="37"/>
      <c r="Y1391" s="37"/>
      <c r="Z1391" s="37"/>
      <c r="AA1391" s="37"/>
      <c r="AB1391" s="37"/>
      <c r="AC1391" s="37"/>
      <c r="AD1391" s="37"/>
      <c r="AE1391" s="37"/>
      <c r="AR1391" s="252" t="s">
        <v>386</v>
      </c>
      <c r="AT1391" s="252" t="s">
        <v>393</v>
      </c>
      <c r="AU1391" s="252" t="s">
        <v>386</v>
      </c>
      <c r="AY1391" s="19" t="s">
        <v>387</v>
      </c>
      <c r="BE1391" s="127">
        <f>IF(N1391="základná",J1391,0)</f>
        <v>0</v>
      </c>
      <c r="BF1391" s="127">
        <f>IF(N1391="znížená",J1391,0)</f>
        <v>0</v>
      </c>
      <c r="BG1391" s="127">
        <f>IF(N1391="zákl. prenesená",J1391,0)</f>
        <v>0</v>
      </c>
      <c r="BH1391" s="127">
        <f>IF(N1391="zníž. prenesená",J1391,0)</f>
        <v>0</v>
      </c>
      <c r="BI1391" s="127">
        <f>IF(N1391="nulová",J1391,0)</f>
        <v>0</v>
      </c>
      <c r="BJ1391" s="19" t="s">
        <v>92</v>
      </c>
      <c r="BK1391" s="127">
        <f>ROUND(I1391*H1391,2)</f>
        <v>0</v>
      </c>
      <c r="BL1391" s="19" t="s">
        <v>386</v>
      </c>
      <c r="BM1391" s="252" t="s">
        <v>1483</v>
      </c>
    </row>
    <row r="1392" spans="1:65" s="14" customFormat="1" ht="20.399999999999999">
      <c r="B1392" s="253"/>
      <c r="C1392" s="254"/>
      <c r="D1392" s="255" t="s">
        <v>398</v>
      </c>
      <c r="E1392" s="256" t="s">
        <v>1</v>
      </c>
      <c r="F1392" s="257" t="s">
        <v>1484</v>
      </c>
      <c r="G1392" s="254"/>
      <c r="H1392" s="256" t="s">
        <v>1</v>
      </c>
      <c r="I1392" s="258"/>
      <c r="J1392" s="254"/>
      <c r="K1392" s="254"/>
      <c r="L1392" s="259"/>
      <c r="M1392" s="260"/>
      <c r="N1392" s="261"/>
      <c r="O1392" s="261"/>
      <c r="P1392" s="261"/>
      <c r="Q1392" s="261"/>
      <c r="R1392" s="261"/>
      <c r="S1392" s="261"/>
      <c r="T1392" s="262"/>
      <c r="AT1392" s="263" t="s">
        <v>398</v>
      </c>
      <c r="AU1392" s="263" t="s">
        <v>386</v>
      </c>
      <c r="AV1392" s="14" t="s">
        <v>84</v>
      </c>
      <c r="AW1392" s="14" t="s">
        <v>30</v>
      </c>
      <c r="AX1392" s="14" t="s">
        <v>76</v>
      </c>
      <c r="AY1392" s="263" t="s">
        <v>387</v>
      </c>
    </row>
    <row r="1393" spans="1:65" s="15" customFormat="1" ht="20.399999999999999">
      <c r="B1393" s="264"/>
      <c r="C1393" s="265"/>
      <c r="D1393" s="255" t="s">
        <v>398</v>
      </c>
      <c r="E1393" s="266" t="s">
        <v>1</v>
      </c>
      <c r="F1393" s="267" t="s">
        <v>1485</v>
      </c>
      <c r="G1393" s="265"/>
      <c r="H1393" s="268">
        <v>0.20799999999999999</v>
      </c>
      <c r="I1393" s="269"/>
      <c r="J1393" s="265"/>
      <c r="K1393" s="265"/>
      <c r="L1393" s="270"/>
      <c r="M1393" s="271"/>
      <c r="N1393" s="272"/>
      <c r="O1393" s="272"/>
      <c r="P1393" s="272"/>
      <c r="Q1393" s="272"/>
      <c r="R1393" s="272"/>
      <c r="S1393" s="272"/>
      <c r="T1393" s="273"/>
      <c r="AT1393" s="274" t="s">
        <v>398</v>
      </c>
      <c r="AU1393" s="274" t="s">
        <v>386</v>
      </c>
      <c r="AV1393" s="15" t="s">
        <v>92</v>
      </c>
      <c r="AW1393" s="15" t="s">
        <v>30</v>
      </c>
      <c r="AX1393" s="15" t="s">
        <v>76</v>
      </c>
      <c r="AY1393" s="274" t="s">
        <v>387</v>
      </c>
    </row>
    <row r="1394" spans="1:65" s="15" customFormat="1" ht="20.399999999999999">
      <c r="B1394" s="264"/>
      <c r="C1394" s="265"/>
      <c r="D1394" s="255" t="s">
        <v>398</v>
      </c>
      <c r="E1394" s="266" t="s">
        <v>1</v>
      </c>
      <c r="F1394" s="267" t="s">
        <v>1486</v>
      </c>
      <c r="G1394" s="265"/>
      <c r="H1394" s="268">
        <v>0.309</v>
      </c>
      <c r="I1394" s="269"/>
      <c r="J1394" s="265"/>
      <c r="K1394" s="265"/>
      <c r="L1394" s="270"/>
      <c r="M1394" s="271"/>
      <c r="N1394" s="272"/>
      <c r="O1394" s="272"/>
      <c r="P1394" s="272"/>
      <c r="Q1394" s="272"/>
      <c r="R1394" s="272"/>
      <c r="S1394" s="272"/>
      <c r="T1394" s="273"/>
      <c r="AT1394" s="274" t="s">
        <v>398</v>
      </c>
      <c r="AU1394" s="274" t="s">
        <v>386</v>
      </c>
      <c r="AV1394" s="15" t="s">
        <v>92</v>
      </c>
      <c r="AW1394" s="15" t="s">
        <v>30</v>
      </c>
      <c r="AX1394" s="15" t="s">
        <v>76</v>
      </c>
      <c r="AY1394" s="274" t="s">
        <v>387</v>
      </c>
    </row>
    <row r="1395" spans="1:65" s="17" customFormat="1" ht="10.199999999999999">
      <c r="B1395" s="286"/>
      <c r="C1395" s="287"/>
      <c r="D1395" s="255" t="s">
        <v>398</v>
      </c>
      <c r="E1395" s="288" t="s">
        <v>178</v>
      </c>
      <c r="F1395" s="289" t="s">
        <v>411</v>
      </c>
      <c r="G1395" s="287"/>
      <c r="H1395" s="290">
        <v>0.51700000000000002</v>
      </c>
      <c r="I1395" s="291"/>
      <c r="J1395" s="287"/>
      <c r="K1395" s="287"/>
      <c r="L1395" s="292"/>
      <c r="M1395" s="293"/>
      <c r="N1395" s="294"/>
      <c r="O1395" s="294"/>
      <c r="P1395" s="294"/>
      <c r="Q1395" s="294"/>
      <c r="R1395" s="294"/>
      <c r="S1395" s="294"/>
      <c r="T1395" s="295"/>
      <c r="AT1395" s="296" t="s">
        <v>398</v>
      </c>
      <c r="AU1395" s="296" t="s">
        <v>386</v>
      </c>
      <c r="AV1395" s="17" t="s">
        <v>99</v>
      </c>
      <c r="AW1395" s="17" t="s">
        <v>30</v>
      </c>
      <c r="AX1395" s="17" t="s">
        <v>76</v>
      </c>
      <c r="AY1395" s="296" t="s">
        <v>387</v>
      </c>
    </row>
    <row r="1396" spans="1:65" s="15" customFormat="1" ht="10.199999999999999">
      <c r="B1396" s="264"/>
      <c r="C1396" s="265"/>
      <c r="D1396" s="255" t="s">
        <v>398</v>
      </c>
      <c r="E1396" s="266" t="s">
        <v>1</v>
      </c>
      <c r="F1396" s="267" t="s">
        <v>1487</v>
      </c>
      <c r="G1396" s="265"/>
      <c r="H1396" s="268">
        <v>2.5999999999999999E-2</v>
      </c>
      <c r="I1396" s="269"/>
      <c r="J1396" s="265"/>
      <c r="K1396" s="265"/>
      <c r="L1396" s="270"/>
      <c r="M1396" s="271"/>
      <c r="N1396" s="272"/>
      <c r="O1396" s="272"/>
      <c r="P1396" s="272"/>
      <c r="Q1396" s="272"/>
      <c r="R1396" s="272"/>
      <c r="S1396" s="272"/>
      <c r="T1396" s="273"/>
      <c r="AT1396" s="274" t="s">
        <v>398</v>
      </c>
      <c r="AU1396" s="274" t="s">
        <v>386</v>
      </c>
      <c r="AV1396" s="15" t="s">
        <v>92</v>
      </c>
      <c r="AW1396" s="15" t="s">
        <v>30</v>
      </c>
      <c r="AX1396" s="15" t="s">
        <v>76</v>
      </c>
      <c r="AY1396" s="274" t="s">
        <v>387</v>
      </c>
    </row>
    <row r="1397" spans="1:65" s="16" customFormat="1" ht="10.199999999999999">
      <c r="B1397" s="275"/>
      <c r="C1397" s="276"/>
      <c r="D1397" s="255" t="s">
        <v>398</v>
      </c>
      <c r="E1397" s="277" t="s">
        <v>333</v>
      </c>
      <c r="F1397" s="278" t="s">
        <v>412</v>
      </c>
      <c r="G1397" s="276"/>
      <c r="H1397" s="279">
        <v>0.54300000000000004</v>
      </c>
      <c r="I1397" s="280"/>
      <c r="J1397" s="276"/>
      <c r="K1397" s="276"/>
      <c r="L1397" s="281"/>
      <c r="M1397" s="282"/>
      <c r="N1397" s="283"/>
      <c r="O1397" s="283"/>
      <c r="P1397" s="283"/>
      <c r="Q1397" s="283"/>
      <c r="R1397" s="283"/>
      <c r="S1397" s="283"/>
      <c r="T1397" s="284"/>
      <c r="AT1397" s="285" t="s">
        <v>398</v>
      </c>
      <c r="AU1397" s="285" t="s">
        <v>386</v>
      </c>
      <c r="AV1397" s="16" t="s">
        <v>386</v>
      </c>
      <c r="AW1397" s="16" t="s">
        <v>30</v>
      </c>
      <c r="AX1397" s="16" t="s">
        <v>84</v>
      </c>
      <c r="AY1397" s="285" t="s">
        <v>387</v>
      </c>
    </row>
    <row r="1398" spans="1:65" s="2" customFormat="1" ht="24.15" customHeight="1">
      <c r="A1398" s="37"/>
      <c r="B1398" s="38"/>
      <c r="C1398" s="240" t="s">
        <v>1488</v>
      </c>
      <c r="D1398" s="240" t="s">
        <v>393</v>
      </c>
      <c r="E1398" s="241" t="s">
        <v>476</v>
      </c>
      <c r="F1398" s="242" t="s">
        <v>477</v>
      </c>
      <c r="G1398" s="243" t="s">
        <v>405</v>
      </c>
      <c r="H1398" s="244">
        <v>3534</v>
      </c>
      <c r="I1398" s="245"/>
      <c r="J1398" s="246">
        <f>ROUND(I1398*H1398,2)</f>
        <v>0</v>
      </c>
      <c r="K1398" s="247"/>
      <c r="L1398" s="40"/>
      <c r="M1398" s="248" t="s">
        <v>1</v>
      </c>
      <c r="N1398" s="249" t="s">
        <v>42</v>
      </c>
      <c r="O1398" s="78"/>
      <c r="P1398" s="250">
        <f>O1398*H1398</f>
        <v>0</v>
      </c>
      <c r="Q1398" s="250">
        <v>1.0000000000000001E-5</v>
      </c>
      <c r="R1398" s="250">
        <f>Q1398*H1398</f>
        <v>3.5340000000000003E-2</v>
      </c>
      <c r="S1398" s="250">
        <v>6.0000000000000001E-3</v>
      </c>
      <c r="T1398" s="251">
        <f>S1398*H1398</f>
        <v>21.204000000000001</v>
      </c>
      <c r="U1398" s="37"/>
      <c r="V1398" s="37"/>
      <c r="W1398" s="37"/>
      <c r="X1398" s="37"/>
      <c r="Y1398" s="37"/>
      <c r="Z1398" s="37"/>
      <c r="AA1398" s="37"/>
      <c r="AB1398" s="37"/>
      <c r="AC1398" s="37"/>
      <c r="AD1398" s="37"/>
      <c r="AE1398" s="37"/>
      <c r="AR1398" s="252" t="s">
        <v>386</v>
      </c>
      <c r="AT1398" s="252" t="s">
        <v>393</v>
      </c>
      <c r="AU1398" s="252" t="s">
        <v>386</v>
      </c>
      <c r="AY1398" s="19" t="s">
        <v>387</v>
      </c>
      <c r="BE1398" s="127">
        <f>IF(N1398="základná",J1398,0)</f>
        <v>0</v>
      </c>
      <c r="BF1398" s="127">
        <f>IF(N1398="znížená",J1398,0)</f>
        <v>0</v>
      </c>
      <c r="BG1398" s="127">
        <f>IF(N1398="zákl. prenesená",J1398,0)</f>
        <v>0</v>
      </c>
      <c r="BH1398" s="127">
        <f>IF(N1398="zníž. prenesená",J1398,0)</f>
        <v>0</v>
      </c>
      <c r="BI1398" s="127">
        <f>IF(N1398="nulová",J1398,0)</f>
        <v>0</v>
      </c>
      <c r="BJ1398" s="19" t="s">
        <v>92</v>
      </c>
      <c r="BK1398" s="127">
        <f>ROUND(I1398*H1398,2)</f>
        <v>0</v>
      </c>
      <c r="BL1398" s="19" t="s">
        <v>386</v>
      </c>
      <c r="BM1398" s="252" t="s">
        <v>1489</v>
      </c>
    </row>
    <row r="1399" spans="1:65" s="15" customFormat="1" ht="10.199999999999999">
      <c r="B1399" s="264"/>
      <c r="C1399" s="265"/>
      <c r="D1399" s="255" t="s">
        <v>398</v>
      </c>
      <c r="E1399" s="266" t="s">
        <v>1</v>
      </c>
      <c r="F1399" s="267" t="s">
        <v>156</v>
      </c>
      <c r="G1399" s="265"/>
      <c r="H1399" s="268">
        <v>3534</v>
      </c>
      <c r="I1399" s="269"/>
      <c r="J1399" s="265"/>
      <c r="K1399" s="265"/>
      <c r="L1399" s="270"/>
      <c r="M1399" s="271"/>
      <c r="N1399" s="272"/>
      <c r="O1399" s="272"/>
      <c r="P1399" s="272"/>
      <c r="Q1399" s="272"/>
      <c r="R1399" s="272"/>
      <c r="S1399" s="272"/>
      <c r="T1399" s="273"/>
      <c r="AT1399" s="274" t="s">
        <v>398</v>
      </c>
      <c r="AU1399" s="274" t="s">
        <v>386</v>
      </c>
      <c r="AV1399" s="15" t="s">
        <v>92</v>
      </c>
      <c r="AW1399" s="15" t="s">
        <v>30</v>
      </c>
      <c r="AX1399" s="15" t="s">
        <v>76</v>
      </c>
      <c r="AY1399" s="274" t="s">
        <v>387</v>
      </c>
    </row>
    <row r="1400" spans="1:65" s="16" customFormat="1" ht="10.199999999999999">
      <c r="B1400" s="275"/>
      <c r="C1400" s="276"/>
      <c r="D1400" s="255" t="s">
        <v>398</v>
      </c>
      <c r="E1400" s="277" t="s">
        <v>155</v>
      </c>
      <c r="F1400" s="278" t="s">
        <v>412</v>
      </c>
      <c r="G1400" s="276"/>
      <c r="H1400" s="279">
        <v>3534</v>
      </c>
      <c r="I1400" s="280"/>
      <c r="J1400" s="276"/>
      <c r="K1400" s="276"/>
      <c r="L1400" s="281"/>
      <c r="M1400" s="282"/>
      <c r="N1400" s="283"/>
      <c r="O1400" s="283"/>
      <c r="P1400" s="283"/>
      <c r="Q1400" s="283"/>
      <c r="R1400" s="283"/>
      <c r="S1400" s="283"/>
      <c r="T1400" s="284"/>
      <c r="AT1400" s="285" t="s">
        <v>398</v>
      </c>
      <c r="AU1400" s="285" t="s">
        <v>386</v>
      </c>
      <c r="AV1400" s="16" t="s">
        <v>386</v>
      </c>
      <c r="AW1400" s="16" t="s">
        <v>30</v>
      </c>
      <c r="AX1400" s="16" t="s">
        <v>84</v>
      </c>
      <c r="AY1400" s="285" t="s">
        <v>387</v>
      </c>
    </row>
    <row r="1401" spans="1:65" s="2" customFormat="1" ht="62.7" customHeight="1">
      <c r="A1401" s="37"/>
      <c r="B1401" s="38"/>
      <c r="C1401" s="240" t="s">
        <v>1490</v>
      </c>
      <c r="D1401" s="240" t="s">
        <v>393</v>
      </c>
      <c r="E1401" s="241" t="s">
        <v>480</v>
      </c>
      <c r="F1401" s="242" t="s">
        <v>481</v>
      </c>
      <c r="G1401" s="243" t="s">
        <v>405</v>
      </c>
      <c r="H1401" s="244">
        <v>353.4</v>
      </c>
      <c r="I1401" s="245"/>
      <c r="J1401" s="246">
        <f>ROUND(I1401*H1401,2)</f>
        <v>0</v>
      </c>
      <c r="K1401" s="247"/>
      <c r="L1401" s="40"/>
      <c r="M1401" s="248" t="s">
        <v>1</v>
      </c>
      <c r="N1401" s="249" t="s">
        <v>42</v>
      </c>
      <c r="O1401" s="78"/>
      <c r="P1401" s="250">
        <f>O1401*H1401</f>
        <v>0</v>
      </c>
      <c r="Q1401" s="250">
        <v>1.0000000000000001E-5</v>
      </c>
      <c r="R1401" s="250">
        <f>Q1401*H1401</f>
        <v>3.5340000000000002E-3</v>
      </c>
      <c r="S1401" s="250">
        <v>6.0000000000000001E-3</v>
      </c>
      <c r="T1401" s="251">
        <f>S1401*H1401</f>
        <v>2.1204000000000001</v>
      </c>
      <c r="U1401" s="37"/>
      <c r="V1401" s="37"/>
      <c r="W1401" s="37"/>
      <c r="X1401" s="37"/>
      <c r="Y1401" s="37"/>
      <c r="Z1401" s="37"/>
      <c r="AA1401" s="37"/>
      <c r="AB1401" s="37"/>
      <c r="AC1401" s="37"/>
      <c r="AD1401" s="37"/>
      <c r="AE1401" s="37"/>
      <c r="AR1401" s="252" t="s">
        <v>386</v>
      </c>
      <c r="AT1401" s="252" t="s">
        <v>393</v>
      </c>
      <c r="AU1401" s="252" t="s">
        <v>386</v>
      </c>
      <c r="AY1401" s="19" t="s">
        <v>387</v>
      </c>
      <c r="BE1401" s="127">
        <f>IF(N1401="základná",J1401,0)</f>
        <v>0</v>
      </c>
      <c r="BF1401" s="127">
        <f>IF(N1401="znížená",J1401,0)</f>
        <v>0</v>
      </c>
      <c r="BG1401" s="127">
        <f>IF(N1401="zákl. prenesená",J1401,0)</f>
        <v>0</v>
      </c>
      <c r="BH1401" s="127">
        <f>IF(N1401="zníž. prenesená",J1401,0)</f>
        <v>0</v>
      </c>
      <c r="BI1401" s="127">
        <f>IF(N1401="nulová",J1401,0)</f>
        <v>0</v>
      </c>
      <c r="BJ1401" s="19" t="s">
        <v>92</v>
      </c>
      <c r="BK1401" s="127">
        <f>ROUND(I1401*H1401,2)</f>
        <v>0</v>
      </c>
      <c r="BL1401" s="19" t="s">
        <v>386</v>
      </c>
      <c r="BM1401" s="252" t="s">
        <v>1491</v>
      </c>
    </row>
    <row r="1402" spans="1:65" s="15" customFormat="1" ht="10.199999999999999">
      <c r="B1402" s="264"/>
      <c r="C1402" s="265"/>
      <c r="D1402" s="255" t="s">
        <v>398</v>
      </c>
      <c r="E1402" s="266" t="s">
        <v>1</v>
      </c>
      <c r="F1402" s="267" t="s">
        <v>1449</v>
      </c>
      <c r="G1402" s="265"/>
      <c r="H1402" s="268">
        <v>353.4</v>
      </c>
      <c r="I1402" s="269"/>
      <c r="J1402" s="265"/>
      <c r="K1402" s="265"/>
      <c r="L1402" s="270"/>
      <c r="M1402" s="271"/>
      <c r="N1402" s="272"/>
      <c r="O1402" s="272"/>
      <c r="P1402" s="272"/>
      <c r="Q1402" s="272"/>
      <c r="R1402" s="272"/>
      <c r="S1402" s="272"/>
      <c r="T1402" s="273"/>
      <c r="AT1402" s="274" t="s">
        <v>398</v>
      </c>
      <c r="AU1402" s="274" t="s">
        <v>386</v>
      </c>
      <c r="AV1402" s="15" t="s">
        <v>92</v>
      </c>
      <c r="AW1402" s="15" t="s">
        <v>30</v>
      </c>
      <c r="AX1402" s="15" t="s">
        <v>84</v>
      </c>
      <c r="AY1402" s="274" t="s">
        <v>387</v>
      </c>
    </row>
    <row r="1403" spans="1:65" s="2" customFormat="1" ht="24.15" customHeight="1">
      <c r="A1403" s="37"/>
      <c r="B1403" s="38"/>
      <c r="C1403" s="240" t="s">
        <v>1492</v>
      </c>
      <c r="D1403" s="240" t="s">
        <v>393</v>
      </c>
      <c r="E1403" s="241" t="s">
        <v>1493</v>
      </c>
      <c r="F1403" s="242" t="s">
        <v>1494</v>
      </c>
      <c r="G1403" s="243" t="s">
        <v>405</v>
      </c>
      <c r="H1403" s="244">
        <v>5.43</v>
      </c>
      <c r="I1403" s="245"/>
      <c r="J1403" s="246">
        <f>ROUND(I1403*H1403,2)</f>
        <v>0</v>
      </c>
      <c r="K1403" s="247"/>
      <c r="L1403" s="40"/>
      <c r="M1403" s="248" t="s">
        <v>1</v>
      </c>
      <c r="N1403" s="249" t="s">
        <v>42</v>
      </c>
      <c r="O1403" s="78"/>
      <c r="P1403" s="250">
        <f>O1403*H1403</f>
        <v>0</v>
      </c>
      <c r="Q1403" s="250">
        <v>0</v>
      </c>
      <c r="R1403" s="250">
        <f>Q1403*H1403</f>
        <v>0</v>
      </c>
      <c r="S1403" s="250">
        <v>6.6000000000000003E-2</v>
      </c>
      <c r="T1403" s="251">
        <f>S1403*H1403</f>
        <v>0.35837999999999998</v>
      </c>
      <c r="U1403" s="37"/>
      <c r="V1403" s="37"/>
      <c r="W1403" s="37"/>
      <c r="X1403" s="37"/>
      <c r="Y1403" s="37"/>
      <c r="Z1403" s="37"/>
      <c r="AA1403" s="37"/>
      <c r="AB1403" s="37"/>
      <c r="AC1403" s="37"/>
      <c r="AD1403" s="37"/>
      <c r="AE1403" s="37"/>
      <c r="AR1403" s="252" t="s">
        <v>386</v>
      </c>
      <c r="AT1403" s="252" t="s">
        <v>393</v>
      </c>
      <c r="AU1403" s="252" t="s">
        <v>386</v>
      </c>
      <c r="AY1403" s="19" t="s">
        <v>387</v>
      </c>
      <c r="BE1403" s="127">
        <f>IF(N1403="základná",J1403,0)</f>
        <v>0</v>
      </c>
      <c r="BF1403" s="127">
        <f>IF(N1403="znížená",J1403,0)</f>
        <v>0</v>
      </c>
      <c r="BG1403" s="127">
        <f>IF(N1403="zákl. prenesená",J1403,0)</f>
        <v>0</v>
      </c>
      <c r="BH1403" s="127">
        <f>IF(N1403="zníž. prenesená",J1403,0)</f>
        <v>0</v>
      </c>
      <c r="BI1403" s="127">
        <f>IF(N1403="nulová",J1403,0)</f>
        <v>0</v>
      </c>
      <c r="BJ1403" s="19" t="s">
        <v>92</v>
      </c>
      <c r="BK1403" s="127">
        <f>ROUND(I1403*H1403,2)</f>
        <v>0</v>
      </c>
      <c r="BL1403" s="19" t="s">
        <v>386</v>
      </c>
      <c r="BM1403" s="252" t="s">
        <v>1495</v>
      </c>
    </row>
    <row r="1404" spans="1:65" s="14" customFormat="1" ht="20.399999999999999">
      <c r="B1404" s="253"/>
      <c r="C1404" s="254"/>
      <c r="D1404" s="255" t="s">
        <v>398</v>
      </c>
      <c r="E1404" s="256" t="s">
        <v>1</v>
      </c>
      <c r="F1404" s="257" t="s">
        <v>1484</v>
      </c>
      <c r="G1404" s="254"/>
      <c r="H1404" s="256" t="s">
        <v>1</v>
      </c>
      <c r="I1404" s="258"/>
      <c r="J1404" s="254"/>
      <c r="K1404" s="254"/>
      <c r="L1404" s="259"/>
      <c r="M1404" s="260"/>
      <c r="N1404" s="261"/>
      <c r="O1404" s="261"/>
      <c r="P1404" s="261"/>
      <c r="Q1404" s="261"/>
      <c r="R1404" s="261"/>
      <c r="S1404" s="261"/>
      <c r="T1404" s="262"/>
      <c r="AT1404" s="263" t="s">
        <v>398</v>
      </c>
      <c r="AU1404" s="263" t="s">
        <v>386</v>
      </c>
      <c r="AV1404" s="14" t="s">
        <v>84</v>
      </c>
      <c r="AW1404" s="14" t="s">
        <v>30</v>
      </c>
      <c r="AX1404" s="14" t="s">
        <v>76</v>
      </c>
      <c r="AY1404" s="263" t="s">
        <v>387</v>
      </c>
    </row>
    <row r="1405" spans="1:65" s="15" customFormat="1" ht="10.199999999999999">
      <c r="B1405" s="264"/>
      <c r="C1405" s="265"/>
      <c r="D1405" s="255" t="s">
        <v>398</v>
      </c>
      <c r="E1405" s="266" t="s">
        <v>1</v>
      </c>
      <c r="F1405" s="267" t="s">
        <v>1496</v>
      </c>
      <c r="G1405" s="265"/>
      <c r="H1405" s="268">
        <v>5.43</v>
      </c>
      <c r="I1405" s="269"/>
      <c r="J1405" s="265"/>
      <c r="K1405" s="265"/>
      <c r="L1405" s="270"/>
      <c r="M1405" s="271"/>
      <c r="N1405" s="272"/>
      <c r="O1405" s="272"/>
      <c r="P1405" s="272"/>
      <c r="Q1405" s="272"/>
      <c r="R1405" s="272"/>
      <c r="S1405" s="272"/>
      <c r="T1405" s="273"/>
      <c r="AT1405" s="274" t="s">
        <v>398</v>
      </c>
      <c r="AU1405" s="274" t="s">
        <v>386</v>
      </c>
      <c r="AV1405" s="15" t="s">
        <v>92</v>
      </c>
      <c r="AW1405" s="15" t="s">
        <v>30</v>
      </c>
      <c r="AX1405" s="15" t="s">
        <v>76</v>
      </c>
      <c r="AY1405" s="274" t="s">
        <v>387</v>
      </c>
    </row>
    <row r="1406" spans="1:65" s="16" customFormat="1" ht="10.199999999999999">
      <c r="B1406" s="275"/>
      <c r="C1406" s="276"/>
      <c r="D1406" s="255" t="s">
        <v>398</v>
      </c>
      <c r="E1406" s="277" t="s">
        <v>1</v>
      </c>
      <c r="F1406" s="278" t="s">
        <v>412</v>
      </c>
      <c r="G1406" s="276"/>
      <c r="H1406" s="279">
        <v>5.43</v>
      </c>
      <c r="I1406" s="280"/>
      <c r="J1406" s="276"/>
      <c r="K1406" s="276"/>
      <c r="L1406" s="281"/>
      <c r="M1406" s="282"/>
      <c r="N1406" s="283"/>
      <c r="O1406" s="283"/>
      <c r="P1406" s="283"/>
      <c r="Q1406" s="283"/>
      <c r="R1406" s="283"/>
      <c r="S1406" s="283"/>
      <c r="T1406" s="284"/>
      <c r="AT1406" s="285" t="s">
        <v>398</v>
      </c>
      <c r="AU1406" s="285" t="s">
        <v>386</v>
      </c>
      <c r="AV1406" s="16" t="s">
        <v>386</v>
      </c>
      <c r="AW1406" s="16" t="s">
        <v>30</v>
      </c>
      <c r="AX1406" s="16" t="s">
        <v>84</v>
      </c>
      <c r="AY1406" s="285" t="s">
        <v>387</v>
      </c>
    </row>
    <row r="1407" spans="1:65" s="2" customFormat="1" ht="24.15" customHeight="1">
      <c r="A1407" s="37"/>
      <c r="B1407" s="38"/>
      <c r="C1407" s="240" t="s">
        <v>1497</v>
      </c>
      <c r="D1407" s="240" t="s">
        <v>393</v>
      </c>
      <c r="E1407" s="241" t="s">
        <v>1498</v>
      </c>
      <c r="F1407" s="242" t="s">
        <v>1499</v>
      </c>
      <c r="G1407" s="243" t="s">
        <v>436</v>
      </c>
      <c r="H1407" s="244">
        <v>1</v>
      </c>
      <c r="I1407" s="245"/>
      <c r="J1407" s="246">
        <f>ROUND(I1407*H1407,2)</f>
        <v>0</v>
      </c>
      <c r="K1407" s="247"/>
      <c r="L1407" s="40"/>
      <c r="M1407" s="248" t="s">
        <v>1</v>
      </c>
      <c r="N1407" s="249" t="s">
        <v>42</v>
      </c>
      <c r="O1407" s="78"/>
      <c r="P1407" s="250">
        <f>O1407*H1407</f>
        <v>0</v>
      </c>
      <c r="Q1407" s="250">
        <v>0</v>
      </c>
      <c r="R1407" s="250">
        <f>Q1407*H1407</f>
        <v>0</v>
      </c>
      <c r="S1407" s="250">
        <v>8.0000000000000002E-3</v>
      </c>
      <c r="T1407" s="251">
        <f>S1407*H1407</f>
        <v>8.0000000000000002E-3</v>
      </c>
      <c r="U1407" s="37"/>
      <c r="V1407" s="37"/>
      <c r="W1407" s="37"/>
      <c r="X1407" s="37"/>
      <c r="Y1407" s="37"/>
      <c r="Z1407" s="37"/>
      <c r="AA1407" s="37"/>
      <c r="AB1407" s="37"/>
      <c r="AC1407" s="37"/>
      <c r="AD1407" s="37"/>
      <c r="AE1407" s="37"/>
      <c r="AR1407" s="252" t="s">
        <v>386</v>
      </c>
      <c r="AT1407" s="252" t="s">
        <v>393</v>
      </c>
      <c r="AU1407" s="252" t="s">
        <v>386</v>
      </c>
      <c r="AY1407" s="19" t="s">
        <v>387</v>
      </c>
      <c r="BE1407" s="127">
        <f>IF(N1407="základná",J1407,0)</f>
        <v>0</v>
      </c>
      <c r="BF1407" s="127">
        <f>IF(N1407="znížená",J1407,0)</f>
        <v>0</v>
      </c>
      <c r="BG1407" s="127">
        <f>IF(N1407="zákl. prenesená",J1407,0)</f>
        <v>0</v>
      </c>
      <c r="BH1407" s="127">
        <f>IF(N1407="zníž. prenesená",J1407,0)</f>
        <v>0</v>
      </c>
      <c r="BI1407" s="127">
        <f>IF(N1407="nulová",J1407,0)</f>
        <v>0</v>
      </c>
      <c r="BJ1407" s="19" t="s">
        <v>92</v>
      </c>
      <c r="BK1407" s="127">
        <f>ROUND(I1407*H1407,2)</f>
        <v>0</v>
      </c>
      <c r="BL1407" s="19" t="s">
        <v>386</v>
      </c>
      <c r="BM1407" s="252" t="s">
        <v>1500</v>
      </c>
    </row>
    <row r="1408" spans="1:65" s="15" customFormat="1" ht="10.199999999999999">
      <c r="B1408" s="264"/>
      <c r="C1408" s="265"/>
      <c r="D1408" s="255" t="s">
        <v>398</v>
      </c>
      <c r="E1408" s="266" t="s">
        <v>1</v>
      </c>
      <c r="F1408" s="267" t="s">
        <v>1501</v>
      </c>
      <c r="G1408" s="265"/>
      <c r="H1408" s="268">
        <v>1</v>
      </c>
      <c r="I1408" s="269"/>
      <c r="J1408" s="265"/>
      <c r="K1408" s="265"/>
      <c r="L1408" s="270"/>
      <c r="M1408" s="271"/>
      <c r="N1408" s="272"/>
      <c r="O1408" s="272"/>
      <c r="P1408" s="272"/>
      <c r="Q1408" s="272"/>
      <c r="R1408" s="272"/>
      <c r="S1408" s="272"/>
      <c r="T1408" s="273"/>
      <c r="AT1408" s="274" t="s">
        <v>398</v>
      </c>
      <c r="AU1408" s="274" t="s">
        <v>386</v>
      </c>
      <c r="AV1408" s="15" t="s">
        <v>92</v>
      </c>
      <c r="AW1408" s="15" t="s">
        <v>30</v>
      </c>
      <c r="AX1408" s="15" t="s">
        <v>84</v>
      </c>
      <c r="AY1408" s="274" t="s">
        <v>387</v>
      </c>
    </row>
    <row r="1409" spans="1:65" s="2" customFormat="1" ht="24.15" customHeight="1">
      <c r="A1409" s="37"/>
      <c r="B1409" s="38"/>
      <c r="C1409" s="240" t="s">
        <v>1502</v>
      </c>
      <c r="D1409" s="240" t="s">
        <v>393</v>
      </c>
      <c r="E1409" s="241" t="s">
        <v>483</v>
      </c>
      <c r="F1409" s="242" t="s">
        <v>484</v>
      </c>
      <c r="G1409" s="243" t="s">
        <v>485</v>
      </c>
      <c r="H1409" s="244">
        <v>2948.4</v>
      </c>
      <c r="I1409" s="245"/>
      <c r="J1409" s="246">
        <f>ROUND(I1409*H1409,2)</f>
        <v>0</v>
      </c>
      <c r="K1409" s="247"/>
      <c r="L1409" s="40"/>
      <c r="M1409" s="248" t="s">
        <v>1</v>
      </c>
      <c r="N1409" s="249" t="s">
        <v>42</v>
      </c>
      <c r="O1409" s="78"/>
      <c r="P1409" s="250">
        <f>O1409*H1409</f>
        <v>0</v>
      </c>
      <c r="Q1409" s="250">
        <v>3.0000000000000001E-5</v>
      </c>
      <c r="R1409" s="250">
        <f>Q1409*H1409</f>
        <v>8.8452000000000003E-2</v>
      </c>
      <c r="S1409" s="250">
        <v>4.2000000000000002E-4</v>
      </c>
      <c r="T1409" s="251">
        <f>S1409*H1409</f>
        <v>1.2383280000000001</v>
      </c>
      <c r="U1409" s="37"/>
      <c r="V1409" s="37"/>
      <c r="W1409" s="37"/>
      <c r="X1409" s="37"/>
      <c r="Y1409" s="37"/>
      <c r="Z1409" s="37"/>
      <c r="AA1409" s="37"/>
      <c r="AB1409" s="37"/>
      <c r="AC1409" s="37"/>
      <c r="AD1409" s="37"/>
      <c r="AE1409" s="37"/>
      <c r="AR1409" s="252" t="s">
        <v>386</v>
      </c>
      <c r="AT1409" s="252" t="s">
        <v>393</v>
      </c>
      <c r="AU1409" s="252" t="s">
        <v>386</v>
      </c>
      <c r="AY1409" s="19" t="s">
        <v>387</v>
      </c>
      <c r="BE1409" s="127">
        <f>IF(N1409="základná",J1409,0)</f>
        <v>0</v>
      </c>
      <c r="BF1409" s="127">
        <f>IF(N1409="znížená",J1409,0)</f>
        <v>0</v>
      </c>
      <c r="BG1409" s="127">
        <f>IF(N1409="zákl. prenesená",J1409,0)</f>
        <v>0</v>
      </c>
      <c r="BH1409" s="127">
        <f>IF(N1409="zníž. prenesená",J1409,0)</f>
        <v>0</v>
      </c>
      <c r="BI1409" s="127">
        <f>IF(N1409="nulová",J1409,0)</f>
        <v>0</v>
      </c>
      <c r="BJ1409" s="19" t="s">
        <v>92</v>
      </c>
      <c r="BK1409" s="127">
        <f>ROUND(I1409*H1409,2)</f>
        <v>0</v>
      </c>
      <c r="BL1409" s="19" t="s">
        <v>386</v>
      </c>
      <c r="BM1409" s="252" t="s">
        <v>1503</v>
      </c>
    </row>
    <row r="1410" spans="1:65" s="14" customFormat="1" ht="20.399999999999999">
      <c r="B1410" s="253"/>
      <c r="C1410" s="254"/>
      <c r="D1410" s="255" t="s">
        <v>398</v>
      </c>
      <c r="E1410" s="256" t="s">
        <v>1</v>
      </c>
      <c r="F1410" s="257" t="s">
        <v>1484</v>
      </c>
      <c r="G1410" s="254"/>
      <c r="H1410" s="256" t="s">
        <v>1</v>
      </c>
      <c r="I1410" s="258"/>
      <c r="J1410" s="254"/>
      <c r="K1410" s="254"/>
      <c r="L1410" s="259"/>
      <c r="M1410" s="260"/>
      <c r="N1410" s="261"/>
      <c r="O1410" s="261"/>
      <c r="P1410" s="261"/>
      <c r="Q1410" s="261"/>
      <c r="R1410" s="261"/>
      <c r="S1410" s="261"/>
      <c r="T1410" s="262"/>
      <c r="AT1410" s="263" t="s">
        <v>398</v>
      </c>
      <c r="AU1410" s="263" t="s">
        <v>386</v>
      </c>
      <c r="AV1410" s="14" t="s">
        <v>84</v>
      </c>
      <c r="AW1410" s="14" t="s">
        <v>30</v>
      </c>
      <c r="AX1410" s="14" t="s">
        <v>76</v>
      </c>
      <c r="AY1410" s="263" t="s">
        <v>387</v>
      </c>
    </row>
    <row r="1411" spans="1:65" s="15" customFormat="1" ht="10.199999999999999">
      <c r="B1411" s="264"/>
      <c r="C1411" s="265"/>
      <c r="D1411" s="255" t="s">
        <v>398</v>
      </c>
      <c r="E1411" s="266" t="s">
        <v>1</v>
      </c>
      <c r="F1411" s="267" t="s">
        <v>1504</v>
      </c>
      <c r="G1411" s="265"/>
      <c r="H1411" s="268">
        <v>2808</v>
      </c>
      <c r="I1411" s="269"/>
      <c r="J1411" s="265"/>
      <c r="K1411" s="265"/>
      <c r="L1411" s="270"/>
      <c r="M1411" s="271"/>
      <c r="N1411" s="272"/>
      <c r="O1411" s="272"/>
      <c r="P1411" s="272"/>
      <c r="Q1411" s="272"/>
      <c r="R1411" s="272"/>
      <c r="S1411" s="272"/>
      <c r="T1411" s="273"/>
      <c r="AT1411" s="274" t="s">
        <v>398</v>
      </c>
      <c r="AU1411" s="274" t="s">
        <v>386</v>
      </c>
      <c r="AV1411" s="15" t="s">
        <v>92</v>
      </c>
      <c r="AW1411" s="15" t="s">
        <v>30</v>
      </c>
      <c r="AX1411" s="15" t="s">
        <v>76</v>
      </c>
      <c r="AY1411" s="274" t="s">
        <v>387</v>
      </c>
    </row>
    <row r="1412" spans="1:65" s="17" customFormat="1" ht="10.199999999999999">
      <c r="B1412" s="286"/>
      <c r="C1412" s="287"/>
      <c r="D1412" s="255" t="s">
        <v>398</v>
      </c>
      <c r="E1412" s="288" t="s">
        <v>184</v>
      </c>
      <c r="F1412" s="289" t="s">
        <v>411</v>
      </c>
      <c r="G1412" s="287"/>
      <c r="H1412" s="290">
        <v>2808</v>
      </c>
      <c r="I1412" s="291"/>
      <c r="J1412" s="287"/>
      <c r="K1412" s="287"/>
      <c r="L1412" s="292"/>
      <c r="M1412" s="293"/>
      <c r="N1412" s="294"/>
      <c r="O1412" s="294"/>
      <c r="P1412" s="294"/>
      <c r="Q1412" s="294"/>
      <c r="R1412" s="294"/>
      <c r="S1412" s="294"/>
      <c r="T1412" s="295"/>
      <c r="AT1412" s="296" t="s">
        <v>398</v>
      </c>
      <c r="AU1412" s="296" t="s">
        <v>386</v>
      </c>
      <c r="AV1412" s="17" t="s">
        <v>99</v>
      </c>
      <c r="AW1412" s="17" t="s">
        <v>30</v>
      </c>
      <c r="AX1412" s="17" t="s">
        <v>76</v>
      </c>
      <c r="AY1412" s="296" t="s">
        <v>387</v>
      </c>
    </row>
    <row r="1413" spans="1:65" s="15" customFormat="1" ht="10.199999999999999">
      <c r="B1413" s="264"/>
      <c r="C1413" s="265"/>
      <c r="D1413" s="255" t="s">
        <v>398</v>
      </c>
      <c r="E1413" s="266" t="s">
        <v>1</v>
      </c>
      <c r="F1413" s="267" t="s">
        <v>1505</v>
      </c>
      <c r="G1413" s="265"/>
      <c r="H1413" s="268">
        <v>140.4</v>
      </c>
      <c r="I1413" s="269"/>
      <c r="J1413" s="265"/>
      <c r="K1413" s="265"/>
      <c r="L1413" s="270"/>
      <c r="M1413" s="271"/>
      <c r="N1413" s="272"/>
      <c r="O1413" s="272"/>
      <c r="P1413" s="272"/>
      <c r="Q1413" s="272"/>
      <c r="R1413" s="272"/>
      <c r="S1413" s="272"/>
      <c r="T1413" s="273"/>
      <c r="AT1413" s="274" t="s">
        <v>398</v>
      </c>
      <c r="AU1413" s="274" t="s">
        <v>386</v>
      </c>
      <c r="AV1413" s="15" t="s">
        <v>92</v>
      </c>
      <c r="AW1413" s="15" t="s">
        <v>30</v>
      </c>
      <c r="AX1413" s="15" t="s">
        <v>76</v>
      </c>
      <c r="AY1413" s="274" t="s">
        <v>387</v>
      </c>
    </row>
    <row r="1414" spans="1:65" s="16" customFormat="1" ht="10.199999999999999">
      <c r="B1414" s="275"/>
      <c r="C1414" s="276"/>
      <c r="D1414" s="255" t="s">
        <v>398</v>
      </c>
      <c r="E1414" s="277" t="s">
        <v>1</v>
      </c>
      <c r="F1414" s="278" t="s">
        <v>412</v>
      </c>
      <c r="G1414" s="276"/>
      <c r="H1414" s="279">
        <v>2948.4</v>
      </c>
      <c r="I1414" s="280"/>
      <c r="J1414" s="276"/>
      <c r="K1414" s="276"/>
      <c r="L1414" s="281"/>
      <c r="M1414" s="282"/>
      <c r="N1414" s="283"/>
      <c r="O1414" s="283"/>
      <c r="P1414" s="283"/>
      <c r="Q1414" s="283"/>
      <c r="R1414" s="283"/>
      <c r="S1414" s="283"/>
      <c r="T1414" s="284"/>
      <c r="AT1414" s="285" t="s">
        <v>398</v>
      </c>
      <c r="AU1414" s="285" t="s">
        <v>386</v>
      </c>
      <c r="AV1414" s="16" t="s">
        <v>386</v>
      </c>
      <c r="AW1414" s="16" t="s">
        <v>30</v>
      </c>
      <c r="AX1414" s="16" t="s">
        <v>84</v>
      </c>
      <c r="AY1414" s="285" t="s">
        <v>387</v>
      </c>
    </row>
    <row r="1415" spans="1:65" s="2" customFormat="1" ht="33" customHeight="1">
      <c r="A1415" s="37"/>
      <c r="B1415" s="38"/>
      <c r="C1415" s="240" t="s">
        <v>1506</v>
      </c>
      <c r="D1415" s="240" t="s">
        <v>393</v>
      </c>
      <c r="E1415" s="241" t="s">
        <v>1507</v>
      </c>
      <c r="F1415" s="242" t="s">
        <v>1508</v>
      </c>
      <c r="G1415" s="243" t="s">
        <v>485</v>
      </c>
      <c r="H1415" s="244">
        <v>1044.03</v>
      </c>
      <c r="I1415" s="245"/>
      <c r="J1415" s="246">
        <f>ROUND(I1415*H1415,2)</f>
        <v>0</v>
      </c>
      <c r="K1415" s="247"/>
      <c r="L1415" s="40"/>
      <c r="M1415" s="248" t="s">
        <v>1</v>
      </c>
      <c r="N1415" s="249" t="s">
        <v>42</v>
      </c>
      <c r="O1415" s="78"/>
      <c r="P1415" s="250">
        <f>O1415*H1415</f>
        <v>0</v>
      </c>
      <c r="Q1415" s="250">
        <v>0</v>
      </c>
      <c r="R1415" s="250">
        <f>Q1415*H1415</f>
        <v>0</v>
      </c>
      <c r="S1415" s="250">
        <v>0</v>
      </c>
      <c r="T1415" s="251">
        <f>S1415*H1415</f>
        <v>0</v>
      </c>
      <c r="U1415" s="37"/>
      <c r="V1415" s="37"/>
      <c r="W1415" s="37"/>
      <c r="X1415" s="37"/>
      <c r="Y1415" s="37"/>
      <c r="Z1415" s="37"/>
      <c r="AA1415" s="37"/>
      <c r="AB1415" s="37"/>
      <c r="AC1415" s="37"/>
      <c r="AD1415" s="37"/>
      <c r="AE1415" s="37"/>
      <c r="AR1415" s="252" t="s">
        <v>386</v>
      </c>
      <c r="AT1415" s="252" t="s">
        <v>393</v>
      </c>
      <c r="AU1415" s="252" t="s">
        <v>386</v>
      </c>
      <c r="AY1415" s="19" t="s">
        <v>387</v>
      </c>
      <c r="BE1415" s="127">
        <f>IF(N1415="základná",J1415,0)</f>
        <v>0</v>
      </c>
      <c r="BF1415" s="127">
        <f>IF(N1415="znížená",J1415,0)</f>
        <v>0</v>
      </c>
      <c r="BG1415" s="127">
        <f>IF(N1415="zákl. prenesená",J1415,0)</f>
        <v>0</v>
      </c>
      <c r="BH1415" s="127">
        <f>IF(N1415="zníž. prenesená",J1415,0)</f>
        <v>0</v>
      </c>
      <c r="BI1415" s="127">
        <f>IF(N1415="nulová",J1415,0)</f>
        <v>0</v>
      </c>
      <c r="BJ1415" s="19" t="s">
        <v>92</v>
      </c>
      <c r="BK1415" s="127">
        <f>ROUND(I1415*H1415,2)</f>
        <v>0</v>
      </c>
      <c r="BL1415" s="19" t="s">
        <v>386</v>
      </c>
      <c r="BM1415" s="252" t="s">
        <v>1509</v>
      </c>
    </row>
    <row r="1416" spans="1:65" s="14" customFormat="1" ht="20.399999999999999">
      <c r="B1416" s="253"/>
      <c r="C1416" s="254"/>
      <c r="D1416" s="255" t="s">
        <v>398</v>
      </c>
      <c r="E1416" s="256" t="s">
        <v>1</v>
      </c>
      <c r="F1416" s="257" t="s">
        <v>1484</v>
      </c>
      <c r="G1416" s="254"/>
      <c r="H1416" s="256" t="s">
        <v>1</v>
      </c>
      <c r="I1416" s="258"/>
      <c r="J1416" s="254"/>
      <c r="K1416" s="254"/>
      <c r="L1416" s="259"/>
      <c r="M1416" s="260"/>
      <c r="N1416" s="261"/>
      <c r="O1416" s="261"/>
      <c r="P1416" s="261"/>
      <c r="Q1416" s="261"/>
      <c r="R1416" s="261"/>
      <c r="S1416" s="261"/>
      <c r="T1416" s="262"/>
      <c r="AT1416" s="263" t="s">
        <v>398</v>
      </c>
      <c r="AU1416" s="263" t="s">
        <v>386</v>
      </c>
      <c r="AV1416" s="14" t="s">
        <v>84</v>
      </c>
      <c r="AW1416" s="14" t="s">
        <v>30</v>
      </c>
      <c r="AX1416" s="14" t="s">
        <v>76</v>
      </c>
      <c r="AY1416" s="263" t="s">
        <v>387</v>
      </c>
    </row>
    <row r="1417" spans="1:65" s="15" customFormat="1" ht="10.199999999999999">
      <c r="B1417" s="264"/>
      <c r="C1417" s="265"/>
      <c r="D1417" s="255" t="s">
        <v>398</v>
      </c>
      <c r="E1417" s="266" t="s">
        <v>1</v>
      </c>
      <c r="F1417" s="267" t="s">
        <v>1510</v>
      </c>
      <c r="G1417" s="265"/>
      <c r="H1417" s="268">
        <v>994.31399999999996</v>
      </c>
      <c r="I1417" s="269"/>
      <c r="J1417" s="265"/>
      <c r="K1417" s="265"/>
      <c r="L1417" s="270"/>
      <c r="M1417" s="271"/>
      <c r="N1417" s="272"/>
      <c r="O1417" s="272"/>
      <c r="P1417" s="272"/>
      <c r="Q1417" s="272"/>
      <c r="R1417" s="272"/>
      <c r="S1417" s="272"/>
      <c r="T1417" s="273"/>
      <c r="AT1417" s="274" t="s">
        <v>398</v>
      </c>
      <c r="AU1417" s="274" t="s">
        <v>386</v>
      </c>
      <c r="AV1417" s="15" t="s">
        <v>92</v>
      </c>
      <c r="AW1417" s="15" t="s">
        <v>30</v>
      </c>
      <c r="AX1417" s="15" t="s">
        <v>76</v>
      </c>
      <c r="AY1417" s="274" t="s">
        <v>387</v>
      </c>
    </row>
    <row r="1418" spans="1:65" s="17" customFormat="1" ht="10.199999999999999">
      <c r="B1418" s="286"/>
      <c r="C1418" s="287"/>
      <c r="D1418" s="255" t="s">
        <v>398</v>
      </c>
      <c r="E1418" s="288" t="s">
        <v>208</v>
      </c>
      <c r="F1418" s="289" t="s">
        <v>411</v>
      </c>
      <c r="G1418" s="287"/>
      <c r="H1418" s="290">
        <v>994.31399999999996</v>
      </c>
      <c r="I1418" s="291"/>
      <c r="J1418" s="287"/>
      <c r="K1418" s="287"/>
      <c r="L1418" s="292"/>
      <c r="M1418" s="293"/>
      <c r="N1418" s="294"/>
      <c r="O1418" s="294"/>
      <c r="P1418" s="294"/>
      <c r="Q1418" s="294"/>
      <c r="R1418" s="294"/>
      <c r="S1418" s="294"/>
      <c r="T1418" s="295"/>
      <c r="AT1418" s="296" t="s">
        <v>398</v>
      </c>
      <c r="AU1418" s="296" t="s">
        <v>386</v>
      </c>
      <c r="AV1418" s="17" t="s">
        <v>99</v>
      </c>
      <c r="AW1418" s="17" t="s">
        <v>30</v>
      </c>
      <c r="AX1418" s="17" t="s">
        <v>76</v>
      </c>
      <c r="AY1418" s="296" t="s">
        <v>387</v>
      </c>
    </row>
    <row r="1419" spans="1:65" s="15" customFormat="1" ht="10.199999999999999">
      <c r="B1419" s="264"/>
      <c r="C1419" s="265"/>
      <c r="D1419" s="255" t="s">
        <v>398</v>
      </c>
      <c r="E1419" s="266" t="s">
        <v>1</v>
      </c>
      <c r="F1419" s="267" t="s">
        <v>1511</v>
      </c>
      <c r="G1419" s="265"/>
      <c r="H1419" s="268">
        <v>49.716000000000001</v>
      </c>
      <c r="I1419" s="269"/>
      <c r="J1419" s="265"/>
      <c r="K1419" s="265"/>
      <c r="L1419" s="270"/>
      <c r="M1419" s="271"/>
      <c r="N1419" s="272"/>
      <c r="O1419" s="272"/>
      <c r="P1419" s="272"/>
      <c r="Q1419" s="272"/>
      <c r="R1419" s="272"/>
      <c r="S1419" s="272"/>
      <c r="T1419" s="273"/>
      <c r="AT1419" s="274" t="s">
        <v>398</v>
      </c>
      <c r="AU1419" s="274" t="s">
        <v>386</v>
      </c>
      <c r="AV1419" s="15" t="s">
        <v>92</v>
      </c>
      <c r="AW1419" s="15" t="s">
        <v>30</v>
      </c>
      <c r="AX1419" s="15" t="s">
        <v>76</v>
      </c>
      <c r="AY1419" s="274" t="s">
        <v>387</v>
      </c>
    </row>
    <row r="1420" spans="1:65" s="16" customFormat="1" ht="10.199999999999999">
      <c r="B1420" s="275"/>
      <c r="C1420" s="276"/>
      <c r="D1420" s="255" t="s">
        <v>398</v>
      </c>
      <c r="E1420" s="277" t="s">
        <v>1</v>
      </c>
      <c r="F1420" s="278" t="s">
        <v>412</v>
      </c>
      <c r="G1420" s="276"/>
      <c r="H1420" s="279">
        <v>1044.03</v>
      </c>
      <c r="I1420" s="280"/>
      <c r="J1420" s="276"/>
      <c r="K1420" s="276"/>
      <c r="L1420" s="281"/>
      <c r="M1420" s="282"/>
      <c r="N1420" s="283"/>
      <c r="O1420" s="283"/>
      <c r="P1420" s="283"/>
      <c r="Q1420" s="283"/>
      <c r="R1420" s="283"/>
      <c r="S1420" s="283"/>
      <c r="T1420" s="284"/>
      <c r="AT1420" s="285" t="s">
        <v>398</v>
      </c>
      <c r="AU1420" s="285" t="s">
        <v>386</v>
      </c>
      <c r="AV1420" s="16" t="s">
        <v>386</v>
      </c>
      <c r="AW1420" s="16" t="s">
        <v>30</v>
      </c>
      <c r="AX1420" s="16" t="s">
        <v>84</v>
      </c>
      <c r="AY1420" s="285" t="s">
        <v>387</v>
      </c>
    </row>
    <row r="1421" spans="1:65" s="2" customFormat="1" ht="24.15" customHeight="1">
      <c r="A1421" s="37"/>
      <c r="B1421" s="38"/>
      <c r="C1421" s="240" t="s">
        <v>232</v>
      </c>
      <c r="D1421" s="240" t="s">
        <v>393</v>
      </c>
      <c r="E1421" s="241" t="s">
        <v>489</v>
      </c>
      <c r="F1421" s="242" t="s">
        <v>490</v>
      </c>
      <c r="G1421" s="243" t="s">
        <v>396</v>
      </c>
      <c r="H1421" s="244">
        <v>855.6</v>
      </c>
      <c r="I1421" s="245"/>
      <c r="J1421" s="246">
        <f>ROUND(I1421*H1421,2)</f>
        <v>0</v>
      </c>
      <c r="K1421" s="247"/>
      <c r="L1421" s="40"/>
      <c r="M1421" s="248" t="s">
        <v>1</v>
      </c>
      <c r="N1421" s="249" t="s">
        <v>42</v>
      </c>
      <c r="O1421" s="78"/>
      <c r="P1421" s="250">
        <f>O1421*H1421</f>
        <v>0</v>
      </c>
      <c r="Q1421" s="250">
        <v>0</v>
      </c>
      <c r="R1421" s="250">
        <f>Q1421*H1421</f>
        <v>0</v>
      </c>
      <c r="S1421" s="250">
        <v>1.6E-2</v>
      </c>
      <c r="T1421" s="251">
        <f>S1421*H1421</f>
        <v>13.6896</v>
      </c>
      <c r="U1421" s="37"/>
      <c r="V1421" s="37"/>
      <c r="W1421" s="37"/>
      <c r="X1421" s="37"/>
      <c r="Y1421" s="37"/>
      <c r="Z1421" s="37"/>
      <c r="AA1421" s="37"/>
      <c r="AB1421" s="37"/>
      <c r="AC1421" s="37"/>
      <c r="AD1421" s="37"/>
      <c r="AE1421" s="37"/>
      <c r="AR1421" s="252" t="s">
        <v>386</v>
      </c>
      <c r="AT1421" s="252" t="s">
        <v>393</v>
      </c>
      <c r="AU1421" s="252" t="s">
        <v>386</v>
      </c>
      <c r="AY1421" s="19" t="s">
        <v>387</v>
      </c>
      <c r="BE1421" s="127">
        <f>IF(N1421="základná",J1421,0)</f>
        <v>0</v>
      </c>
      <c r="BF1421" s="127">
        <f>IF(N1421="znížená",J1421,0)</f>
        <v>0</v>
      </c>
      <c r="BG1421" s="127">
        <f>IF(N1421="zákl. prenesená",J1421,0)</f>
        <v>0</v>
      </c>
      <c r="BH1421" s="127">
        <f>IF(N1421="zníž. prenesená",J1421,0)</f>
        <v>0</v>
      </c>
      <c r="BI1421" s="127">
        <f>IF(N1421="nulová",J1421,0)</f>
        <v>0</v>
      </c>
      <c r="BJ1421" s="19" t="s">
        <v>92</v>
      </c>
      <c r="BK1421" s="127">
        <f>ROUND(I1421*H1421,2)</f>
        <v>0</v>
      </c>
      <c r="BL1421" s="19" t="s">
        <v>386</v>
      </c>
      <c r="BM1421" s="252" t="s">
        <v>1512</v>
      </c>
    </row>
    <row r="1422" spans="1:65" s="14" customFormat="1" ht="10.199999999999999">
      <c r="B1422" s="253"/>
      <c r="C1422" s="254"/>
      <c r="D1422" s="255" t="s">
        <v>398</v>
      </c>
      <c r="E1422" s="256" t="s">
        <v>1</v>
      </c>
      <c r="F1422" s="257" t="s">
        <v>399</v>
      </c>
      <c r="G1422" s="254"/>
      <c r="H1422" s="256" t="s">
        <v>1</v>
      </c>
      <c r="I1422" s="258"/>
      <c r="J1422" s="254"/>
      <c r="K1422" s="254"/>
      <c r="L1422" s="259"/>
      <c r="M1422" s="260"/>
      <c r="N1422" s="261"/>
      <c r="O1422" s="261"/>
      <c r="P1422" s="261"/>
      <c r="Q1422" s="261"/>
      <c r="R1422" s="261"/>
      <c r="S1422" s="261"/>
      <c r="T1422" s="262"/>
      <c r="AT1422" s="263" t="s">
        <v>398</v>
      </c>
      <c r="AU1422" s="263" t="s">
        <v>386</v>
      </c>
      <c r="AV1422" s="14" t="s">
        <v>84</v>
      </c>
      <c r="AW1422" s="14" t="s">
        <v>30</v>
      </c>
      <c r="AX1422" s="14" t="s">
        <v>76</v>
      </c>
      <c r="AY1422" s="263" t="s">
        <v>387</v>
      </c>
    </row>
    <row r="1423" spans="1:65" s="14" customFormat="1" ht="30.6">
      <c r="B1423" s="253"/>
      <c r="C1423" s="254"/>
      <c r="D1423" s="255" t="s">
        <v>398</v>
      </c>
      <c r="E1423" s="256" t="s">
        <v>1</v>
      </c>
      <c r="F1423" s="257" t="s">
        <v>447</v>
      </c>
      <c r="G1423" s="254"/>
      <c r="H1423" s="256" t="s">
        <v>1</v>
      </c>
      <c r="I1423" s="258"/>
      <c r="J1423" s="254"/>
      <c r="K1423" s="254"/>
      <c r="L1423" s="259"/>
      <c r="M1423" s="260"/>
      <c r="N1423" s="261"/>
      <c r="O1423" s="261"/>
      <c r="P1423" s="261"/>
      <c r="Q1423" s="261"/>
      <c r="R1423" s="261"/>
      <c r="S1423" s="261"/>
      <c r="T1423" s="262"/>
      <c r="AT1423" s="263" t="s">
        <v>398</v>
      </c>
      <c r="AU1423" s="263" t="s">
        <v>386</v>
      </c>
      <c r="AV1423" s="14" t="s">
        <v>84</v>
      </c>
      <c r="AW1423" s="14" t="s">
        <v>30</v>
      </c>
      <c r="AX1423" s="14" t="s">
        <v>76</v>
      </c>
      <c r="AY1423" s="263" t="s">
        <v>387</v>
      </c>
    </row>
    <row r="1424" spans="1:65" s="14" customFormat="1" ht="20.399999999999999">
      <c r="B1424" s="253"/>
      <c r="C1424" s="254"/>
      <c r="D1424" s="255" t="s">
        <v>398</v>
      </c>
      <c r="E1424" s="256" t="s">
        <v>1</v>
      </c>
      <c r="F1424" s="257" t="s">
        <v>448</v>
      </c>
      <c r="G1424" s="254"/>
      <c r="H1424" s="256" t="s">
        <v>1</v>
      </c>
      <c r="I1424" s="258"/>
      <c r="J1424" s="254"/>
      <c r="K1424" s="254"/>
      <c r="L1424" s="259"/>
      <c r="M1424" s="260"/>
      <c r="N1424" s="261"/>
      <c r="O1424" s="261"/>
      <c r="P1424" s="261"/>
      <c r="Q1424" s="261"/>
      <c r="R1424" s="261"/>
      <c r="S1424" s="261"/>
      <c r="T1424" s="262"/>
      <c r="AT1424" s="263" t="s">
        <v>398</v>
      </c>
      <c r="AU1424" s="263" t="s">
        <v>386</v>
      </c>
      <c r="AV1424" s="14" t="s">
        <v>84</v>
      </c>
      <c r="AW1424" s="14" t="s">
        <v>30</v>
      </c>
      <c r="AX1424" s="14" t="s">
        <v>76</v>
      </c>
      <c r="AY1424" s="263" t="s">
        <v>387</v>
      </c>
    </row>
    <row r="1425" spans="1:65" s="15" customFormat="1" ht="10.199999999999999">
      <c r="B1425" s="264"/>
      <c r="C1425" s="265"/>
      <c r="D1425" s="255" t="s">
        <v>398</v>
      </c>
      <c r="E1425" s="266" t="s">
        <v>1</v>
      </c>
      <c r="F1425" s="267" t="s">
        <v>1513</v>
      </c>
      <c r="G1425" s="265"/>
      <c r="H1425" s="268">
        <v>855.6</v>
      </c>
      <c r="I1425" s="269"/>
      <c r="J1425" s="265"/>
      <c r="K1425" s="265"/>
      <c r="L1425" s="270"/>
      <c r="M1425" s="271"/>
      <c r="N1425" s="272"/>
      <c r="O1425" s="272"/>
      <c r="P1425" s="272"/>
      <c r="Q1425" s="272"/>
      <c r="R1425" s="272"/>
      <c r="S1425" s="272"/>
      <c r="T1425" s="273"/>
      <c r="AT1425" s="274" t="s">
        <v>398</v>
      </c>
      <c r="AU1425" s="274" t="s">
        <v>386</v>
      </c>
      <c r="AV1425" s="15" t="s">
        <v>92</v>
      </c>
      <c r="AW1425" s="15" t="s">
        <v>30</v>
      </c>
      <c r="AX1425" s="15" t="s">
        <v>76</v>
      </c>
      <c r="AY1425" s="274" t="s">
        <v>387</v>
      </c>
    </row>
    <row r="1426" spans="1:65" s="16" customFormat="1" ht="10.199999999999999">
      <c r="B1426" s="275"/>
      <c r="C1426" s="276"/>
      <c r="D1426" s="255" t="s">
        <v>398</v>
      </c>
      <c r="E1426" s="277" t="s">
        <v>1</v>
      </c>
      <c r="F1426" s="278" t="s">
        <v>412</v>
      </c>
      <c r="G1426" s="276"/>
      <c r="H1426" s="279">
        <v>855.6</v>
      </c>
      <c r="I1426" s="280"/>
      <c r="J1426" s="276"/>
      <c r="K1426" s="276"/>
      <c r="L1426" s="281"/>
      <c r="M1426" s="282"/>
      <c r="N1426" s="283"/>
      <c r="O1426" s="283"/>
      <c r="P1426" s="283"/>
      <c r="Q1426" s="283"/>
      <c r="R1426" s="283"/>
      <c r="S1426" s="283"/>
      <c r="T1426" s="284"/>
      <c r="AT1426" s="285" t="s">
        <v>398</v>
      </c>
      <c r="AU1426" s="285" t="s">
        <v>386</v>
      </c>
      <c r="AV1426" s="16" t="s">
        <v>386</v>
      </c>
      <c r="AW1426" s="16" t="s">
        <v>30</v>
      </c>
      <c r="AX1426" s="16" t="s">
        <v>84</v>
      </c>
      <c r="AY1426" s="285" t="s">
        <v>387</v>
      </c>
    </row>
    <row r="1427" spans="1:65" s="2" customFormat="1" ht="24.15" customHeight="1">
      <c r="A1427" s="37"/>
      <c r="B1427" s="38"/>
      <c r="C1427" s="240" t="s">
        <v>1514</v>
      </c>
      <c r="D1427" s="240" t="s">
        <v>393</v>
      </c>
      <c r="E1427" s="241" t="s">
        <v>494</v>
      </c>
      <c r="F1427" s="242" t="s">
        <v>495</v>
      </c>
      <c r="G1427" s="243" t="s">
        <v>396</v>
      </c>
      <c r="H1427" s="244">
        <v>413</v>
      </c>
      <c r="I1427" s="245"/>
      <c r="J1427" s="246">
        <f>ROUND(I1427*H1427,2)</f>
        <v>0</v>
      </c>
      <c r="K1427" s="247"/>
      <c r="L1427" s="40"/>
      <c r="M1427" s="248" t="s">
        <v>1</v>
      </c>
      <c r="N1427" s="249" t="s">
        <v>42</v>
      </c>
      <c r="O1427" s="78"/>
      <c r="P1427" s="250">
        <f>O1427*H1427</f>
        <v>0</v>
      </c>
      <c r="Q1427" s="250">
        <v>0</v>
      </c>
      <c r="R1427" s="250">
        <f>Q1427*H1427</f>
        <v>0</v>
      </c>
      <c r="S1427" s="250">
        <v>6.6000000000000003E-2</v>
      </c>
      <c r="T1427" s="251">
        <f>S1427*H1427</f>
        <v>27.258000000000003</v>
      </c>
      <c r="U1427" s="37"/>
      <c r="V1427" s="37"/>
      <c r="W1427" s="37"/>
      <c r="X1427" s="37"/>
      <c r="Y1427" s="37"/>
      <c r="Z1427" s="37"/>
      <c r="AA1427" s="37"/>
      <c r="AB1427" s="37"/>
      <c r="AC1427" s="37"/>
      <c r="AD1427" s="37"/>
      <c r="AE1427" s="37"/>
      <c r="AR1427" s="252" t="s">
        <v>386</v>
      </c>
      <c r="AT1427" s="252" t="s">
        <v>393</v>
      </c>
      <c r="AU1427" s="252" t="s">
        <v>386</v>
      </c>
      <c r="AY1427" s="19" t="s">
        <v>387</v>
      </c>
      <c r="BE1427" s="127">
        <f>IF(N1427="základná",J1427,0)</f>
        <v>0</v>
      </c>
      <c r="BF1427" s="127">
        <f>IF(N1427="znížená",J1427,0)</f>
        <v>0</v>
      </c>
      <c r="BG1427" s="127">
        <f>IF(N1427="zákl. prenesená",J1427,0)</f>
        <v>0</v>
      </c>
      <c r="BH1427" s="127">
        <f>IF(N1427="zníž. prenesená",J1427,0)</f>
        <v>0</v>
      </c>
      <c r="BI1427" s="127">
        <f>IF(N1427="nulová",J1427,0)</f>
        <v>0</v>
      </c>
      <c r="BJ1427" s="19" t="s">
        <v>92</v>
      </c>
      <c r="BK1427" s="127">
        <f>ROUND(I1427*H1427,2)</f>
        <v>0</v>
      </c>
      <c r="BL1427" s="19" t="s">
        <v>386</v>
      </c>
      <c r="BM1427" s="252" t="s">
        <v>1515</v>
      </c>
    </row>
    <row r="1428" spans="1:65" s="14" customFormat="1" ht="10.199999999999999">
      <c r="B1428" s="253"/>
      <c r="C1428" s="254"/>
      <c r="D1428" s="255" t="s">
        <v>398</v>
      </c>
      <c r="E1428" s="256" t="s">
        <v>1</v>
      </c>
      <c r="F1428" s="257" t="s">
        <v>399</v>
      </c>
      <c r="G1428" s="254"/>
      <c r="H1428" s="256" t="s">
        <v>1</v>
      </c>
      <c r="I1428" s="258"/>
      <c r="J1428" s="254"/>
      <c r="K1428" s="254"/>
      <c r="L1428" s="259"/>
      <c r="M1428" s="260"/>
      <c r="N1428" s="261"/>
      <c r="O1428" s="261"/>
      <c r="P1428" s="261"/>
      <c r="Q1428" s="261"/>
      <c r="R1428" s="261"/>
      <c r="S1428" s="261"/>
      <c r="T1428" s="262"/>
      <c r="AT1428" s="263" t="s">
        <v>398</v>
      </c>
      <c r="AU1428" s="263" t="s">
        <v>386</v>
      </c>
      <c r="AV1428" s="14" t="s">
        <v>84</v>
      </c>
      <c r="AW1428" s="14" t="s">
        <v>30</v>
      </c>
      <c r="AX1428" s="14" t="s">
        <v>76</v>
      </c>
      <c r="AY1428" s="263" t="s">
        <v>387</v>
      </c>
    </row>
    <row r="1429" spans="1:65" s="15" customFormat="1" ht="10.199999999999999">
      <c r="B1429" s="264"/>
      <c r="C1429" s="265"/>
      <c r="D1429" s="255" t="s">
        <v>398</v>
      </c>
      <c r="E1429" s="266" t="s">
        <v>1</v>
      </c>
      <c r="F1429" s="267" t="s">
        <v>1516</v>
      </c>
      <c r="G1429" s="265"/>
      <c r="H1429" s="268">
        <v>249</v>
      </c>
      <c r="I1429" s="269"/>
      <c r="J1429" s="265"/>
      <c r="K1429" s="265"/>
      <c r="L1429" s="270"/>
      <c r="M1429" s="271"/>
      <c r="N1429" s="272"/>
      <c r="O1429" s="272"/>
      <c r="P1429" s="272"/>
      <c r="Q1429" s="272"/>
      <c r="R1429" s="272"/>
      <c r="S1429" s="272"/>
      <c r="T1429" s="273"/>
      <c r="AT1429" s="274" t="s">
        <v>398</v>
      </c>
      <c r="AU1429" s="274" t="s">
        <v>386</v>
      </c>
      <c r="AV1429" s="15" t="s">
        <v>92</v>
      </c>
      <c r="AW1429" s="15" t="s">
        <v>30</v>
      </c>
      <c r="AX1429" s="15" t="s">
        <v>76</v>
      </c>
      <c r="AY1429" s="274" t="s">
        <v>387</v>
      </c>
    </row>
    <row r="1430" spans="1:65" s="15" customFormat="1" ht="10.199999999999999">
      <c r="B1430" s="264"/>
      <c r="C1430" s="265"/>
      <c r="D1430" s="255" t="s">
        <v>398</v>
      </c>
      <c r="E1430" s="266" t="s">
        <v>1</v>
      </c>
      <c r="F1430" s="267" t="s">
        <v>1517</v>
      </c>
      <c r="G1430" s="265"/>
      <c r="H1430" s="268">
        <v>164</v>
      </c>
      <c r="I1430" s="269"/>
      <c r="J1430" s="265"/>
      <c r="K1430" s="265"/>
      <c r="L1430" s="270"/>
      <c r="M1430" s="271"/>
      <c r="N1430" s="272"/>
      <c r="O1430" s="272"/>
      <c r="P1430" s="272"/>
      <c r="Q1430" s="272"/>
      <c r="R1430" s="272"/>
      <c r="S1430" s="272"/>
      <c r="T1430" s="273"/>
      <c r="AT1430" s="274" t="s">
        <v>398</v>
      </c>
      <c r="AU1430" s="274" t="s">
        <v>386</v>
      </c>
      <c r="AV1430" s="15" t="s">
        <v>92</v>
      </c>
      <c r="AW1430" s="15" t="s">
        <v>30</v>
      </c>
      <c r="AX1430" s="15" t="s">
        <v>76</v>
      </c>
      <c r="AY1430" s="274" t="s">
        <v>387</v>
      </c>
    </row>
    <row r="1431" spans="1:65" s="16" customFormat="1" ht="10.199999999999999">
      <c r="B1431" s="275"/>
      <c r="C1431" s="276"/>
      <c r="D1431" s="255" t="s">
        <v>398</v>
      </c>
      <c r="E1431" s="277" t="s">
        <v>1</v>
      </c>
      <c r="F1431" s="278" t="s">
        <v>412</v>
      </c>
      <c r="G1431" s="276"/>
      <c r="H1431" s="279">
        <v>413</v>
      </c>
      <c r="I1431" s="280"/>
      <c r="J1431" s="276"/>
      <c r="K1431" s="276"/>
      <c r="L1431" s="281"/>
      <c r="M1431" s="282"/>
      <c r="N1431" s="283"/>
      <c r="O1431" s="283"/>
      <c r="P1431" s="283"/>
      <c r="Q1431" s="283"/>
      <c r="R1431" s="283"/>
      <c r="S1431" s="283"/>
      <c r="T1431" s="284"/>
      <c r="AT1431" s="285" t="s">
        <v>398</v>
      </c>
      <c r="AU1431" s="285" t="s">
        <v>386</v>
      </c>
      <c r="AV1431" s="16" t="s">
        <v>386</v>
      </c>
      <c r="AW1431" s="16" t="s">
        <v>30</v>
      </c>
      <c r="AX1431" s="16" t="s">
        <v>84</v>
      </c>
      <c r="AY1431" s="285" t="s">
        <v>387</v>
      </c>
    </row>
    <row r="1432" spans="1:65" s="2" customFormat="1" ht="33" customHeight="1">
      <c r="A1432" s="37"/>
      <c r="B1432" s="38"/>
      <c r="C1432" s="240" t="s">
        <v>1518</v>
      </c>
      <c r="D1432" s="240" t="s">
        <v>393</v>
      </c>
      <c r="E1432" s="241" t="s">
        <v>500</v>
      </c>
      <c r="F1432" s="242" t="s">
        <v>501</v>
      </c>
      <c r="G1432" s="243" t="s">
        <v>396</v>
      </c>
      <c r="H1432" s="244">
        <v>140</v>
      </c>
      <c r="I1432" s="245"/>
      <c r="J1432" s="246">
        <f>ROUND(I1432*H1432,2)</f>
        <v>0</v>
      </c>
      <c r="K1432" s="247"/>
      <c r="L1432" s="40"/>
      <c r="M1432" s="248" t="s">
        <v>1</v>
      </c>
      <c r="N1432" s="249" t="s">
        <v>42</v>
      </c>
      <c r="O1432" s="78"/>
      <c r="P1432" s="250">
        <f>O1432*H1432</f>
        <v>0</v>
      </c>
      <c r="Q1432" s="250">
        <v>0</v>
      </c>
      <c r="R1432" s="250">
        <f>Q1432*H1432</f>
        <v>0</v>
      </c>
      <c r="S1432" s="250">
        <v>0.13200000000000001</v>
      </c>
      <c r="T1432" s="251">
        <f>S1432*H1432</f>
        <v>18.48</v>
      </c>
      <c r="U1432" s="37"/>
      <c r="V1432" s="37"/>
      <c r="W1432" s="37"/>
      <c r="X1432" s="37"/>
      <c r="Y1432" s="37"/>
      <c r="Z1432" s="37"/>
      <c r="AA1432" s="37"/>
      <c r="AB1432" s="37"/>
      <c r="AC1432" s="37"/>
      <c r="AD1432" s="37"/>
      <c r="AE1432" s="37"/>
      <c r="AR1432" s="252" t="s">
        <v>386</v>
      </c>
      <c r="AT1432" s="252" t="s">
        <v>393</v>
      </c>
      <c r="AU1432" s="252" t="s">
        <v>386</v>
      </c>
      <c r="AY1432" s="19" t="s">
        <v>387</v>
      </c>
      <c r="BE1432" s="127">
        <f>IF(N1432="základná",J1432,0)</f>
        <v>0</v>
      </c>
      <c r="BF1432" s="127">
        <f>IF(N1432="znížená",J1432,0)</f>
        <v>0</v>
      </c>
      <c r="BG1432" s="127">
        <f>IF(N1432="zákl. prenesená",J1432,0)</f>
        <v>0</v>
      </c>
      <c r="BH1432" s="127">
        <f>IF(N1432="zníž. prenesená",J1432,0)</f>
        <v>0</v>
      </c>
      <c r="BI1432" s="127">
        <f>IF(N1432="nulová",J1432,0)</f>
        <v>0</v>
      </c>
      <c r="BJ1432" s="19" t="s">
        <v>92</v>
      </c>
      <c r="BK1432" s="127">
        <f>ROUND(I1432*H1432,2)</f>
        <v>0</v>
      </c>
      <c r="BL1432" s="19" t="s">
        <v>386</v>
      </c>
      <c r="BM1432" s="252" t="s">
        <v>1519</v>
      </c>
    </row>
    <row r="1433" spans="1:65" s="14" customFormat="1" ht="10.199999999999999">
      <c r="B1433" s="253"/>
      <c r="C1433" s="254"/>
      <c r="D1433" s="255" t="s">
        <v>398</v>
      </c>
      <c r="E1433" s="256" t="s">
        <v>1</v>
      </c>
      <c r="F1433" s="257" t="s">
        <v>906</v>
      </c>
      <c r="G1433" s="254"/>
      <c r="H1433" s="256" t="s">
        <v>1</v>
      </c>
      <c r="I1433" s="258"/>
      <c r="J1433" s="254"/>
      <c r="K1433" s="254"/>
      <c r="L1433" s="259"/>
      <c r="M1433" s="260"/>
      <c r="N1433" s="261"/>
      <c r="O1433" s="261"/>
      <c r="P1433" s="261"/>
      <c r="Q1433" s="261"/>
      <c r="R1433" s="261"/>
      <c r="S1433" s="261"/>
      <c r="T1433" s="262"/>
      <c r="AT1433" s="263" t="s">
        <v>398</v>
      </c>
      <c r="AU1433" s="263" t="s">
        <v>386</v>
      </c>
      <c r="AV1433" s="14" t="s">
        <v>84</v>
      </c>
      <c r="AW1433" s="14" t="s">
        <v>30</v>
      </c>
      <c r="AX1433" s="14" t="s">
        <v>76</v>
      </c>
      <c r="AY1433" s="263" t="s">
        <v>387</v>
      </c>
    </row>
    <row r="1434" spans="1:65" s="15" customFormat="1" ht="10.199999999999999">
      <c r="B1434" s="264"/>
      <c r="C1434" s="265"/>
      <c r="D1434" s="255" t="s">
        <v>398</v>
      </c>
      <c r="E1434" s="266" t="s">
        <v>1</v>
      </c>
      <c r="F1434" s="267" t="s">
        <v>1437</v>
      </c>
      <c r="G1434" s="265"/>
      <c r="H1434" s="268">
        <v>0</v>
      </c>
      <c r="I1434" s="269"/>
      <c r="J1434" s="265"/>
      <c r="K1434" s="265"/>
      <c r="L1434" s="270"/>
      <c r="M1434" s="271"/>
      <c r="N1434" s="272"/>
      <c r="O1434" s="272"/>
      <c r="P1434" s="272"/>
      <c r="Q1434" s="272"/>
      <c r="R1434" s="272"/>
      <c r="S1434" s="272"/>
      <c r="T1434" s="273"/>
      <c r="AT1434" s="274" t="s">
        <v>398</v>
      </c>
      <c r="AU1434" s="274" t="s">
        <v>386</v>
      </c>
      <c r="AV1434" s="15" t="s">
        <v>92</v>
      </c>
      <c r="AW1434" s="15" t="s">
        <v>30</v>
      </c>
      <c r="AX1434" s="15" t="s">
        <v>76</v>
      </c>
      <c r="AY1434" s="274" t="s">
        <v>387</v>
      </c>
    </row>
    <row r="1435" spans="1:65" s="15" customFormat="1" ht="10.199999999999999">
      <c r="B1435" s="264"/>
      <c r="C1435" s="265"/>
      <c r="D1435" s="255" t="s">
        <v>398</v>
      </c>
      <c r="E1435" s="266" t="s">
        <v>1</v>
      </c>
      <c r="F1435" s="267" t="s">
        <v>1474</v>
      </c>
      <c r="G1435" s="265"/>
      <c r="H1435" s="268">
        <v>140</v>
      </c>
      <c r="I1435" s="269"/>
      <c r="J1435" s="265"/>
      <c r="K1435" s="265"/>
      <c r="L1435" s="270"/>
      <c r="M1435" s="271"/>
      <c r="N1435" s="272"/>
      <c r="O1435" s="272"/>
      <c r="P1435" s="272"/>
      <c r="Q1435" s="272"/>
      <c r="R1435" s="272"/>
      <c r="S1435" s="272"/>
      <c r="T1435" s="273"/>
      <c r="AT1435" s="274" t="s">
        <v>398</v>
      </c>
      <c r="AU1435" s="274" t="s">
        <v>386</v>
      </c>
      <c r="AV1435" s="15" t="s">
        <v>92</v>
      </c>
      <c r="AW1435" s="15" t="s">
        <v>30</v>
      </c>
      <c r="AX1435" s="15" t="s">
        <v>76</v>
      </c>
      <c r="AY1435" s="274" t="s">
        <v>387</v>
      </c>
    </row>
    <row r="1436" spans="1:65" s="16" customFormat="1" ht="10.199999999999999">
      <c r="B1436" s="275"/>
      <c r="C1436" s="276"/>
      <c r="D1436" s="255" t="s">
        <v>398</v>
      </c>
      <c r="E1436" s="277" t="s">
        <v>1</v>
      </c>
      <c r="F1436" s="278" t="s">
        <v>412</v>
      </c>
      <c r="G1436" s="276"/>
      <c r="H1436" s="279">
        <v>140</v>
      </c>
      <c r="I1436" s="280"/>
      <c r="J1436" s="276"/>
      <c r="K1436" s="276"/>
      <c r="L1436" s="281"/>
      <c r="M1436" s="282"/>
      <c r="N1436" s="283"/>
      <c r="O1436" s="283"/>
      <c r="P1436" s="283"/>
      <c r="Q1436" s="283"/>
      <c r="R1436" s="283"/>
      <c r="S1436" s="283"/>
      <c r="T1436" s="284"/>
      <c r="AT1436" s="285" t="s">
        <v>398</v>
      </c>
      <c r="AU1436" s="285" t="s">
        <v>386</v>
      </c>
      <c r="AV1436" s="16" t="s">
        <v>386</v>
      </c>
      <c r="AW1436" s="16" t="s">
        <v>30</v>
      </c>
      <c r="AX1436" s="16" t="s">
        <v>84</v>
      </c>
      <c r="AY1436" s="285" t="s">
        <v>387</v>
      </c>
    </row>
    <row r="1437" spans="1:65" s="2" customFormat="1" ht="33" customHeight="1">
      <c r="A1437" s="37"/>
      <c r="B1437" s="38"/>
      <c r="C1437" s="240" t="s">
        <v>1520</v>
      </c>
      <c r="D1437" s="240" t="s">
        <v>393</v>
      </c>
      <c r="E1437" s="241" t="s">
        <v>504</v>
      </c>
      <c r="F1437" s="242" t="s">
        <v>505</v>
      </c>
      <c r="G1437" s="243" t="s">
        <v>396</v>
      </c>
      <c r="H1437" s="244">
        <v>374.85</v>
      </c>
      <c r="I1437" s="245"/>
      <c r="J1437" s="246">
        <f>ROUND(I1437*H1437,2)</f>
        <v>0</v>
      </c>
      <c r="K1437" s="247"/>
      <c r="L1437" s="40"/>
      <c r="M1437" s="248" t="s">
        <v>1</v>
      </c>
      <c r="N1437" s="249" t="s">
        <v>42</v>
      </c>
      <c r="O1437" s="78"/>
      <c r="P1437" s="250">
        <f>O1437*H1437</f>
        <v>0</v>
      </c>
      <c r="Q1437" s="250">
        <v>0</v>
      </c>
      <c r="R1437" s="250">
        <f>Q1437*H1437</f>
        <v>0</v>
      </c>
      <c r="S1437" s="250">
        <v>0.01</v>
      </c>
      <c r="T1437" s="251">
        <f>S1437*H1437</f>
        <v>3.7485000000000004</v>
      </c>
      <c r="U1437" s="37"/>
      <c r="V1437" s="37"/>
      <c r="W1437" s="37"/>
      <c r="X1437" s="37"/>
      <c r="Y1437" s="37"/>
      <c r="Z1437" s="37"/>
      <c r="AA1437" s="37"/>
      <c r="AB1437" s="37"/>
      <c r="AC1437" s="37"/>
      <c r="AD1437" s="37"/>
      <c r="AE1437" s="37"/>
      <c r="AR1437" s="252" t="s">
        <v>386</v>
      </c>
      <c r="AT1437" s="252" t="s">
        <v>393</v>
      </c>
      <c r="AU1437" s="252" t="s">
        <v>386</v>
      </c>
      <c r="AY1437" s="19" t="s">
        <v>387</v>
      </c>
      <c r="BE1437" s="127">
        <f>IF(N1437="základná",J1437,0)</f>
        <v>0</v>
      </c>
      <c r="BF1437" s="127">
        <f>IF(N1437="znížená",J1437,0)</f>
        <v>0</v>
      </c>
      <c r="BG1437" s="127">
        <f>IF(N1437="zákl. prenesená",J1437,0)</f>
        <v>0</v>
      </c>
      <c r="BH1437" s="127">
        <f>IF(N1437="zníž. prenesená",J1437,0)</f>
        <v>0</v>
      </c>
      <c r="BI1437" s="127">
        <f>IF(N1437="nulová",J1437,0)</f>
        <v>0</v>
      </c>
      <c r="BJ1437" s="19" t="s">
        <v>92</v>
      </c>
      <c r="BK1437" s="127">
        <f>ROUND(I1437*H1437,2)</f>
        <v>0</v>
      </c>
      <c r="BL1437" s="19" t="s">
        <v>386</v>
      </c>
      <c r="BM1437" s="252" t="s">
        <v>1521</v>
      </c>
    </row>
    <row r="1438" spans="1:65" s="14" customFormat="1" ht="10.199999999999999">
      <c r="B1438" s="253"/>
      <c r="C1438" s="254"/>
      <c r="D1438" s="255" t="s">
        <v>398</v>
      </c>
      <c r="E1438" s="256" t="s">
        <v>1</v>
      </c>
      <c r="F1438" s="257" t="s">
        <v>519</v>
      </c>
      <c r="G1438" s="254"/>
      <c r="H1438" s="256" t="s">
        <v>1</v>
      </c>
      <c r="I1438" s="258"/>
      <c r="J1438" s="254"/>
      <c r="K1438" s="254"/>
      <c r="L1438" s="259"/>
      <c r="M1438" s="260"/>
      <c r="N1438" s="261"/>
      <c r="O1438" s="261"/>
      <c r="P1438" s="261"/>
      <c r="Q1438" s="261"/>
      <c r="R1438" s="261"/>
      <c r="S1438" s="261"/>
      <c r="T1438" s="262"/>
      <c r="AT1438" s="263" t="s">
        <v>398</v>
      </c>
      <c r="AU1438" s="263" t="s">
        <v>386</v>
      </c>
      <c r="AV1438" s="14" t="s">
        <v>84</v>
      </c>
      <c r="AW1438" s="14" t="s">
        <v>30</v>
      </c>
      <c r="AX1438" s="14" t="s">
        <v>76</v>
      </c>
      <c r="AY1438" s="263" t="s">
        <v>387</v>
      </c>
    </row>
    <row r="1439" spans="1:65" s="15" customFormat="1" ht="10.199999999999999">
      <c r="B1439" s="264"/>
      <c r="C1439" s="265"/>
      <c r="D1439" s="255" t="s">
        <v>398</v>
      </c>
      <c r="E1439" s="266" t="s">
        <v>1</v>
      </c>
      <c r="F1439" s="267" t="s">
        <v>1437</v>
      </c>
      <c r="G1439" s="265"/>
      <c r="H1439" s="268">
        <v>0</v>
      </c>
      <c r="I1439" s="269"/>
      <c r="J1439" s="265"/>
      <c r="K1439" s="265"/>
      <c r="L1439" s="270"/>
      <c r="M1439" s="271"/>
      <c r="N1439" s="272"/>
      <c r="O1439" s="272"/>
      <c r="P1439" s="272"/>
      <c r="Q1439" s="272"/>
      <c r="R1439" s="272"/>
      <c r="S1439" s="272"/>
      <c r="T1439" s="273"/>
      <c r="AT1439" s="274" t="s">
        <v>398</v>
      </c>
      <c r="AU1439" s="274" t="s">
        <v>386</v>
      </c>
      <c r="AV1439" s="15" t="s">
        <v>92</v>
      </c>
      <c r="AW1439" s="15" t="s">
        <v>30</v>
      </c>
      <c r="AX1439" s="15" t="s">
        <v>76</v>
      </c>
      <c r="AY1439" s="274" t="s">
        <v>387</v>
      </c>
    </row>
    <row r="1440" spans="1:65" s="15" customFormat="1" ht="10.199999999999999">
      <c r="B1440" s="264"/>
      <c r="C1440" s="265"/>
      <c r="D1440" s="255" t="s">
        <v>398</v>
      </c>
      <c r="E1440" s="266" t="s">
        <v>1</v>
      </c>
      <c r="F1440" s="267" t="s">
        <v>1467</v>
      </c>
      <c r="G1440" s="265"/>
      <c r="H1440" s="268">
        <v>357</v>
      </c>
      <c r="I1440" s="269"/>
      <c r="J1440" s="265"/>
      <c r="K1440" s="265"/>
      <c r="L1440" s="270"/>
      <c r="M1440" s="271"/>
      <c r="N1440" s="272"/>
      <c r="O1440" s="272"/>
      <c r="P1440" s="272"/>
      <c r="Q1440" s="272"/>
      <c r="R1440" s="272"/>
      <c r="S1440" s="272"/>
      <c r="T1440" s="273"/>
      <c r="AT1440" s="274" t="s">
        <v>398</v>
      </c>
      <c r="AU1440" s="274" t="s">
        <v>386</v>
      </c>
      <c r="AV1440" s="15" t="s">
        <v>92</v>
      </c>
      <c r="AW1440" s="15" t="s">
        <v>30</v>
      </c>
      <c r="AX1440" s="15" t="s">
        <v>76</v>
      </c>
      <c r="AY1440" s="274" t="s">
        <v>387</v>
      </c>
    </row>
    <row r="1441" spans="1:65" s="17" customFormat="1" ht="10.199999999999999">
      <c r="B1441" s="286"/>
      <c r="C1441" s="287"/>
      <c r="D1441" s="255" t="s">
        <v>398</v>
      </c>
      <c r="E1441" s="288" t="s">
        <v>198</v>
      </c>
      <c r="F1441" s="289" t="s">
        <v>411</v>
      </c>
      <c r="G1441" s="287"/>
      <c r="H1441" s="290">
        <v>357</v>
      </c>
      <c r="I1441" s="291"/>
      <c r="J1441" s="287"/>
      <c r="K1441" s="287"/>
      <c r="L1441" s="292"/>
      <c r="M1441" s="293"/>
      <c r="N1441" s="294"/>
      <c r="O1441" s="294"/>
      <c r="P1441" s="294"/>
      <c r="Q1441" s="294"/>
      <c r="R1441" s="294"/>
      <c r="S1441" s="294"/>
      <c r="T1441" s="295"/>
      <c r="AT1441" s="296" t="s">
        <v>398</v>
      </c>
      <c r="AU1441" s="296" t="s">
        <v>386</v>
      </c>
      <c r="AV1441" s="17" t="s">
        <v>99</v>
      </c>
      <c r="AW1441" s="17" t="s">
        <v>30</v>
      </c>
      <c r="AX1441" s="17" t="s">
        <v>76</v>
      </c>
      <c r="AY1441" s="296" t="s">
        <v>387</v>
      </c>
    </row>
    <row r="1442" spans="1:65" s="15" customFormat="1" ht="10.199999999999999">
      <c r="B1442" s="264"/>
      <c r="C1442" s="265"/>
      <c r="D1442" s="255" t="s">
        <v>398</v>
      </c>
      <c r="E1442" s="266" t="s">
        <v>1</v>
      </c>
      <c r="F1442" s="267" t="s">
        <v>1522</v>
      </c>
      <c r="G1442" s="265"/>
      <c r="H1442" s="268">
        <v>17.850000000000001</v>
      </c>
      <c r="I1442" s="269"/>
      <c r="J1442" s="265"/>
      <c r="K1442" s="265"/>
      <c r="L1442" s="270"/>
      <c r="M1442" s="271"/>
      <c r="N1442" s="272"/>
      <c r="O1442" s="272"/>
      <c r="P1442" s="272"/>
      <c r="Q1442" s="272"/>
      <c r="R1442" s="272"/>
      <c r="S1442" s="272"/>
      <c r="T1442" s="273"/>
      <c r="AT1442" s="274" t="s">
        <v>398</v>
      </c>
      <c r="AU1442" s="274" t="s">
        <v>386</v>
      </c>
      <c r="AV1442" s="15" t="s">
        <v>92</v>
      </c>
      <c r="AW1442" s="15" t="s">
        <v>30</v>
      </c>
      <c r="AX1442" s="15" t="s">
        <v>76</v>
      </c>
      <c r="AY1442" s="274" t="s">
        <v>387</v>
      </c>
    </row>
    <row r="1443" spans="1:65" s="16" customFormat="1" ht="10.199999999999999">
      <c r="B1443" s="275"/>
      <c r="C1443" s="276"/>
      <c r="D1443" s="255" t="s">
        <v>398</v>
      </c>
      <c r="E1443" s="277" t="s">
        <v>1</v>
      </c>
      <c r="F1443" s="278" t="s">
        <v>412</v>
      </c>
      <c r="G1443" s="276"/>
      <c r="H1443" s="279">
        <v>374.85</v>
      </c>
      <c r="I1443" s="280"/>
      <c r="J1443" s="276"/>
      <c r="K1443" s="276"/>
      <c r="L1443" s="281"/>
      <c r="M1443" s="282"/>
      <c r="N1443" s="283"/>
      <c r="O1443" s="283"/>
      <c r="P1443" s="283"/>
      <c r="Q1443" s="283"/>
      <c r="R1443" s="283"/>
      <c r="S1443" s="283"/>
      <c r="T1443" s="284"/>
      <c r="AT1443" s="285" t="s">
        <v>398</v>
      </c>
      <c r="AU1443" s="285" t="s">
        <v>386</v>
      </c>
      <c r="AV1443" s="16" t="s">
        <v>386</v>
      </c>
      <c r="AW1443" s="16" t="s">
        <v>30</v>
      </c>
      <c r="AX1443" s="16" t="s">
        <v>84</v>
      </c>
      <c r="AY1443" s="285" t="s">
        <v>387</v>
      </c>
    </row>
    <row r="1444" spans="1:65" s="2" customFormat="1" ht="24.15" customHeight="1">
      <c r="A1444" s="37"/>
      <c r="B1444" s="38"/>
      <c r="C1444" s="240" t="s">
        <v>1523</v>
      </c>
      <c r="D1444" s="240" t="s">
        <v>393</v>
      </c>
      <c r="E1444" s="241" t="s">
        <v>1524</v>
      </c>
      <c r="F1444" s="242" t="s">
        <v>1525</v>
      </c>
      <c r="G1444" s="243" t="s">
        <v>396</v>
      </c>
      <c r="H1444" s="244">
        <v>140</v>
      </c>
      <c r="I1444" s="245"/>
      <c r="J1444" s="246">
        <f>ROUND(I1444*H1444,2)</f>
        <v>0</v>
      </c>
      <c r="K1444" s="247"/>
      <c r="L1444" s="40"/>
      <c r="M1444" s="248" t="s">
        <v>1</v>
      </c>
      <c r="N1444" s="249" t="s">
        <v>42</v>
      </c>
      <c r="O1444" s="78"/>
      <c r="P1444" s="250">
        <f>O1444*H1444</f>
        <v>0</v>
      </c>
      <c r="Q1444" s="250">
        <v>0</v>
      </c>
      <c r="R1444" s="250">
        <f>Q1444*H1444</f>
        <v>0</v>
      </c>
      <c r="S1444" s="250">
        <v>0.01</v>
      </c>
      <c r="T1444" s="251">
        <f>S1444*H1444</f>
        <v>1.4000000000000001</v>
      </c>
      <c r="U1444" s="37"/>
      <c r="V1444" s="37"/>
      <c r="W1444" s="37"/>
      <c r="X1444" s="37"/>
      <c r="Y1444" s="37"/>
      <c r="Z1444" s="37"/>
      <c r="AA1444" s="37"/>
      <c r="AB1444" s="37"/>
      <c r="AC1444" s="37"/>
      <c r="AD1444" s="37"/>
      <c r="AE1444" s="37"/>
      <c r="AR1444" s="252" t="s">
        <v>386</v>
      </c>
      <c r="AT1444" s="252" t="s">
        <v>393</v>
      </c>
      <c r="AU1444" s="252" t="s">
        <v>386</v>
      </c>
      <c r="AY1444" s="19" t="s">
        <v>387</v>
      </c>
      <c r="BE1444" s="127">
        <f>IF(N1444="základná",J1444,0)</f>
        <v>0</v>
      </c>
      <c r="BF1444" s="127">
        <f>IF(N1444="znížená",J1444,0)</f>
        <v>0</v>
      </c>
      <c r="BG1444" s="127">
        <f>IF(N1444="zákl. prenesená",J1444,0)</f>
        <v>0</v>
      </c>
      <c r="BH1444" s="127">
        <f>IF(N1444="zníž. prenesená",J1444,0)</f>
        <v>0</v>
      </c>
      <c r="BI1444" s="127">
        <f>IF(N1444="nulová",J1444,0)</f>
        <v>0</v>
      </c>
      <c r="BJ1444" s="19" t="s">
        <v>92</v>
      </c>
      <c r="BK1444" s="127">
        <f>ROUND(I1444*H1444,2)</f>
        <v>0</v>
      </c>
      <c r="BL1444" s="19" t="s">
        <v>386</v>
      </c>
      <c r="BM1444" s="252" t="s">
        <v>1526</v>
      </c>
    </row>
    <row r="1445" spans="1:65" s="14" customFormat="1" ht="10.199999999999999">
      <c r="B1445" s="253"/>
      <c r="C1445" s="254"/>
      <c r="D1445" s="255" t="s">
        <v>398</v>
      </c>
      <c r="E1445" s="256" t="s">
        <v>1</v>
      </c>
      <c r="F1445" s="257" t="s">
        <v>1527</v>
      </c>
      <c r="G1445" s="254"/>
      <c r="H1445" s="256" t="s">
        <v>1</v>
      </c>
      <c r="I1445" s="258"/>
      <c r="J1445" s="254"/>
      <c r="K1445" s="254"/>
      <c r="L1445" s="259"/>
      <c r="M1445" s="260"/>
      <c r="N1445" s="261"/>
      <c r="O1445" s="261"/>
      <c r="P1445" s="261"/>
      <c r="Q1445" s="261"/>
      <c r="R1445" s="261"/>
      <c r="S1445" s="261"/>
      <c r="T1445" s="262"/>
      <c r="AT1445" s="263" t="s">
        <v>398</v>
      </c>
      <c r="AU1445" s="263" t="s">
        <v>386</v>
      </c>
      <c r="AV1445" s="14" t="s">
        <v>84</v>
      </c>
      <c r="AW1445" s="14" t="s">
        <v>30</v>
      </c>
      <c r="AX1445" s="14" t="s">
        <v>76</v>
      </c>
      <c r="AY1445" s="263" t="s">
        <v>387</v>
      </c>
    </row>
    <row r="1446" spans="1:65" s="15" customFormat="1" ht="10.199999999999999">
      <c r="B1446" s="264"/>
      <c r="C1446" s="265"/>
      <c r="D1446" s="255" t="s">
        <v>398</v>
      </c>
      <c r="E1446" s="266" t="s">
        <v>1</v>
      </c>
      <c r="F1446" s="267" t="s">
        <v>1528</v>
      </c>
      <c r="G1446" s="265"/>
      <c r="H1446" s="268">
        <v>140</v>
      </c>
      <c r="I1446" s="269"/>
      <c r="J1446" s="265"/>
      <c r="K1446" s="265"/>
      <c r="L1446" s="270"/>
      <c r="M1446" s="271"/>
      <c r="N1446" s="272"/>
      <c r="O1446" s="272"/>
      <c r="P1446" s="272"/>
      <c r="Q1446" s="272"/>
      <c r="R1446" s="272"/>
      <c r="S1446" s="272"/>
      <c r="T1446" s="273"/>
      <c r="AT1446" s="274" t="s">
        <v>398</v>
      </c>
      <c r="AU1446" s="274" t="s">
        <v>386</v>
      </c>
      <c r="AV1446" s="15" t="s">
        <v>92</v>
      </c>
      <c r="AW1446" s="15" t="s">
        <v>30</v>
      </c>
      <c r="AX1446" s="15" t="s">
        <v>76</v>
      </c>
      <c r="AY1446" s="274" t="s">
        <v>387</v>
      </c>
    </row>
    <row r="1447" spans="1:65" s="16" customFormat="1" ht="10.199999999999999">
      <c r="B1447" s="275"/>
      <c r="C1447" s="276"/>
      <c r="D1447" s="255" t="s">
        <v>398</v>
      </c>
      <c r="E1447" s="277" t="s">
        <v>1</v>
      </c>
      <c r="F1447" s="278" t="s">
        <v>412</v>
      </c>
      <c r="G1447" s="276"/>
      <c r="H1447" s="279">
        <v>140</v>
      </c>
      <c r="I1447" s="280"/>
      <c r="J1447" s="276"/>
      <c r="K1447" s="276"/>
      <c r="L1447" s="281"/>
      <c r="M1447" s="282"/>
      <c r="N1447" s="283"/>
      <c r="O1447" s="283"/>
      <c r="P1447" s="283"/>
      <c r="Q1447" s="283"/>
      <c r="R1447" s="283"/>
      <c r="S1447" s="283"/>
      <c r="T1447" s="284"/>
      <c r="AT1447" s="285" t="s">
        <v>398</v>
      </c>
      <c r="AU1447" s="285" t="s">
        <v>386</v>
      </c>
      <c r="AV1447" s="16" t="s">
        <v>386</v>
      </c>
      <c r="AW1447" s="16" t="s">
        <v>30</v>
      </c>
      <c r="AX1447" s="16" t="s">
        <v>84</v>
      </c>
      <c r="AY1447" s="285" t="s">
        <v>387</v>
      </c>
    </row>
    <row r="1448" spans="1:65" s="2" customFormat="1" ht="37.799999999999997" customHeight="1">
      <c r="A1448" s="37"/>
      <c r="B1448" s="38"/>
      <c r="C1448" s="240" t="s">
        <v>1529</v>
      </c>
      <c r="D1448" s="240" t="s">
        <v>393</v>
      </c>
      <c r="E1448" s="241" t="s">
        <v>912</v>
      </c>
      <c r="F1448" s="242" t="s">
        <v>913</v>
      </c>
      <c r="G1448" s="243" t="s">
        <v>405</v>
      </c>
      <c r="H1448" s="244">
        <v>352.83199999999999</v>
      </c>
      <c r="I1448" s="245"/>
      <c r="J1448" s="246">
        <f>ROUND(I1448*H1448,2)</f>
        <v>0</v>
      </c>
      <c r="K1448" s="247"/>
      <c r="L1448" s="40"/>
      <c r="M1448" s="248" t="s">
        <v>1</v>
      </c>
      <c r="N1448" s="249" t="s">
        <v>42</v>
      </c>
      <c r="O1448" s="78"/>
      <c r="P1448" s="250">
        <f>O1448*H1448</f>
        <v>0</v>
      </c>
      <c r="Q1448" s="250">
        <v>0</v>
      </c>
      <c r="R1448" s="250">
        <f>Q1448*H1448</f>
        <v>0</v>
      </c>
      <c r="S1448" s="250">
        <v>0.05</v>
      </c>
      <c r="T1448" s="251">
        <f>S1448*H1448</f>
        <v>17.6416</v>
      </c>
      <c r="U1448" s="37"/>
      <c r="V1448" s="37"/>
      <c r="W1448" s="37"/>
      <c r="X1448" s="37"/>
      <c r="Y1448" s="37"/>
      <c r="Z1448" s="37"/>
      <c r="AA1448" s="37"/>
      <c r="AB1448" s="37"/>
      <c r="AC1448" s="37"/>
      <c r="AD1448" s="37"/>
      <c r="AE1448" s="37"/>
      <c r="AR1448" s="252" t="s">
        <v>386</v>
      </c>
      <c r="AT1448" s="252" t="s">
        <v>393</v>
      </c>
      <c r="AU1448" s="252" t="s">
        <v>386</v>
      </c>
      <c r="AY1448" s="19" t="s">
        <v>387</v>
      </c>
      <c r="BE1448" s="127">
        <f>IF(N1448="základná",J1448,0)</f>
        <v>0</v>
      </c>
      <c r="BF1448" s="127">
        <f>IF(N1448="znížená",J1448,0)</f>
        <v>0</v>
      </c>
      <c r="BG1448" s="127">
        <f>IF(N1448="zákl. prenesená",J1448,0)</f>
        <v>0</v>
      </c>
      <c r="BH1448" s="127">
        <f>IF(N1448="zníž. prenesená",J1448,0)</f>
        <v>0</v>
      </c>
      <c r="BI1448" s="127">
        <f>IF(N1448="nulová",J1448,0)</f>
        <v>0</v>
      </c>
      <c r="BJ1448" s="19" t="s">
        <v>92</v>
      </c>
      <c r="BK1448" s="127">
        <f>ROUND(I1448*H1448,2)</f>
        <v>0</v>
      </c>
      <c r="BL1448" s="19" t="s">
        <v>386</v>
      </c>
      <c r="BM1448" s="252" t="s">
        <v>1530</v>
      </c>
    </row>
    <row r="1449" spans="1:65" s="15" customFormat="1" ht="10.199999999999999">
      <c r="B1449" s="264"/>
      <c r="C1449" s="265"/>
      <c r="D1449" s="255" t="s">
        <v>398</v>
      </c>
      <c r="E1449" s="266" t="s">
        <v>1</v>
      </c>
      <c r="F1449" s="267" t="s">
        <v>1531</v>
      </c>
      <c r="G1449" s="265"/>
      <c r="H1449" s="268">
        <v>336.03</v>
      </c>
      <c r="I1449" s="269"/>
      <c r="J1449" s="265"/>
      <c r="K1449" s="265"/>
      <c r="L1449" s="270"/>
      <c r="M1449" s="271"/>
      <c r="N1449" s="272"/>
      <c r="O1449" s="272"/>
      <c r="P1449" s="272"/>
      <c r="Q1449" s="272"/>
      <c r="R1449" s="272"/>
      <c r="S1449" s="272"/>
      <c r="T1449" s="273"/>
      <c r="AT1449" s="274" t="s">
        <v>398</v>
      </c>
      <c r="AU1449" s="274" t="s">
        <v>386</v>
      </c>
      <c r="AV1449" s="15" t="s">
        <v>92</v>
      </c>
      <c r="AW1449" s="15" t="s">
        <v>30</v>
      </c>
      <c r="AX1449" s="15" t="s">
        <v>76</v>
      </c>
      <c r="AY1449" s="274" t="s">
        <v>387</v>
      </c>
    </row>
    <row r="1450" spans="1:65" s="17" customFormat="1" ht="10.199999999999999">
      <c r="B1450" s="286"/>
      <c r="C1450" s="287"/>
      <c r="D1450" s="255" t="s">
        <v>398</v>
      </c>
      <c r="E1450" s="288" t="s">
        <v>1</v>
      </c>
      <c r="F1450" s="289" t="s">
        <v>411</v>
      </c>
      <c r="G1450" s="287"/>
      <c r="H1450" s="290">
        <v>336.03</v>
      </c>
      <c r="I1450" s="291"/>
      <c r="J1450" s="287"/>
      <c r="K1450" s="287"/>
      <c r="L1450" s="292"/>
      <c r="M1450" s="293"/>
      <c r="N1450" s="294"/>
      <c r="O1450" s="294"/>
      <c r="P1450" s="294"/>
      <c r="Q1450" s="294"/>
      <c r="R1450" s="294"/>
      <c r="S1450" s="294"/>
      <c r="T1450" s="295"/>
      <c r="AT1450" s="296" t="s">
        <v>398</v>
      </c>
      <c r="AU1450" s="296" t="s">
        <v>386</v>
      </c>
      <c r="AV1450" s="17" t="s">
        <v>99</v>
      </c>
      <c r="AW1450" s="17" t="s">
        <v>30</v>
      </c>
      <c r="AX1450" s="17" t="s">
        <v>76</v>
      </c>
      <c r="AY1450" s="296" t="s">
        <v>387</v>
      </c>
    </row>
    <row r="1451" spans="1:65" s="15" customFormat="1" ht="10.199999999999999">
      <c r="B1451" s="264"/>
      <c r="C1451" s="265"/>
      <c r="D1451" s="255" t="s">
        <v>398</v>
      </c>
      <c r="E1451" s="266" t="s">
        <v>1</v>
      </c>
      <c r="F1451" s="267" t="s">
        <v>1446</v>
      </c>
      <c r="G1451" s="265"/>
      <c r="H1451" s="268">
        <v>16.802</v>
      </c>
      <c r="I1451" s="269"/>
      <c r="J1451" s="265"/>
      <c r="K1451" s="265"/>
      <c r="L1451" s="270"/>
      <c r="M1451" s="271"/>
      <c r="N1451" s="272"/>
      <c r="O1451" s="272"/>
      <c r="P1451" s="272"/>
      <c r="Q1451" s="272"/>
      <c r="R1451" s="272"/>
      <c r="S1451" s="272"/>
      <c r="T1451" s="273"/>
      <c r="AT1451" s="274" t="s">
        <v>398</v>
      </c>
      <c r="AU1451" s="274" t="s">
        <v>386</v>
      </c>
      <c r="AV1451" s="15" t="s">
        <v>92</v>
      </c>
      <c r="AW1451" s="15" t="s">
        <v>30</v>
      </c>
      <c r="AX1451" s="15" t="s">
        <v>76</v>
      </c>
      <c r="AY1451" s="274" t="s">
        <v>387</v>
      </c>
    </row>
    <row r="1452" spans="1:65" s="16" customFormat="1" ht="10.199999999999999">
      <c r="B1452" s="275"/>
      <c r="C1452" s="276"/>
      <c r="D1452" s="255" t="s">
        <v>398</v>
      </c>
      <c r="E1452" s="277" t="s">
        <v>1</v>
      </c>
      <c r="F1452" s="278" t="s">
        <v>412</v>
      </c>
      <c r="G1452" s="276"/>
      <c r="H1452" s="279">
        <v>352.83199999999999</v>
      </c>
      <c r="I1452" s="280"/>
      <c r="J1452" s="276"/>
      <c r="K1452" s="276"/>
      <c r="L1452" s="281"/>
      <c r="M1452" s="282"/>
      <c r="N1452" s="283"/>
      <c r="O1452" s="283"/>
      <c r="P1452" s="283"/>
      <c r="Q1452" s="283"/>
      <c r="R1452" s="283"/>
      <c r="S1452" s="283"/>
      <c r="T1452" s="284"/>
      <c r="AT1452" s="285" t="s">
        <v>398</v>
      </c>
      <c r="AU1452" s="285" t="s">
        <v>386</v>
      </c>
      <c r="AV1452" s="16" t="s">
        <v>386</v>
      </c>
      <c r="AW1452" s="16" t="s">
        <v>30</v>
      </c>
      <c r="AX1452" s="16" t="s">
        <v>84</v>
      </c>
      <c r="AY1452" s="285" t="s">
        <v>387</v>
      </c>
    </row>
    <row r="1453" spans="1:65" s="2" customFormat="1" ht="37.799999999999997" customHeight="1">
      <c r="A1453" s="37"/>
      <c r="B1453" s="38"/>
      <c r="C1453" s="240" t="s">
        <v>1532</v>
      </c>
      <c r="D1453" s="240" t="s">
        <v>393</v>
      </c>
      <c r="E1453" s="241" t="s">
        <v>509</v>
      </c>
      <c r="F1453" s="242" t="s">
        <v>510</v>
      </c>
      <c r="G1453" s="243" t="s">
        <v>405</v>
      </c>
      <c r="H1453" s="244">
        <v>103.32</v>
      </c>
      <c r="I1453" s="245"/>
      <c r="J1453" s="246">
        <f>ROUND(I1453*H1453,2)</f>
        <v>0</v>
      </c>
      <c r="K1453" s="247"/>
      <c r="L1453" s="40"/>
      <c r="M1453" s="248" t="s">
        <v>1</v>
      </c>
      <c r="N1453" s="249" t="s">
        <v>42</v>
      </c>
      <c r="O1453" s="78"/>
      <c r="P1453" s="250">
        <f>O1453*H1453</f>
        <v>0</v>
      </c>
      <c r="Q1453" s="250">
        <v>0</v>
      </c>
      <c r="R1453" s="250">
        <f>Q1453*H1453</f>
        <v>0</v>
      </c>
      <c r="S1453" s="250">
        <v>4.5999999999999999E-2</v>
      </c>
      <c r="T1453" s="251">
        <f>S1453*H1453</f>
        <v>4.7527199999999992</v>
      </c>
      <c r="U1453" s="37"/>
      <c r="V1453" s="37"/>
      <c r="W1453" s="37"/>
      <c r="X1453" s="37"/>
      <c r="Y1453" s="37"/>
      <c r="Z1453" s="37"/>
      <c r="AA1453" s="37"/>
      <c r="AB1453" s="37"/>
      <c r="AC1453" s="37"/>
      <c r="AD1453" s="37"/>
      <c r="AE1453" s="37"/>
      <c r="AR1453" s="252" t="s">
        <v>386</v>
      </c>
      <c r="AT1453" s="252" t="s">
        <v>393</v>
      </c>
      <c r="AU1453" s="252" t="s">
        <v>386</v>
      </c>
      <c r="AY1453" s="19" t="s">
        <v>387</v>
      </c>
      <c r="BE1453" s="127">
        <f>IF(N1453="základná",J1453,0)</f>
        <v>0</v>
      </c>
      <c r="BF1453" s="127">
        <f>IF(N1453="znížená",J1453,0)</f>
        <v>0</v>
      </c>
      <c r="BG1453" s="127">
        <f>IF(N1453="zákl. prenesená",J1453,0)</f>
        <v>0</v>
      </c>
      <c r="BH1453" s="127">
        <f>IF(N1453="zníž. prenesená",J1453,0)</f>
        <v>0</v>
      </c>
      <c r="BI1453" s="127">
        <f>IF(N1453="nulová",J1453,0)</f>
        <v>0</v>
      </c>
      <c r="BJ1453" s="19" t="s">
        <v>92</v>
      </c>
      <c r="BK1453" s="127">
        <f>ROUND(I1453*H1453,2)</f>
        <v>0</v>
      </c>
      <c r="BL1453" s="19" t="s">
        <v>386</v>
      </c>
      <c r="BM1453" s="252" t="s">
        <v>1533</v>
      </c>
    </row>
    <row r="1454" spans="1:65" s="14" customFormat="1" ht="10.199999999999999">
      <c r="B1454" s="253"/>
      <c r="C1454" s="254"/>
      <c r="D1454" s="255" t="s">
        <v>398</v>
      </c>
      <c r="E1454" s="256" t="s">
        <v>1</v>
      </c>
      <c r="F1454" s="257" t="s">
        <v>519</v>
      </c>
      <c r="G1454" s="254"/>
      <c r="H1454" s="256" t="s">
        <v>1</v>
      </c>
      <c r="I1454" s="258"/>
      <c r="J1454" s="254"/>
      <c r="K1454" s="254"/>
      <c r="L1454" s="259"/>
      <c r="M1454" s="260"/>
      <c r="N1454" s="261"/>
      <c r="O1454" s="261"/>
      <c r="P1454" s="261"/>
      <c r="Q1454" s="261"/>
      <c r="R1454" s="261"/>
      <c r="S1454" s="261"/>
      <c r="T1454" s="262"/>
      <c r="AT1454" s="263" t="s">
        <v>398</v>
      </c>
      <c r="AU1454" s="263" t="s">
        <v>386</v>
      </c>
      <c r="AV1454" s="14" t="s">
        <v>84</v>
      </c>
      <c r="AW1454" s="14" t="s">
        <v>30</v>
      </c>
      <c r="AX1454" s="14" t="s">
        <v>76</v>
      </c>
      <c r="AY1454" s="263" t="s">
        <v>387</v>
      </c>
    </row>
    <row r="1455" spans="1:65" s="15" customFormat="1" ht="10.199999999999999">
      <c r="B1455" s="264"/>
      <c r="C1455" s="265"/>
      <c r="D1455" s="255" t="s">
        <v>398</v>
      </c>
      <c r="E1455" s="266" t="s">
        <v>1</v>
      </c>
      <c r="F1455" s="267" t="s">
        <v>1441</v>
      </c>
      <c r="G1455" s="265"/>
      <c r="H1455" s="268">
        <v>58.8</v>
      </c>
      <c r="I1455" s="269"/>
      <c r="J1455" s="265"/>
      <c r="K1455" s="265"/>
      <c r="L1455" s="270"/>
      <c r="M1455" s="271"/>
      <c r="N1455" s="272"/>
      <c r="O1455" s="272"/>
      <c r="P1455" s="272"/>
      <c r="Q1455" s="272"/>
      <c r="R1455" s="272"/>
      <c r="S1455" s="272"/>
      <c r="T1455" s="273"/>
      <c r="AT1455" s="274" t="s">
        <v>398</v>
      </c>
      <c r="AU1455" s="274" t="s">
        <v>386</v>
      </c>
      <c r="AV1455" s="15" t="s">
        <v>92</v>
      </c>
      <c r="AW1455" s="15" t="s">
        <v>30</v>
      </c>
      <c r="AX1455" s="15" t="s">
        <v>76</v>
      </c>
      <c r="AY1455" s="274" t="s">
        <v>387</v>
      </c>
    </row>
    <row r="1456" spans="1:65" s="15" customFormat="1" ht="10.199999999999999">
      <c r="B1456" s="264"/>
      <c r="C1456" s="265"/>
      <c r="D1456" s="255" t="s">
        <v>398</v>
      </c>
      <c r="E1456" s="266" t="s">
        <v>1</v>
      </c>
      <c r="F1456" s="267" t="s">
        <v>1183</v>
      </c>
      <c r="G1456" s="265"/>
      <c r="H1456" s="268">
        <v>39.6</v>
      </c>
      <c r="I1456" s="269"/>
      <c r="J1456" s="265"/>
      <c r="K1456" s="265"/>
      <c r="L1456" s="270"/>
      <c r="M1456" s="271"/>
      <c r="N1456" s="272"/>
      <c r="O1456" s="272"/>
      <c r="P1456" s="272"/>
      <c r="Q1456" s="272"/>
      <c r="R1456" s="272"/>
      <c r="S1456" s="272"/>
      <c r="T1456" s="273"/>
      <c r="AT1456" s="274" t="s">
        <v>398</v>
      </c>
      <c r="AU1456" s="274" t="s">
        <v>386</v>
      </c>
      <c r="AV1456" s="15" t="s">
        <v>92</v>
      </c>
      <c r="AW1456" s="15" t="s">
        <v>30</v>
      </c>
      <c r="AX1456" s="15" t="s">
        <v>76</v>
      </c>
      <c r="AY1456" s="274" t="s">
        <v>387</v>
      </c>
    </row>
    <row r="1457" spans="1:65" s="17" customFormat="1" ht="10.199999999999999">
      <c r="B1457" s="286"/>
      <c r="C1457" s="287"/>
      <c r="D1457" s="255" t="s">
        <v>398</v>
      </c>
      <c r="E1457" s="288" t="s">
        <v>166</v>
      </c>
      <c r="F1457" s="289" t="s">
        <v>411</v>
      </c>
      <c r="G1457" s="287"/>
      <c r="H1457" s="290">
        <v>98.4</v>
      </c>
      <c r="I1457" s="291"/>
      <c r="J1457" s="287"/>
      <c r="K1457" s="287"/>
      <c r="L1457" s="292"/>
      <c r="M1457" s="293"/>
      <c r="N1457" s="294"/>
      <c r="O1457" s="294"/>
      <c r="P1457" s="294"/>
      <c r="Q1457" s="294"/>
      <c r="R1457" s="294"/>
      <c r="S1457" s="294"/>
      <c r="T1457" s="295"/>
      <c r="AT1457" s="296" t="s">
        <v>398</v>
      </c>
      <c r="AU1457" s="296" t="s">
        <v>386</v>
      </c>
      <c r="AV1457" s="17" t="s">
        <v>99</v>
      </c>
      <c r="AW1457" s="17" t="s">
        <v>30</v>
      </c>
      <c r="AX1457" s="17" t="s">
        <v>76</v>
      </c>
      <c r="AY1457" s="296" t="s">
        <v>387</v>
      </c>
    </row>
    <row r="1458" spans="1:65" s="15" customFormat="1" ht="10.199999999999999">
      <c r="B1458" s="264"/>
      <c r="C1458" s="265"/>
      <c r="D1458" s="255" t="s">
        <v>398</v>
      </c>
      <c r="E1458" s="266" t="s">
        <v>1</v>
      </c>
      <c r="F1458" s="267" t="s">
        <v>1534</v>
      </c>
      <c r="G1458" s="265"/>
      <c r="H1458" s="268">
        <v>4.92</v>
      </c>
      <c r="I1458" s="269"/>
      <c r="J1458" s="265"/>
      <c r="K1458" s="265"/>
      <c r="L1458" s="270"/>
      <c r="M1458" s="271"/>
      <c r="N1458" s="272"/>
      <c r="O1458" s="272"/>
      <c r="P1458" s="272"/>
      <c r="Q1458" s="272"/>
      <c r="R1458" s="272"/>
      <c r="S1458" s="272"/>
      <c r="T1458" s="273"/>
      <c r="AT1458" s="274" t="s">
        <v>398</v>
      </c>
      <c r="AU1458" s="274" t="s">
        <v>386</v>
      </c>
      <c r="AV1458" s="15" t="s">
        <v>92</v>
      </c>
      <c r="AW1458" s="15" t="s">
        <v>30</v>
      </c>
      <c r="AX1458" s="15" t="s">
        <v>76</v>
      </c>
      <c r="AY1458" s="274" t="s">
        <v>387</v>
      </c>
    </row>
    <row r="1459" spans="1:65" s="16" customFormat="1" ht="10.199999999999999">
      <c r="B1459" s="275"/>
      <c r="C1459" s="276"/>
      <c r="D1459" s="255" t="s">
        <v>398</v>
      </c>
      <c r="E1459" s="277" t="s">
        <v>1</v>
      </c>
      <c r="F1459" s="278" t="s">
        <v>412</v>
      </c>
      <c r="G1459" s="276"/>
      <c r="H1459" s="279">
        <v>103.32</v>
      </c>
      <c r="I1459" s="280"/>
      <c r="J1459" s="276"/>
      <c r="K1459" s="276"/>
      <c r="L1459" s="281"/>
      <c r="M1459" s="282"/>
      <c r="N1459" s="283"/>
      <c r="O1459" s="283"/>
      <c r="P1459" s="283"/>
      <c r="Q1459" s="283"/>
      <c r="R1459" s="283"/>
      <c r="S1459" s="283"/>
      <c r="T1459" s="284"/>
      <c r="AT1459" s="285" t="s">
        <v>398</v>
      </c>
      <c r="AU1459" s="285" t="s">
        <v>386</v>
      </c>
      <c r="AV1459" s="16" t="s">
        <v>386</v>
      </c>
      <c r="AW1459" s="16" t="s">
        <v>30</v>
      </c>
      <c r="AX1459" s="16" t="s">
        <v>84</v>
      </c>
      <c r="AY1459" s="285" t="s">
        <v>387</v>
      </c>
    </row>
    <row r="1460" spans="1:65" s="2" customFormat="1" ht="16.5" customHeight="1">
      <c r="A1460" s="37"/>
      <c r="B1460" s="38"/>
      <c r="C1460" s="240" t="s">
        <v>1535</v>
      </c>
      <c r="D1460" s="240" t="s">
        <v>393</v>
      </c>
      <c r="E1460" s="241" t="s">
        <v>516</v>
      </c>
      <c r="F1460" s="242" t="s">
        <v>517</v>
      </c>
      <c r="G1460" s="243" t="s">
        <v>396</v>
      </c>
      <c r="H1460" s="244">
        <v>1014.825</v>
      </c>
      <c r="I1460" s="245"/>
      <c r="J1460" s="246">
        <f>ROUND(I1460*H1460,2)</f>
        <v>0</v>
      </c>
      <c r="K1460" s="247"/>
      <c r="L1460" s="40"/>
      <c r="M1460" s="248" t="s">
        <v>1</v>
      </c>
      <c r="N1460" s="249" t="s">
        <v>42</v>
      </c>
      <c r="O1460" s="78"/>
      <c r="P1460" s="250">
        <f>O1460*H1460</f>
        <v>0</v>
      </c>
      <c r="Q1460" s="250">
        <v>0</v>
      </c>
      <c r="R1460" s="250">
        <f>Q1460*H1460</f>
        <v>0</v>
      </c>
      <c r="S1460" s="250">
        <v>0.01</v>
      </c>
      <c r="T1460" s="251">
        <f>S1460*H1460</f>
        <v>10.148250000000001</v>
      </c>
      <c r="U1460" s="37"/>
      <c r="V1460" s="37"/>
      <c r="W1460" s="37"/>
      <c r="X1460" s="37"/>
      <c r="Y1460" s="37"/>
      <c r="Z1460" s="37"/>
      <c r="AA1460" s="37"/>
      <c r="AB1460" s="37"/>
      <c r="AC1460" s="37"/>
      <c r="AD1460" s="37"/>
      <c r="AE1460" s="37"/>
      <c r="AR1460" s="252" t="s">
        <v>386</v>
      </c>
      <c r="AT1460" s="252" t="s">
        <v>393</v>
      </c>
      <c r="AU1460" s="252" t="s">
        <v>386</v>
      </c>
      <c r="AY1460" s="19" t="s">
        <v>387</v>
      </c>
      <c r="BE1460" s="127">
        <f>IF(N1460="základná",J1460,0)</f>
        <v>0</v>
      </c>
      <c r="BF1460" s="127">
        <f>IF(N1460="znížená",J1460,0)</f>
        <v>0</v>
      </c>
      <c r="BG1460" s="127">
        <f>IF(N1460="zákl. prenesená",J1460,0)</f>
        <v>0</v>
      </c>
      <c r="BH1460" s="127">
        <f>IF(N1460="zníž. prenesená",J1460,0)</f>
        <v>0</v>
      </c>
      <c r="BI1460" s="127">
        <f>IF(N1460="nulová",J1460,0)</f>
        <v>0</v>
      </c>
      <c r="BJ1460" s="19" t="s">
        <v>92</v>
      </c>
      <c r="BK1460" s="127">
        <f>ROUND(I1460*H1460,2)</f>
        <v>0</v>
      </c>
      <c r="BL1460" s="19" t="s">
        <v>386</v>
      </c>
      <c r="BM1460" s="252" t="s">
        <v>1536</v>
      </c>
    </row>
    <row r="1461" spans="1:65" s="14" customFormat="1" ht="10.199999999999999">
      <c r="B1461" s="253"/>
      <c r="C1461" s="254"/>
      <c r="D1461" s="255" t="s">
        <v>398</v>
      </c>
      <c r="E1461" s="256" t="s">
        <v>1</v>
      </c>
      <c r="F1461" s="257" t="s">
        <v>519</v>
      </c>
      <c r="G1461" s="254"/>
      <c r="H1461" s="256" t="s">
        <v>1</v>
      </c>
      <c r="I1461" s="258"/>
      <c r="J1461" s="254"/>
      <c r="K1461" s="254"/>
      <c r="L1461" s="259"/>
      <c r="M1461" s="260"/>
      <c r="N1461" s="261"/>
      <c r="O1461" s="261"/>
      <c r="P1461" s="261"/>
      <c r="Q1461" s="261"/>
      <c r="R1461" s="261"/>
      <c r="S1461" s="261"/>
      <c r="T1461" s="262"/>
      <c r="AT1461" s="263" t="s">
        <v>398</v>
      </c>
      <c r="AU1461" s="263" t="s">
        <v>386</v>
      </c>
      <c r="AV1461" s="14" t="s">
        <v>84</v>
      </c>
      <c r="AW1461" s="14" t="s">
        <v>30</v>
      </c>
      <c r="AX1461" s="14" t="s">
        <v>76</v>
      </c>
      <c r="AY1461" s="263" t="s">
        <v>387</v>
      </c>
    </row>
    <row r="1462" spans="1:65" s="15" customFormat="1" ht="10.199999999999999">
      <c r="B1462" s="264"/>
      <c r="C1462" s="265"/>
      <c r="D1462" s="255" t="s">
        <v>398</v>
      </c>
      <c r="E1462" s="266" t="s">
        <v>1</v>
      </c>
      <c r="F1462" s="267" t="s">
        <v>1537</v>
      </c>
      <c r="G1462" s="265"/>
      <c r="H1462" s="268">
        <v>966.5</v>
      </c>
      <c r="I1462" s="269"/>
      <c r="J1462" s="265"/>
      <c r="K1462" s="265"/>
      <c r="L1462" s="270"/>
      <c r="M1462" s="271"/>
      <c r="N1462" s="272"/>
      <c r="O1462" s="272"/>
      <c r="P1462" s="272"/>
      <c r="Q1462" s="272"/>
      <c r="R1462" s="272"/>
      <c r="S1462" s="272"/>
      <c r="T1462" s="273"/>
      <c r="AT1462" s="274" t="s">
        <v>398</v>
      </c>
      <c r="AU1462" s="274" t="s">
        <v>386</v>
      </c>
      <c r="AV1462" s="15" t="s">
        <v>92</v>
      </c>
      <c r="AW1462" s="15" t="s">
        <v>30</v>
      </c>
      <c r="AX1462" s="15" t="s">
        <v>76</v>
      </c>
      <c r="AY1462" s="274" t="s">
        <v>387</v>
      </c>
    </row>
    <row r="1463" spans="1:65" s="17" customFormat="1" ht="10.199999999999999">
      <c r="B1463" s="286"/>
      <c r="C1463" s="287"/>
      <c r="D1463" s="255" t="s">
        <v>398</v>
      </c>
      <c r="E1463" s="288" t="s">
        <v>213</v>
      </c>
      <c r="F1463" s="289" t="s">
        <v>411</v>
      </c>
      <c r="G1463" s="287"/>
      <c r="H1463" s="290">
        <v>966.5</v>
      </c>
      <c r="I1463" s="291"/>
      <c r="J1463" s="287"/>
      <c r="K1463" s="287"/>
      <c r="L1463" s="292"/>
      <c r="M1463" s="293"/>
      <c r="N1463" s="294"/>
      <c r="O1463" s="294"/>
      <c r="P1463" s="294"/>
      <c r="Q1463" s="294"/>
      <c r="R1463" s="294"/>
      <c r="S1463" s="294"/>
      <c r="T1463" s="295"/>
      <c r="AT1463" s="296" t="s">
        <v>398</v>
      </c>
      <c r="AU1463" s="296" t="s">
        <v>386</v>
      </c>
      <c r="AV1463" s="17" t="s">
        <v>99</v>
      </c>
      <c r="AW1463" s="17" t="s">
        <v>30</v>
      </c>
      <c r="AX1463" s="17" t="s">
        <v>76</v>
      </c>
      <c r="AY1463" s="296" t="s">
        <v>387</v>
      </c>
    </row>
    <row r="1464" spans="1:65" s="15" customFormat="1" ht="10.199999999999999">
      <c r="B1464" s="264"/>
      <c r="C1464" s="265"/>
      <c r="D1464" s="255" t="s">
        <v>398</v>
      </c>
      <c r="E1464" s="266" t="s">
        <v>1</v>
      </c>
      <c r="F1464" s="267" t="s">
        <v>1538</v>
      </c>
      <c r="G1464" s="265"/>
      <c r="H1464" s="268">
        <v>48.325000000000003</v>
      </c>
      <c r="I1464" s="269"/>
      <c r="J1464" s="265"/>
      <c r="K1464" s="265"/>
      <c r="L1464" s="270"/>
      <c r="M1464" s="271"/>
      <c r="N1464" s="272"/>
      <c r="O1464" s="272"/>
      <c r="P1464" s="272"/>
      <c r="Q1464" s="272"/>
      <c r="R1464" s="272"/>
      <c r="S1464" s="272"/>
      <c r="T1464" s="273"/>
      <c r="AT1464" s="274" t="s">
        <v>398</v>
      </c>
      <c r="AU1464" s="274" t="s">
        <v>386</v>
      </c>
      <c r="AV1464" s="15" t="s">
        <v>92</v>
      </c>
      <c r="AW1464" s="15" t="s">
        <v>30</v>
      </c>
      <c r="AX1464" s="15" t="s">
        <v>76</v>
      </c>
      <c r="AY1464" s="274" t="s">
        <v>387</v>
      </c>
    </row>
    <row r="1465" spans="1:65" s="16" customFormat="1" ht="10.199999999999999">
      <c r="B1465" s="275"/>
      <c r="C1465" s="276"/>
      <c r="D1465" s="255" t="s">
        <v>398</v>
      </c>
      <c r="E1465" s="277" t="s">
        <v>1</v>
      </c>
      <c r="F1465" s="278" t="s">
        <v>412</v>
      </c>
      <c r="G1465" s="276"/>
      <c r="H1465" s="279">
        <v>1014.825</v>
      </c>
      <c r="I1465" s="280"/>
      <c r="J1465" s="276"/>
      <c r="K1465" s="276"/>
      <c r="L1465" s="281"/>
      <c r="M1465" s="282"/>
      <c r="N1465" s="283"/>
      <c r="O1465" s="283"/>
      <c r="P1465" s="283"/>
      <c r="Q1465" s="283"/>
      <c r="R1465" s="283"/>
      <c r="S1465" s="283"/>
      <c r="T1465" s="284"/>
      <c r="AT1465" s="285" t="s">
        <v>398</v>
      </c>
      <c r="AU1465" s="285" t="s">
        <v>386</v>
      </c>
      <c r="AV1465" s="16" t="s">
        <v>386</v>
      </c>
      <c r="AW1465" s="16" t="s">
        <v>30</v>
      </c>
      <c r="AX1465" s="16" t="s">
        <v>84</v>
      </c>
      <c r="AY1465" s="285" t="s">
        <v>387</v>
      </c>
    </row>
    <row r="1466" spans="1:65" s="2" customFormat="1" ht="21.75" customHeight="1">
      <c r="A1466" s="37"/>
      <c r="B1466" s="38"/>
      <c r="C1466" s="240" t="s">
        <v>1539</v>
      </c>
      <c r="D1466" s="240" t="s">
        <v>393</v>
      </c>
      <c r="E1466" s="241" t="s">
        <v>523</v>
      </c>
      <c r="F1466" s="242" t="s">
        <v>524</v>
      </c>
      <c r="G1466" s="243" t="s">
        <v>525</v>
      </c>
      <c r="H1466" s="244">
        <v>123.444</v>
      </c>
      <c r="I1466" s="245"/>
      <c r="J1466" s="246">
        <f>ROUND(I1466*H1466,2)</f>
        <v>0</v>
      </c>
      <c r="K1466" s="247"/>
      <c r="L1466" s="40"/>
      <c r="M1466" s="248" t="s">
        <v>1</v>
      </c>
      <c r="N1466" s="249" t="s">
        <v>42</v>
      </c>
      <c r="O1466" s="78"/>
      <c r="P1466" s="250">
        <f>O1466*H1466</f>
        <v>0</v>
      </c>
      <c r="Q1466" s="250">
        <v>0</v>
      </c>
      <c r="R1466" s="250">
        <f>Q1466*H1466</f>
        <v>0</v>
      </c>
      <c r="S1466" s="250">
        <v>0</v>
      </c>
      <c r="T1466" s="251">
        <f>S1466*H1466</f>
        <v>0</v>
      </c>
      <c r="U1466" s="37"/>
      <c r="V1466" s="37"/>
      <c r="W1466" s="37"/>
      <c r="X1466" s="37"/>
      <c r="Y1466" s="37"/>
      <c r="Z1466" s="37"/>
      <c r="AA1466" s="37"/>
      <c r="AB1466" s="37"/>
      <c r="AC1466" s="37"/>
      <c r="AD1466" s="37"/>
      <c r="AE1466" s="37"/>
      <c r="AR1466" s="252" t="s">
        <v>386</v>
      </c>
      <c r="AT1466" s="252" t="s">
        <v>393</v>
      </c>
      <c r="AU1466" s="252" t="s">
        <v>386</v>
      </c>
      <c r="AY1466" s="19" t="s">
        <v>387</v>
      </c>
      <c r="BE1466" s="127">
        <f>IF(N1466="základná",J1466,0)</f>
        <v>0</v>
      </c>
      <c r="BF1466" s="127">
        <f>IF(N1466="znížená",J1466,0)</f>
        <v>0</v>
      </c>
      <c r="BG1466" s="127">
        <f>IF(N1466="zákl. prenesená",J1466,0)</f>
        <v>0</v>
      </c>
      <c r="BH1466" s="127">
        <f>IF(N1466="zníž. prenesená",J1466,0)</f>
        <v>0</v>
      </c>
      <c r="BI1466" s="127">
        <f>IF(N1466="nulová",J1466,0)</f>
        <v>0</v>
      </c>
      <c r="BJ1466" s="19" t="s">
        <v>92</v>
      </c>
      <c r="BK1466" s="127">
        <f>ROUND(I1466*H1466,2)</f>
        <v>0</v>
      </c>
      <c r="BL1466" s="19" t="s">
        <v>386</v>
      </c>
      <c r="BM1466" s="252" t="s">
        <v>1540</v>
      </c>
    </row>
    <row r="1467" spans="1:65" s="2" customFormat="1" ht="24.15" customHeight="1">
      <c r="A1467" s="37"/>
      <c r="B1467" s="38"/>
      <c r="C1467" s="240" t="s">
        <v>1541</v>
      </c>
      <c r="D1467" s="240" t="s">
        <v>393</v>
      </c>
      <c r="E1467" s="241" t="s">
        <v>527</v>
      </c>
      <c r="F1467" s="242" t="s">
        <v>528</v>
      </c>
      <c r="G1467" s="243" t="s">
        <v>525</v>
      </c>
      <c r="H1467" s="244">
        <v>3614.34</v>
      </c>
      <c r="I1467" s="245"/>
      <c r="J1467" s="246">
        <f>ROUND(I1467*H1467,2)</f>
        <v>0</v>
      </c>
      <c r="K1467" s="247"/>
      <c r="L1467" s="40"/>
      <c r="M1467" s="248" t="s">
        <v>1</v>
      </c>
      <c r="N1467" s="249" t="s">
        <v>42</v>
      </c>
      <c r="O1467" s="78"/>
      <c r="P1467" s="250">
        <f>O1467*H1467</f>
        <v>0</v>
      </c>
      <c r="Q1467" s="250">
        <v>0</v>
      </c>
      <c r="R1467" s="250">
        <f>Q1467*H1467</f>
        <v>0</v>
      </c>
      <c r="S1467" s="250">
        <v>0</v>
      </c>
      <c r="T1467" s="251">
        <f>S1467*H1467</f>
        <v>0</v>
      </c>
      <c r="U1467" s="37"/>
      <c r="V1467" s="37"/>
      <c r="W1467" s="37"/>
      <c r="X1467" s="37"/>
      <c r="Y1467" s="37"/>
      <c r="Z1467" s="37"/>
      <c r="AA1467" s="37"/>
      <c r="AB1467" s="37"/>
      <c r="AC1467" s="37"/>
      <c r="AD1467" s="37"/>
      <c r="AE1467" s="37"/>
      <c r="AR1467" s="252" t="s">
        <v>386</v>
      </c>
      <c r="AT1467" s="252" t="s">
        <v>393</v>
      </c>
      <c r="AU1467" s="252" t="s">
        <v>386</v>
      </c>
      <c r="AY1467" s="19" t="s">
        <v>387</v>
      </c>
      <c r="BE1467" s="127">
        <f>IF(N1467="základná",J1467,0)</f>
        <v>0</v>
      </c>
      <c r="BF1467" s="127">
        <f>IF(N1467="znížená",J1467,0)</f>
        <v>0</v>
      </c>
      <c r="BG1467" s="127">
        <f>IF(N1467="zákl. prenesená",J1467,0)</f>
        <v>0</v>
      </c>
      <c r="BH1467" s="127">
        <f>IF(N1467="zníž. prenesená",J1467,0)</f>
        <v>0</v>
      </c>
      <c r="BI1467" s="127">
        <f>IF(N1467="nulová",J1467,0)</f>
        <v>0</v>
      </c>
      <c r="BJ1467" s="19" t="s">
        <v>92</v>
      </c>
      <c r="BK1467" s="127">
        <f>ROUND(I1467*H1467,2)</f>
        <v>0</v>
      </c>
      <c r="BL1467" s="19" t="s">
        <v>386</v>
      </c>
      <c r="BM1467" s="252" t="s">
        <v>1542</v>
      </c>
    </row>
    <row r="1468" spans="1:65" s="15" customFormat="1" ht="10.199999999999999">
      <c r="B1468" s="264"/>
      <c r="C1468" s="265"/>
      <c r="D1468" s="255" t="s">
        <v>398</v>
      </c>
      <c r="E1468" s="266" t="s">
        <v>1</v>
      </c>
      <c r="F1468" s="267" t="s">
        <v>1543</v>
      </c>
      <c r="G1468" s="265"/>
      <c r="H1468" s="268">
        <v>3614.34</v>
      </c>
      <c r="I1468" s="269"/>
      <c r="J1468" s="265"/>
      <c r="K1468" s="265"/>
      <c r="L1468" s="270"/>
      <c r="M1468" s="271"/>
      <c r="N1468" s="272"/>
      <c r="O1468" s="272"/>
      <c r="P1468" s="272"/>
      <c r="Q1468" s="272"/>
      <c r="R1468" s="272"/>
      <c r="S1468" s="272"/>
      <c r="T1468" s="273"/>
      <c r="AT1468" s="274" t="s">
        <v>398</v>
      </c>
      <c r="AU1468" s="274" t="s">
        <v>386</v>
      </c>
      <c r="AV1468" s="15" t="s">
        <v>92</v>
      </c>
      <c r="AW1468" s="15" t="s">
        <v>30</v>
      </c>
      <c r="AX1468" s="15" t="s">
        <v>84</v>
      </c>
      <c r="AY1468" s="274" t="s">
        <v>387</v>
      </c>
    </row>
    <row r="1469" spans="1:65" s="2" customFormat="1" ht="24.15" customHeight="1">
      <c r="A1469" s="37"/>
      <c r="B1469" s="38"/>
      <c r="C1469" s="240" t="s">
        <v>1544</v>
      </c>
      <c r="D1469" s="240" t="s">
        <v>393</v>
      </c>
      <c r="E1469" s="241" t="s">
        <v>532</v>
      </c>
      <c r="F1469" s="242" t="s">
        <v>533</v>
      </c>
      <c r="G1469" s="243" t="s">
        <v>525</v>
      </c>
      <c r="H1469" s="244">
        <v>123.444</v>
      </c>
      <c r="I1469" s="245"/>
      <c r="J1469" s="246">
        <f>ROUND(I1469*H1469,2)</f>
        <v>0</v>
      </c>
      <c r="K1469" s="247"/>
      <c r="L1469" s="40"/>
      <c r="M1469" s="248" t="s">
        <v>1</v>
      </c>
      <c r="N1469" s="249" t="s">
        <v>42</v>
      </c>
      <c r="O1469" s="78"/>
      <c r="P1469" s="250">
        <f>O1469*H1469</f>
        <v>0</v>
      </c>
      <c r="Q1469" s="250">
        <v>0</v>
      </c>
      <c r="R1469" s="250">
        <f>Q1469*H1469</f>
        <v>0</v>
      </c>
      <c r="S1469" s="250">
        <v>0</v>
      </c>
      <c r="T1469" s="251">
        <f>S1469*H1469</f>
        <v>0</v>
      </c>
      <c r="U1469" s="37"/>
      <c r="V1469" s="37"/>
      <c r="W1469" s="37"/>
      <c r="X1469" s="37"/>
      <c r="Y1469" s="37"/>
      <c r="Z1469" s="37"/>
      <c r="AA1469" s="37"/>
      <c r="AB1469" s="37"/>
      <c r="AC1469" s="37"/>
      <c r="AD1469" s="37"/>
      <c r="AE1469" s="37"/>
      <c r="AR1469" s="252" t="s">
        <v>386</v>
      </c>
      <c r="AT1469" s="252" t="s">
        <v>393</v>
      </c>
      <c r="AU1469" s="252" t="s">
        <v>386</v>
      </c>
      <c r="AY1469" s="19" t="s">
        <v>387</v>
      </c>
      <c r="BE1469" s="127">
        <f>IF(N1469="základná",J1469,0)</f>
        <v>0</v>
      </c>
      <c r="BF1469" s="127">
        <f>IF(N1469="znížená",J1469,0)</f>
        <v>0</v>
      </c>
      <c r="BG1469" s="127">
        <f>IF(N1469="zákl. prenesená",J1469,0)</f>
        <v>0</v>
      </c>
      <c r="BH1469" s="127">
        <f>IF(N1469="zníž. prenesená",J1469,0)</f>
        <v>0</v>
      </c>
      <c r="BI1469" s="127">
        <f>IF(N1469="nulová",J1469,0)</f>
        <v>0</v>
      </c>
      <c r="BJ1469" s="19" t="s">
        <v>92</v>
      </c>
      <c r="BK1469" s="127">
        <f>ROUND(I1469*H1469,2)</f>
        <v>0</v>
      </c>
      <c r="BL1469" s="19" t="s">
        <v>386</v>
      </c>
      <c r="BM1469" s="252" t="s">
        <v>1545</v>
      </c>
    </row>
    <row r="1470" spans="1:65" s="2" customFormat="1" ht="24.15" customHeight="1">
      <c r="A1470" s="37"/>
      <c r="B1470" s="38"/>
      <c r="C1470" s="240" t="s">
        <v>1546</v>
      </c>
      <c r="D1470" s="240" t="s">
        <v>393</v>
      </c>
      <c r="E1470" s="241" t="s">
        <v>536</v>
      </c>
      <c r="F1470" s="242" t="s">
        <v>537</v>
      </c>
      <c r="G1470" s="243" t="s">
        <v>525</v>
      </c>
      <c r="H1470" s="244">
        <v>361.43400000000003</v>
      </c>
      <c r="I1470" s="245"/>
      <c r="J1470" s="246">
        <f>ROUND(I1470*H1470,2)</f>
        <v>0</v>
      </c>
      <c r="K1470" s="247"/>
      <c r="L1470" s="40"/>
      <c r="M1470" s="248" t="s">
        <v>1</v>
      </c>
      <c r="N1470" s="249" t="s">
        <v>42</v>
      </c>
      <c r="O1470" s="78"/>
      <c r="P1470" s="250">
        <f>O1470*H1470</f>
        <v>0</v>
      </c>
      <c r="Q1470" s="250">
        <v>0</v>
      </c>
      <c r="R1470" s="250">
        <f>Q1470*H1470</f>
        <v>0</v>
      </c>
      <c r="S1470" s="250">
        <v>0</v>
      </c>
      <c r="T1470" s="251">
        <f>S1470*H1470</f>
        <v>0</v>
      </c>
      <c r="U1470" s="37"/>
      <c r="V1470" s="37"/>
      <c r="W1470" s="37"/>
      <c r="X1470" s="37"/>
      <c r="Y1470" s="37"/>
      <c r="Z1470" s="37"/>
      <c r="AA1470" s="37"/>
      <c r="AB1470" s="37"/>
      <c r="AC1470" s="37"/>
      <c r="AD1470" s="37"/>
      <c r="AE1470" s="37"/>
      <c r="AR1470" s="252" t="s">
        <v>386</v>
      </c>
      <c r="AT1470" s="252" t="s">
        <v>393</v>
      </c>
      <c r="AU1470" s="252" t="s">
        <v>386</v>
      </c>
      <c r="AY1470" s="19" t="s">
        <v>387</v>
      </c>
      <c r="BE1470" s="127">
        <f>IF(N1470="základná",J1470,0)</f>
        <v>0</v>
      </c>
      <c r="BF1470" s="127">
        <f>IF(N1470="znížená",J1470,0)</f>
        <v>0</v>
      </c>
      <c r="BG1470" s="127">
        <f>IF(N1470="zákl. prenesená",J1470,0)</f>
        <v>0</v>
      </c>
      <c r="BH1470" s="127">
        <f>IF(N1470="zníž. prenesená",J1470,0)</f>
        <v>0</v>
      </c>
      <c r="BI1470" s="127">
        <f>IF(N1470="nulová",J1470,0)</f>
        <v>0</v>
      </c>
      <c r="BJ1470" s="19" t="s">
        <v>92</v>
      </c>
      <c r="BK1470" s="127">
        <f>ROUND(I1470*H1470,2)</f>
        <v>0</v>
      </c>
      <c r="BL1470" s="19" t="s">
        <v>386</v>
      </c>
      <c r="BM1470" s="252" t="s">
        <v>1547</v>
      </c>
    </row>
    <row r="1471" spans="1:65" s="15" customFormat="1" ht="10.199999999999999">
      <c r="B1471" s="264"/>
      <c r="C1471" s="265"/>
      <c r="D1471" s="255" t="s">
        <v>398</v>
      </c>
      <c r="E1471" s="266" t="s">
        <v>1</v>
      </c>
      <c r="F1471" s="267" t="s">
        <v>1548</v>
      </c>
      <c r="G1471" s="265"/>
      <c r="H1471" s="268">
        <v>361.43400000000003</v>
      </c>
      <c r="I1471" s="269"/>
      <c r="J1471" s="265"/>
      <c r="K1471" s="265"/>
      <c r="L1471" s="270"/>
      <c r="M1471" s="271"/>
      <c r="N1471" s="272"/>
      <c r="O1471" s="272"/>
      <c r="P1471" s="272"/>
      <c r="Q1471" s="272"/>
      <c r="R1471" s="272"/>
      <c r="S1471" s="272"/>
      <c r="T1471" s="273"/>
      <c r="AT1471" s="274" t="s">
        <v>398</v>
      </c>
      <c r="AU1471" s="274" t="s">
        <v>386</v>
      </c>
      <c r="AV1471" s="15" t="s">
        <v>92</v>
      </c>
      <c r="AW1471" s="15" t="s">
        <v>30</v>
      </c>
      <c r="AX1471" s="15" t="s">
        <v>84</v>
      </c>
      <c r="AY1471" s="274" t="s">
        <v>387</v>
      </c>
    </row>
    <row r="1472" spans="1:65" s="2" customFormat="1" ht="24.15" customHeight="1">
      <c r="A1472" s="37"/>
      <c r="B1472" s="38"/>
      <c r="C1472" s="240" t="s">
        <v>1549</v>
      </c>
      <c r="D1472" s="240" t="s">
        <v>393</v>
      </c>
      <c r="E1472" s="241" t="s">
        <v>541</v>
      </c>
      <c r="F1472" s="242" t="s">
        <v>542</v>
      </c>
      <c r="G1472" s="243" t="s">
        <v>525</v>
      </c>
      <c r="H1472" s="244">
        <v>123.444</v>
      </c>
      <c r="I1472" s="245"/>
      <c r="J1472" s="246">
        <f>ROUND(I1472*H1472,2)</f>
        <v>0</v>
      </c>
      <c r="K1472" s="247"/>
      <c r="L1472" s="40"/>
      <c r="M1472" s="248" t="s">
        <v>1</v>
      </c>
      <c r="N1472" s="249" t="s">
        <v>42</v>
      </c>
      <c r="O1472" s="78"/>
      <c r="P1472" s="250">
        <f>O1472*H1472</f>
        <v>0</v>
      </c>
      <c r="Q1472" s="250">
        <v>0</v>
      </c>
      <c r="R1472" s="250">
        <f>Q1472*H1472</f>
        <v>0</v>
      </c>
      <c r="S1472" s="250">
        <v>0</v>
      </c>
      <c r="T1472" s="251">
        <f>S1472*H1472</f>
        <v>0</v>
      </c>
      <c r="U1472" s="37"/>
      <c r="V1472" s="37"/>
      <c r="W1472" s="37"/>
      <c r="X1472" s="37"/>
      <c r="Y1472" s="37"/>
      <c r="Z1472" s="37"/>
      <c r="AA1472" s="37"/>
      <c r="AB1472" s="37"/>
      <c r="AC1472" s="37"/>
      <c r="AD1472" s="37"/>
      <c r="AE1472" s="37"/>
      <c r="AR1472" s="252" t="s">
        <v>386</v>
      </c>
      <c r="AT1472" s="252" t="s">
        <v>393</v>
      </c>
      <c r="AU1472" s="252" t="s">
        <v>386</v>
      </c>
      <c r="AY1472" s="19" t="s">
        <v>387</v>
      </c>
      <c r="BE1472" s="127">
        <f>IF(N1472="základná",J1472,0)</f>
        <v>0</v>
      </c>
      <c r="BF1472" s="127">
        <f>IF(N1472="znížená",J1472,0)</f>
        <v>0</v>
      </c>
      <c r="BG1472" s="127">
        <f>IF(N1472="zákl. prenesená",J1472,0)</f>
        <v>0</v>
      </c>
      <c r="BH1472" s="127">
        <f>IF(N1472="zníž. prenesená",J1472,0)</f>
        <v>0</v>
      </c>
      <c r="BI1472" s="127">
        <f>IF(N1472="nulová",J1472,0)</f>
        <v>0</v>
      </c>
      <c r="BJ1472" s="19" t="s">
        <v>92</v>
      </c>
      <c r="BK1472" s="127">
        <f>ROUND(I1472*H1472,2)</f>
        <v>0</v>
      </c>
      <c r="BL1472" s="19" t="s">
        <v>386</v>
      </c>
      <c r="BM1472" s="252" t="s">
        <v>1550</v>
      </c>
    </row>
    <row r="1473" spans="1:65" s="13" customFormat="1" ht="20.85" customHeight="1">
      <c r="B1473" s="227"/>
      <c r="C1473" s="228"/>
      <c r="D1473" s="229" t="s">
        <v>75</v>
      </c>
      <c r="E1473" s="229" t="s">
        <v>544</v>
      </c>
      <c r="F1473" s="229" t="s">
        <v>545</v>
      </c>
      <c r="G1473" s="228"/>
      <c r="H1473" s="228"/>
      <c r="I1473" s="230"/>
      <c r="J1473" s="231">
        <f>BK1473</f>
        <v>0</v>
      </c>
      <c r="K1473" s="228"/>
      <c r="L1473" s="232"/>
      <c r="M1473" s="233"/>
      <c r="N1473" s="234"/>
      <c r="O1473" s="234"/>
      <c r="P1473" s="235">
        <f>P1474</f>
        <v>0</v>
      </c>
      <c r="Q1473" s="234"/>
      <c r="R1473" s="235">
        <f>R1474</f>
        <v>0</v>
      </c>
      <c r="S1473" s="234"/>
      <c r="T1473" s="236">
        <f>T1474</f>
        <v>0</v>
      </c>
      <c r="AR1473" s="237" t="s">
        <v>84</v>
      </c>
      <c r="AT1473" s="238" t="s">
        <v>75</v>
      </c>
      <c r="AU1473" s="238" t="s">
        <v>99</v>
      </c>
      <c r="AY1473" s="237" t="s">
        <v>387</v>
      </c>
      <c r="BK1473" s="239">
        <f>BK1474</f>
        <v>0</v>
      </c>
    </row>
    <row r="1474" spans="1:65" s="2" customFormat="1" ht="24.15" customHeight="1">
      <c r="A1474" s="37"/>
      <c r="B1474" s="38"/>
      <c r="C1474" s="240" t="s">
        <v>1551</v>
      </c>
      <c r="D1474" s="240" t="s">
        <v>393</v>
      </c>
      <c r="E1474" s="241" t="s">
        <v>547</v>
      </c>
      <c r="F1474" s="242" t="s">
        <v>548</v>
      </c>
      <c r="G1474" s="243" t="s">
        <v>525</v>
      </c>
      <c r="H1474" s="244">
        <v>7.2140000000000004</v>
      </c>
      <c r="I1474" s="245"/>
      <c r="J1474" s="246">
        <f>ROUND(I1474*H1474,2)</f>
        <v>0</v>
      </c>
      <c r="K1474" s="247"/>
      <c r="L1474" s="40"/>
      <c r="M1474" s="248" t="s">
        <v>1</v>
      </c>
      <c r="N1474" s="249" t="s">
        <v>42</v>
      </c>
      <c r="O1474" s="78"/>
      <c r="P1474" s="250">
        <f>O1474*H1474</f>
        <v>0</v>
      </c>
      <c r="Q1474" s="250">
        <v>0</v>
      </c>
      <c r="R1474" s="250">
        <f>Q1474*H1474</f>
        <v>0</v>
      </c>
      <c r="S1474" s="250">
        <v>0</v>
      </c>
      <c r="T1474" s="251">
        <f>S1474*H1474</f>
        <v>0</v>
      </c>
      <c r="U1474" s="37"/>
      <c r="V1474" s="37"/>
      <c r="W1474" s="37"/>
      <c r="X1474" s="37"/>
      <c r="Y1474" s="37"/>
      <c r="Z1474" s="37"/>
      <c r="AA1474" s="37"/>
      <c r="AB1474" s="37"/>
      <c r="AC1474" s="37"/>
      <c r="AD1474" s="37"/>
      <c r="AE1474" s="37"/>
      <c r="AR1474" s="252" t="s">
        <v>386</v>
      </c>
      <c r="AT1474" s="252" t="s">
        <v>393</v>
      </c>
      <c r="AU1474" s="252" t="s">
        <v>386</v>
      </c>
      <c r="AY1474" s="19" t="s">
        <v>387</v>
      </c>
      <c r="BE1474" s="127">
        <f>IF(N1474="základná",J1474,0)</f>
        <v>0</v>
      </c>
      <c r="BF1474" s="127">
        <f>IF(N1474="znížená",J1474,0)</f>
        <v>0</v>
      </c>
      <c r="BG1474" s="127">
        <f>IF(N1474="zákl. prenesená",J1474,0)</f>
        <v>0</v>
      </c>
      <c r="BH1474" s="127">
        <f>IF(N1474="zníž. prenesená",J1474,0)</f>
        <v>0</v>
      </c>
      <c r="BI1474" s="127">
        <f>IF(N1474="nulová",J1474,0)</f>
        <v>0</v>
      </c>
      <c r="BJ1474" s="19" t="s">
        <v>92</v>
      </c>
      <c r="BK1474" s="127">
        <f>ROUND(I1474*H1474,2)</f>
        <v>0</v>
      </c>
      <c r="BL1474" s="19" t="s">
        <v>386</v>
      </c>
      <c r="BM1474" s="252" t="s">
        <v>1552</v>
      </c>
    </row>
    <row r="1475" spans="1:65" s="12" customFormat="1" ht="20.85" customHeight="1">
      <c r="B1475" s="212"/>
      <c r="C1475" s="213"/>
      <c r="D1475" s="214" t="s">
        <v>75</v>
      </c>
      <c r="E1475" s="225" t="s">
        <v>550</v>
      </c>
      <c r="F1475" s="225" t="s">
        <v>551</v>
      </c>
      <c r="G1475" s="213"/>
      <c r="H1475" s="213"/>
      <c r="I1475" s="216"/>
      <c r="J1475" s="226">
        <f>BK1475</f>
        <v>0</v>
      </c>
      <c r="K1475" s="213"/>
      <c r="L1475" s="217"/>
      <c r="M1475" s="218"/>
      <c r="N1475" s="219"/>
      <c r="O1475" s="219"/>
      <c r="P1475" s="220">
        <f>P1476</f>
        <v>0</v>
      </c>
      <c r="Q1475" s="219"/>
      <c r="R1475" s="220">
        <f>R1476</f>
        <v>5.9142999999999989E-4</v>
      </c>
      <c r="S1475" s="219"/>
      <c r="T1475" s="221">
        <f>T1476</f>
        <v>0</v>
      </c>
      <c r="AR1475" s="222" t="s">
        <v>92</v>
      </c>
      <c r="AT1475" s="223" t="s">
        <v>75</v>
      </c>
      <c r="AU1475" s="223" t="s">
        <v>92</v>
      </c>
      <c r="AY1475" s="222" t="s">
        <v>387</v>
      </c>
      <c r="BK1475" s="224">
        <f>BK1476</f>
        <v>0</v>
      </c>
    </row>
    <row r="1476" spans="1:65" s="13" customFormat="1" ht="20.85" customHeight="1">
      <c r="B1476" s="227"/>
      <c r="C1476" s="228"/>
      <c r="D1476" s="229" t="s">
        <v>75</v>
      </c>
      <c r="E1476" s="229" t="s">
        <v>552</v>
      </c>
      <c r="F1476" s="229" t="s">
        <v>553</v>
      </c>
      <c r="G1476" s="228"/>
      <c r="H1476" s="228"/>
      <c r="I1476" s="230"/>
      <c r="J1476" s="231">
        <f>BK1476</f>
        <v>0</v>
      </c>
      <c r="K1476" s="228"/>
      <c r="L1476" s="232"/>
      <c r="M1476" s="233"/>
      <c r="N1476" s="234"/>
      <c r="O1476" s="234"/>
      <c r="P1476" s="235">
        <f>SUM(P1477:P1482)</f>
        <v>0</v>
      </c>
      <c r="Q1476" s="234"/>
      <c r="R1476" s="235">
        <f>SUM(R1477:R1482)</f>
        <v>5.9142999999999989E-4</v>
      </c>
      <c r="S1476" s="234"/>
      <c r="T1476" s="236">
        <f>SUM(T1477:T1482)</f>
        <v>0</v>
      </c>
      <c r="AR1476" s="237" t="s">
        <v>92</v>
      </c>
      <c r="AT1476" s="238" t="s">
        <v>75</v>
      </c>
      <c r="AU1476" s="238" t="s">
        <v>99</v>
      </c>
      <c r="AY1476" s="237" t="s">
        <v>387</v>
      </c>
      <c r="BK1476" s="239">
        <f>SUM(BK1477:BK1482)</f>
        <v>0</v>
      </c>
    </row>
    <row r="1477" spans="1:65" s="2" customFormat="1" ht="24.15" customHeight="1">
      <c r="A1477" s="37"/>
      <c r="B1477" s="38"/>
      <c r="C1477" s="240" t="s">
        <v>1553</v>
      </c>
      <c r="D1477" s="240" t="s">
        <v>393</v>
      </c>
      <c r="E1477" s="241" t="s">
        <v>561</v>
      </c>
      <c r="F1477" s="242" t="s">
        <v>562</v>
      </c>
      <c r="G1477" s="243" t="s">
        <v>405</v>
      </c>
      <c r="H1477" s="244">
        <v>8.4489999999999998</v>
      </c>
      <c r="I1477" s="245"/>
      <c r="J1477" s="246">
        <f>ROUND(I1477*H1477,2)</f>
        <v>0</v>
      </c>
      <c r="K1477" s="247"/>
      <c r="L1477" s="40"/>
      <c r="M1477" s="248" t="s">
        <v>1</v>
      </c>
      <c r="N1477" s="249" t="s">
        <v>42</v>
      </c>
      <c r="O1477" s="78"/>
      <c r="P1477" s="250">
        <f>O1477*H1477</f>
        <v>0</v>
      </c>
      <c r="Q1477" s="250">
        <v>6.9999999999999994E-5</v>
      </c>
      <c r="R1477" s="250">
        <f>Q1477*H1477</f>
        <v>5.9142999999999989E-4</v>
      </c>
      <c r="S1477" s="250">
        <v>0</v>
      </c>
      <c r="T1477" s="251">
        <f>S1477*H1477</f>
        <v>0</v>
      </c>
      <c r="U1477" s="37"/>
      <c r="V1477" s="37"/>
      <c r="W1477" s="37"/>
      <c r="X1477" s="37"/>
      <c r="Y1477" s="37"/>
      <c r="Z1477" s="37"/>
      <c r="AA1477" s="37"/>
      <c r="AB1477" s="37"/>
      <c r="AC1477" s="37"/>
      <c r="AD1477" s="37"/>
      <c r="AE1477" s="37"/>
      <c r="AR1477" s="252" t="s">
        <v>422</v>
      </c>
      <c r="AT1477" s="252" t="s">
        <v>393</v>
      </c>
      <c r="AU1477" s="252" t="s">
        <v>386</v>
      </c>
      <c r="AY1477" s="19" t="s">
        <v>387</v>
      </c>
      <c r="BE1477" s="127">
        <f>IF(N1477="základná",J1477,0)</f>
        <v>0</v>
      </c>
      <c r="BF1477" s="127">
        <f>IF(N1477="znížená",J1477,0)</f>
        <v>0</v>
      </c>
      <c r="BG1477" s="127">
        <f>IF(N1477="zákl. prenesená",J1477,0)</f>
        <v>0</v>
      </c>
      <c r="BH1477" s="127">
        <f>IF(N1477="zníž. prenesená",J1477,0)</f>
        <v>0</v>
      </c>
      <c r="BI1477" s="127">
        <f>IF(N1477="nulová",J1477,0)</f>
        <v>0</v>
      </c>
      <c r="BJ1477" s="19" t="s">
        <v>92</v>
      </c>
      <c r="BK1477" s="127">
        <f>ROUND(I1477*H1477,2)</f>
        <v>0</v>
      </c>
      <c r="BL1477" s="19" t="s">
        <v>422</v>
      </c>
      <c r="BM1477" s="252" t="s">
        <v>1554</v>
      </c>
    </row>
    <row r="1478" spans="1:65" s="14" customFormat="1" ht="20.399999999999999">
      <c r="B1478" s="253"/>
      <c r="C1478" s="254"/>
      <c r="D1478" s="255" t="s">
        <v>398</v>
      </c>
      <c r="E1478" s="256" t="s">
        <v>1</v>
      </c>
      <c r="F1478" s="257" t="s">
        <v>564</v>
      </c>
      <c r="G1478" s="254"/>
      <c r="H1478" s="256" t="s">
        <v>1</v>
      </c>
      <c r="I1478" s="258"/>
      <c r="J1478" s="254"/>
      <c r="K1478" s="254"/>
      <c r="L1478" s="259"/>
      <c r="M1478" s="260"/>
      <c r="N1478" s="261"/>
      <c r="O1478" s="261"/>
      <c r="P1478" s="261"/>
      <c r="Q1478" s="261"/>
      <c r="R1478" s="261"/>
      <c r="S1478" s="261"/>
      <c r="T1478" s="262"/>
      <c r="AT1478" s="263" t="s">
        <v>398</v>
      </c>
      <c r="AU1478" s="263" t="s">
        <v>386</v>
      </c>
      <c r="AV1478" s="14" t="s">
        <v>84</v>
      </c>
      <c r="AW1478" s="14" t="s">
        <v>30</v>
      </c>
      <c r="AX1478" s="14" t="s">
        <v>76</v>
      </c>
      <c r="AY1478" s="263" t="s">
        <v>387</v>
      </c>
    </row>
    <row r="1479" spans="1:65" s="15" customFormat="1" ht="10.199999999999999">
      <c r="B1479" s="264"/>
      <c r="C1479" s="265"/>
      <c r="D1479" s="255" t="s">
        <v>398</v>
      </c>
      <c r="E1479" s="266" t="s">
        <v>1</v>
      </c>
      <c r="F1479" s="267" t="s">
        <v>1555</v>
      </c>
      <c r="G1479" s="265"/>
      <c r="H1479" s="268">
        <v>6.7210000000000001</v>
      </c>
      <c r="I1479" s="269"/>
      <c r="J1479" s="265"/>
      <c r="K1479" s="265"/>
      <c r="L1479" s="270"/>
      <c r="M1479" s="271"/>
      <c r="N1479" s="272"/>
      <c r="O1479" s="272"/>
      <c r="P1479" s="272"/>
      <c r="Q1479" s="272"/>
      <c r="R1479" s="272"/>
      <c r="S1479" s="272"/>
      <c r="T1479" s="273"/>
      <c r="AT1479" s="274" t="s">
        <v>398</v>
      </c>
      <c r="AU1479" s="274" t="s">
        <v>386</v>
      </c>
      <c r="AV1479" s="15" t="s">
        <v>92</v>
      </c>
      <c r="AW1479" s="15" t="s">
        <v>30</v>
      </c>
      <c r="AX1479" s="15" t="s">
        <v>76</v>
      </c>
      <c r="AY1479" s="274" t="s">
        <v>387</v>
      </c>
    </row>
    <row r="1480" spans="1:65" s="15" customFormat="1" ht="10.199999999999999">
      <c r="B1480" s="264"/>
      <c r="C1480" s="265"/>
      <c r="D1480" s="255" t="s">
        <v>398</v>
      </c>
      <c r="E1480" s="266" t="s">
        <v>1</v>
      </c>
      <c r="F1480" s="267" t="s">
        <v>1556</v>
      </c>
      <c r="G1480" s="265"/>
      <c r="H1480" s="268">
        <v>0.93600000000000005</v>
      </c>
      <c r="I1480" s="269"/>
      <c r="J1480" s="265"/>
      <c r="K1480" s="265"/>
      <c r="L1480" s="270"/>
      <c r="M1480" s="271"/>
      <c r="N1480" s="272"/>
      <c r="O1480" s="272"/>
      <c r="P1480" s="272"/>
      <c r="Q1480" s="272"/>
      <c r="R1480" s="272"/>
      <c r="S1480" s="272"/>
      <c r="T1480" s="273"/>
      <c r="AT1480" s="274" t="s">
        <v>398</v>
      </c>
      <c r="AU1480" s="274" t="s">
        <v>386</v>
      </c>
      <c r="AV1480" s="15" t="s">
        <v>92</v>
      </c>
      <c r="AW1480" s="15" t="s">
        <v>30</v>
      </c>
      <c r="AX1480" s="15" t="s">
        <v>76</v>
      </c>
      <c r="AY1480" s="274" t="s">
        <v>387</v>
      </c>
    </row>
    <row r="1481" spans="1:65" s="15" customFormat="1" ht="10.199999999999999">
      <c r="B1481" s="264"/>
      <c r="C1481" s="265"/>
      <c r="D1481" s="255" t="s">
        <v>398</v>
      </c>
      <c r="E1481" s="266" t="s">
        <v>1</v>
      </c>
      <c r="F1481" s="267" t="s">
        <v>1276</v>
      </c>
      <c r="G1481" s="265"/>
      <c r="H1481" s="268">
        <v>0.79200000000000004</v>
      </c>
      <c r="I1481" s="269"/>
      <c r="J1481" s="265"/>
      <c r="K1481" s="265"/>
      <c r="L1481" s="270"/>
      <c r="M1481" s="271"/>
      <c r="N1481" s="272"/>
      <c r="O1481" s="272"/>
      <c r="P1481" s="272"/>
      <c r="Q1481" s="272"/>
      <c r="R1481" s="272"/>
      <c r="S1481" s="272"/>
      <c r="T1481" s="273"/>
      <c r="AT1481" s="274" t="s">
        <v>398</v>
      </c>
      <c r="AU1481" s="274" t="s">
        <v>386</v>
      </c>
      <c r="AV1481" s="15" t="s">
        <v>92</v>
      </c>
      <c r="AW1481" s="15" t="s">
        <v>30</v>
      </c>
      <c r="AX1481" s="15" t="s">
        <v>76</v>
      </c>
      <c r="AY1481" s="274" t="s">
        <v>387</v>
      </c>
    </row>
    <row r="1482" spans="1:65" s="16" customFormat="1" ht="10.199999999999999">
      <c r="B1482" s="275"/>
      <c r="C1482" s="276"/>
      <c r="D1482" s="255" t="s">
        <v>398</v>
      </c>
      <c r="E1482" s="277" t="s">
        <v>1</v>
      </c>
      <c r="F1482" s="278" t="s">
        <v>412</v>
      </c>
      <c r="G1482" s="276"/>
      <c r="H1482" s="279">
        <v>8.4489999999999998</v>
      </c>
      <c r="I1482" s="280"/>
      <c r="J1482" s="276"/>
      <c r="K1482" s="276"/>
      <c r="L1482" s="281"/>
      <c r="M1482" s="282"/>
      <c r="N1482" s="283"/>
      <c r="O1482" s="283"/>
      <c r="P1482" s="283"/>
      <c r="Q1482" s="283"/>
      <c r="R1482" s="283"/>
      <c r="S1482" s="283"/>
      <c r="T1482" s="284"/>
      <c r="AT1482" s="285" t="s">
        <v>398</v>
      </c>
      <c r="AU1482" s="285" t="s">
        <v>386</v>
      </c>
      <c r="AV1482" s="16" t="s">
        <v>386</v>
      </c>
      <c r="AW1482" s="16" t="s">
        <v>30</v>
      </c>
      <c r="AX1482" s="16" t="s">
        <v>84</v>
      </c>
      <c r="AY1482" s="285" t="s">
        <v>387</v>
      </c>
    </row>
    <row r="1483" spans="1:65" s="12" customFormat="1" ht="22.8" customHeight="1">
      <c r="B1483" s="212"/>
      <c r="C1483" s="213"/>
      <c r="D1483" s="214" t="s">
        <v>75</v>
      </c>
      <c r="E1483" s="225" t="s">
        <v>567</v>
      </c>
      <c r="F1483" s="225" t="s">
        <v>568</v>
      </c>
      <c r="G1483" s="213"/>
      <c r="H1483" s="213"/>
      <c r="I1483" s="216"/>
      <c r="J1483" s="226">
        <f>BK1483</f>
        <v>0</v>
      </c>
      <c r="K1483" s="213"/>
      <c r="L1483" s="217"/>
      <c r="M1483" s="218"/>
      <c r="N1483" s="219"/>
      <c r="O1483" s="219"/>
      <c r="P1483" s="220">
        <f>P1484+P1646+P1736</f>
        <v>0</v>
      </c>
      <c r="Q1483" s="219"/>
      <c r="R1483" s="220">
        <f>R1484+R1646+R1736</f>
        <v>4414.730201384401</v>
      </c>
      <c r="S1483" s="219"/>
      <c r="T1483" s="221">
        <f>T1484+T1646+T1736</f>
        <v>0</v>
      </c>
      <c r="AR1483" s="222" t="s">
        <v>84</v>
      </c>
      <c r="AT1483" s="223" t="s">
        <v>75</v>
      </c>
      <c r="AU1483" s="223" t="s">
        <v>84</v>
      </c>
      <c r="AY1483" s="222" t="s">
        <v>387</v>
      </c>
      <c r="BK1483" s="224">
        <f>BK1484+BK1646+BK1736</f>
        <v>0</v>
      </c>
    </row>
    <row r="1484" spans="1:65" s="12" customFormat="1" ht="20.85" customHeight="1">
      <c r="B1484" s="212"/>
      <c r="C1484" s="213"/>
      <c r="D1484" s="214" t="s">
        <v>75</v>
      </c>
      <c r="E1484" s="225" t="s">
        <v>390</v>
      </c>
      <c r="F1484" s="225" t="s">
        <v>391</v>
      </c>
      <c r="G1484" s="213"/>
      <c r="H1484" s="213"/>
      <c r="I1484" s="216"/>
      <c r="J1484" s="226">
        <f>BK1484</f>
        <v>0</v>
      </c>
      <c r="K1484" s="213"/>
      <c r="L1484" s="217"/>
      <c r="M1484" s="218"/>
      <c r="N1484" s="219"/>
      <c r="O1484" s="219"/>
      <c r="P1484" s="220">
        <f>P1485+P1518+P1528+P1619+P1644</f>
        <v>0</v>
      </c>
      <c r="Q1484" s="219"/>
      <c r="R1484" s="220">
        <f>R1485+R1518+R1528+R1619+R1644</f>
        <v>108.31601148999999</v>
      </c>
      <c r="S1484" s="219"/>
      <c r="T1484" s="221">
        <f>T1485+T1518+T1528+T1619+T1644</f>
        <v>0</v>
      </c>
      <c r="AR1484" s="222" t="s">
        <v>84</v>
      </c>
      <c r="AT1484" s="223" t="s">
        <v>75</v>
      </c>
      <c r="AU1484" s="223" t="s">
        <v>92</v>
      </c>
      <c r="AY1484" s="222" t="s">
        <v>387</v>
      </c>
      <c r="BK1484" s="224">
        <f>BK1485+BK1518+BK1528+BK1619+BK1644</f>
        <v>0</v>
      </c>
    </row>
    <row r="1485" spans="1:65" s="13" customFormat="1" ht="20.85" customHeight="1">
      <c r="B1485" s="227"/>
      <c r="C1485" s="228"/>
      <c r="D1485" s="229" t="s">
        <v>75</v>
      </c>
      <c r="E1485" s="229" t="s">
        <v>92</v>
      </c>
      <c r="F1485" s="229" t="s">
        <v>402</v>
      </c>
      <c r="G1485" s="228"/>
      <c r="H1485" s="228"/>
      <c r="I1485" s="230"/>
      <c r="J1485" s="231">
        <f>BK1485</f>
        <v>0</v>
      </c>
      <c r="K1485" s="228"/>
      <c r="L1485" s="232"/>
      <c r="M1485" s="233"/>
      <c r="N1485" s="234"/>
      <c r="O1485" s="234"/>
      <c r="P1485" s="235">
        <f>SUM(P1486:P1517)</f>
        <v>0</v>
      </c>
      <c r="Q1485" s="234"/>
      <c r="R1485" s="235">
        <f>SUM(R1486:R1517)</f>
        <v>0.90359208999999996</v>
      </c>
      <c r="S1485" s="234"/>
      <c r="T1485" s="236">
        <f>SUM(T1486:T1517)</f>
        <v>0</v>
      </c>
      <c r="AR1485" s="237" t="s">
        <v>84</v>
      </c>
      <c r="AT1485" s="238" t="s">
        <v>75</v>
      </c>
      <c r="AU1485" s="238" t="s">
        <v>99</v>
      </c>
      <c r="AY1485" s="237" t="s">
        <v>387</v>
      </c>
      <c r="BK1485" s="239">
        <f>SUM(BK1486:BK1517)</f>
        <v>0</v>
      </c>
    </row>
    <row r="1486" spans="1:65" s="2" customFormat="1" ht="37.799999999999997" customHeight="1">
      <c r="A1486" s="37"/>
      <c r="B1486" s="38"/>
      <c r="C1486" s="240" t="s">
        <v>1557</v>
      </c>
      <c r="D1486" s="240" t="s">
        <v>393</v>
      </c>
      <c r="E1486" s="241" t="s">
        <v>1558</v>
      </c>
      <c r="F1486" s="242" t="s">
        <v>1559</v>
      </c>
      <c r="G1486" s="243" t="s">
        <v>485</v>
      </c>
      <c r="H1486" s="244">
        <v>1050</v>
      </c>
      <c r="I1486" s="245"/>
      <c r="J1486" s="246">
        <f>ROUND(I1486*H1486,2)</f>
        <v>0</v>
      </c>
      <c r="K1486" s="247"/>
      <c r="L1486" s="40"/>
      <c r="M1486" s="248" t="s">
        <v>1</v>
      </c>
      <c r="N1486" s="249" t="s">
        <v>42</v>
      </c>
      <c r="O1486" s="78"/>
      <c r="P1486" s="250">
        <f>O1486*H1486</f>
        <v>0</v>
      </c>
      <c r="Q1486" s="250">
        <v>2.0000000000000002E-5</v>
      </c>
      <c r="R1486" s="250">
        <f>Q1486*H1486</f>
        <v>2.1000000000000001E-2</v>
      </c>
      <c r="S1486" s="250">
        <v>0</v>
      </c>
      <c r="T1486" s="251">
        <f>S1486*H1486</f>
        <v>0</v>
      </c>
      <c r="U1486" s="37"/>
      <c r="V1486" s="37"/>
      <c r="W1486" s="37"/>
      <c r="X1486" s="37"/>
      <c r="Y1486" s="37"/>
      <c r="Z1486" s="37"/>
      <c r="AA1486" s="37"/>
      <c r="AB1486" s="37"/>
      <c r="AC1486" s="37"/>
      <c r="AD1486" s="37"/>
      <c r="AE1486" s="37"/>
      <c r="AR1486" s="252" t="s">
        <v>386</v>
      </c>
      <c r="AT1486" s="252" t="s">
        <v>393</v>
      </c>
      <c r="AU1486" s="252" t="s">
        <v>386</v>
      </c>
      <c r="AY1486" s="19" t="s">
        <v>387</v>
      </c>
      <c r="BE1486" s="127">
        <f>IF(N1486="základná",J1486,0)</f>
        <v>0</v>
      </c>
      <c r="BF1486" s="127">
        <f>IF(N1486="znížená",J1486,0)</f>
        <v>0</v>
      </c>
      <c r="BG1486" s="127">
        <f>IF(N1486="zákl. prenesená",J1486,0)</f>
        <v>0</v>
      </c>
      <c r="BH1486" s="127">
        <f>IF(N1486="zníž. prenesená",J1486,0)</f>
        <v>0</v>
      </c>
      <c r="BI1486" s="127">
        <f>IF(N1486="nulová",J1486,0)</f>
        <v>0</v>
      </c>
      <c r="BJ1486" s="19" t="s">
        <v>92</v>
      </c>
      <c r="BK1486" s="127">
        <f>ROUND(I1486*H1486,2)</f>
        <v>0</v>
      </c>
      <c r="BL1486" s="19" t="s">
        <v>386</v>
      </c>
      <c r="BM1486" s="252" t="s">
        <v>1560</v>
      </c>
    </row>
    <row r="1487" spans="1:65" s="14" customFormat="1" ht="20.399999999999999">
      <c r="B1487" s="253"/>
      <c r="C1487" s="254"/>
      <c r="D1487" s="255" t="s">
        <v>398</v>
      </c>
      <c r="E1487" s="256" t="s">
        <v>1</v>
      </c>
      <c r="F1487" s="257" t="s">
        <v>1484</v>
      </c>
      <c r="G1487" s="254"/>
      <c r="H1487" s="256" t="s">
        <v>1</v>
      </c>
      <c r="I1487" s="258"/>
      <c r="J1487" s="254"/>
      <c r="K1487" s="254"/>
      <c r="L1487" s="259"/>
      <c r="M1487" s="260"/>
      <c r="N1487" s="261"/>
      <c r="O1487" s="261"/>
      <c r="P1487" s="261"/>
      <c r="Q1487" s="261"/>
      <c r="R1487" s="261"/>
      <c r="S1487" s="261"/>
      <c r="T1487" s="262"/>
      <c r="AT1487" s="263" t="s">
        <v>398</v>
      </c>
      <c r="AU1487" s="263" t="s">
        <v>386</v>
      </c>
      <c r="AV1487" s="14" t="s">
        <v>84</v>
      </c>
      <c r="AW1487" s="14" t="s">
        <v>30</v>
      </c>
      <c r="AX1487" s="14" t="s">
        <v>76</v>
      </c>
      <c r="AY1487" s="263" t="s">
        <v>387</v>
      </c>
    </row>
    <row r="1488" spans="1:65" s="15" customFormat="1" ht="10.199999999999999">
      <c r="B1488" s="264"/>
      <c r="C1488" s="265"/>
      <c r="D1488" s="255" t="s">
        <v>398</v>
      </c>
      <c r="E1488" s="266" t="s">
        <v>1</v>
      </c>
      <c r="F1488" s="267" t="s">
        <v>1561</v>
      </c>
      <c r="G1488" s="265"/>
      <c r="H1488" s="268">
        <v>1050</v>
      </c>
      <c r="I1488" s="269"/>
      <c r="J1488" s="265"/>
      <c r="K1488" s="265"/>
      <c r="L1488" s="270"/>
      <c r="M1488" s="271"/>
      <c r="N1488" s="272"/>
      <c r="O1488" s="272"/>
      <c r="P1488" s="272"/>
      <c r="Q1488" s="272"/>
      <c r="R1488" s="272"/>
      <c r="S1488" s="272"/>
      <c r="T1488" s="273"/>
      <c r="AT1488" s="274" t="s">
        <v>398</v>
      </c>
      <c r="AU1488" s="274" t="s">
        <v>386</v>
      </c>
      <c r="AV1488" s="15" t="s">
        <v>92</v>
      </c>
      <c r="AW1488" s="15" t="s">
        <v>30</v>
      </c>
      <c r="AX1488" s="15" t="s">
        <v>76</v>
      </c>
      <c r="AY1488" s="274" t="s">
        <v>387</v>
      </c>
    </row>
    <row r="1489" spans="1:65" s="16" customFormat="1" ht="10.199999999999999">
      <c r="B1489" s="275"/>
      <c r="C1489" s="276"/>
      <c r="D1489" s="255" t="s">
        <v>398</v>
      </c>
      <c r="E1489" s="277" t="s">
        <v>1</v>
      </c>
      <c r="F1489" s="278" t="s">
        <v>412</v>
      </c>
      <c r="G1489" s="276"/>
      <c r="H1489" s="279">
        <v>1050</v>
      </c>
      <c r="I1489" s="280"/>
      <c r="J1489" s="276"/>
      <c r="K1489" s="276"/>
      <c r="L1489" s="281"/>
      <c r="M1489" s="282"/>
      <c r="N1489" s="283"/>
      <c r="O1489" s="283"/>
      <c r="P1489" s="283"/>
      <c r="Q1489" s="283"/>
      <c r="R1489" s="283"/>
      <c r="S1489" s="283"/>
      <c r="T1489" s="284"/>
      <c r="AT1489" s="285" t="s">
        <v>398</v>
      </c>
      <c r="AU1489" s="285" t="s">
        <v>386</v>
      </c>
      <c r="AV1489" s="16" t="s">
        <v>386</v>
      </c>
      <c r="AW1489" s="16" t="s">
        <v>30</v>
      </c>
      <c r="AX1489" s="16" t="s">
        <v>84</v>
      </c>
      <c r="AY1489" s="285" t="s">
        <v>387</v>
      </c>
    </row>
    <row r="1490" spans="1:65" s="2" customFormat="1" ht="21.75" customHeight="1">
      <c r="A1490" s="37"/>
      <c r="B1490" s="38"/>
      <c r="C1490" s="297" t="s">
        <v>1562</v>
      </c>
      <c r="D1490" s="297" t="s">
        <v>592</v>
      </c>
      <c r="E1490" s="298" t="s">
        <v>1563</v>
      </c>
      <c r="F1490" s="299" t="s">
        <v>1564</v>
      </c>
      <c r="G1490" s="300" t="s">
        <v>525</v>
      </c>
      <c r="H1490" s="301">
        <v>7.0000000000000001E-3</v>
      </c>
      <c r="I1490" s="302"/>
      <c r="J1490" s="303">
        <f>ROUND(I1490*H1490,2)</f>
        <v>0</v>
      </c>
      <c r="K1490" s="304"/>
      <c r="L1490" s="305"/>
      <c r="M1490" s="306" t="s">
        <v>1</v>
      </c>
      <c r="N1490" s="307" t="s">
        <v>42</v>
      </c>
      <c r="O1490" s="78"/>
      <c r="P1490" s="250">
        <f>O1490*H1490</f>
        <v>0</v>
      </c>
      <c r="Q1490" s="250">
        <v>1</v>
      </c>
      <c r="R1490" s="250">
        <f>Q1490*H1490</f>
        <v>7.0000000000000001E-3</v>
      </c>
      <c r="S1490" s="250">
        <v>0</v>
      </c>
      <c r="T1490" s="251">
        <f>S1490*H1490</f>
        <v>0</v>
      </c>
      <c r="U1490" s="37"/>
      <c r="V1490" s="37"/>
      <c r="W1490" s="37"/>
      <c r="X1490" s="37"/>
      <c r="Y1490" s="37"/>
      <c r="Z1490" s="37"/>
      <c r="AA1490" s="37"/>
      <c r="AB1490" s="37"/>
      <c r="AC1490" s="37"/>
      <c r="AD1490" s="37"/>
      <c r="AE1490" s="37"/>
      <c r="AR1490" s="252" t="s">
        <v>443</v>
      </c>
      <c r="AT1490" s="252" t="s">
        <v>592</v>
      </c>
      <c r="AU1490" s="252" t="s">
        <v>386</v>
      </c>
      <c r="AY1490" s="19" t="s">
        <v>387</v>
      </c>
      <c r="BE1490" s="127">
        <f>IF(N1490="základná",J1490,0)</f>
        <v>0</v>
      </c>
      <c r="BF1490" s="127">
        <f>IF(N1490="znížená",J1490,0)</f>
        <v>0</v>
      </c>
      <c r="BG1490" s="127">
        <f>IF(N1490="zákl. prenesená",J1490,0)</f>
        <v>0</v>
      </c>
      <c r="BH1490" s="127">
        <f>IF(N1490="zníž. prenesená",J1490,0)</f>
        <v>0</v>
      </c>
      <c r="BI1490" s="127">
        <f>IF(N1490="nulová",J1490,0)</f>
        <v>0</v>
      </c>
      <c r="BJ1490" s="19" t="s">
        <v>92</v>
      </c>
      <c r="BK1490" s="127">
        <f>ROUND(I1490*H1490,2)</f>
        <v>0</v>
      </c>
      <c r="BL1490" s="19" t="s">
        <v>386</v>
      </c>
      <c r="BM1490" s="252" t="s">
        <v>1565</v>
      </c>
    </row>
    <row r="1491" spans="1:65" s="15" customFormat="1" ht="10.199999999999999">
      <c r="B1491" s="264"/>
      <c r="C1491" s="265"/>
      <c r="D1491" s="255" t="s">
        <v>398</v>
      </c>
      <c r="E1491" s="265"/>
      <c r="F1491" s="267" t="s">
        <v>1566</v>
      </c>
      <c r="G1491" s="265"/>
      <c r="H1491" s="268">
        <v>7.0000000000000001E-3</v>
      </c>
      <c r="I1491" s="269"/>
      <c r="J1491" s="265"/>
      <c r="K1491" s="265"/>
      <c r="L1491" s="270"/>
      <c r="M1491" s="271"/>
      <c r="N1491" s="272"/>
      <c r="O1491" s="272"/>
      <c r="P1491" s="272"/>
      <c r="Q1491" s="272"/>
      <c r="R1491" s="272"/>
      <c r="S1491" s="272"/>
      <c r="T1491" s="273"/>
      <c r="AT1491" s="274" t="s">
        <v>398</v>
      </c>
      <c r="AU1491" s="274" t="s">
        <v>386</v>
      </c>
      <c r="AV1491" s="15" t="s">
        <v>92</v>
      </c>
      <c r="AW1491" s="15" t="s">
        <v>4</v>
      </c>
      <c r="AX1491" s="15" t="s">
        <v>84</v>
      </c>
      <c r="AY1491" s="274" t="s">
        <v>387</v>
      </c>
    </row>
    <row r="1492" spans="1:65" s="2" customFormat="1" ht="37.799999999999997" customHeight="1">
      <c r="A1492" s="37"/>
      <c r="B1492" s="38"/>
      <c r="C1492" s="240" t="s">
        <v>1567</v>
      </c>
      <c r="D1492" s="240" t="s">
        <v>393</v>
      </c>
      <c r="E1492" s="241" t="s">
        <v>1568</v>
      </c>
      <c r="F1492" s="242" t="s">
        <v>1569</v>
      </c>
      <c r="G1492" s="243" t="s">
        <v>485</v>
      </c>
      <c r="H1492" s="244">
        <v>2304</v>
      </c>
      <c r="I1492" s="245"/>
      <c r="J1492" s="246">
        <f>ROUND(I1492*H1492,2)</f>
        <v>0</v>
      </c>
      <c r="K1492" s="247"/>
      <c r="L1492" s="40"/>
      <c r="M1492" s="248" t="s">
        <v>1</v>
      </c>
      <c r="N1492" s="249" t="s">
        <v>42</v>
      </c>
      <c r="O1492" s="78"/>
      <c r="P1492" s="250">
        <f>O1492*H1492</f>
        <v>0</v>
      </c>
      <c r="Q1492" s="250">
        <v>2.0000000000000002E-5</v>
      </c>
      <c r="R1492" s="250">
        <f>Q1492*H1492</f>
        <v>4.6080000000000003E-2</v>
      </c>
      <c r="S1492" s="250">
        <v>0</v>
      </c>
      <c r="T1492" s="251">
        <f>S1492*H1492</f>
        <v>0</v>
      </c>
      <c r="U1492" s="37"/>
      <c r="V1492" s="37"/>
      <c r="W1492" s="37"/>
      <c r="X1492" s="37"/>
      <c r="Y1492" s="37"/>
      <c r="Z1492" s="37"/>
      <c r="AA1492" s="37"/>
      <c r="AB1492" s="37"/>
      <c r="AC1492" s="37"/>
      <c r="AD1492" s="37"/>
      <c r="AE1492" s="37"/>
      <c r="AR1492" s="252" t="s">
        <v>386</v>
      </c>
      <c r="AT1492" s="252" t="s">
        <v>393</v>
      </c>
      <c r="AU1492" s="252" t="s">
        <v>386</v>
      </c>
      <c r="AY1492" s="19" t="s">
        <v>387</v>
      </c>
      <c r="BE1492" s="127">
        <f>IF(N1492="základná",J1492,0)</f>
        <v>0</v>
      </c>
      <c r="BF1492" s="127">
        <f>IF(N1492="znížená",J1492,0)</f>
        <v>0</v>
      </c>
      <c r="BG1492" s="127">
        <f>IF(N1492="zákl. prenesená",J1492,0)</f>
        <v>0</v>
      </c>
      <c r="BH1492" s="127">
        <f>IF(N1492="zníž. prenesená",J1492,0)</f>
        <v>0</v>
      </c>
      <c r="BI1492" s="127">
        <f>IF(N1492="nulová",J1492,0)</f>
        <v>0</v>
      </c>
      <c r="BJ1492" s="19" t="s">
        <v>92</v>
      </c>
      <c r="BK1492" s="127">
        <f>ROUND(I1492*H1492,2)</f>
        <v>0</v>
      </c>
      <c r="BL1492" s="19" t="s">
        <v>386</v>
      </c>
      <c r="BM1492" s="252" t="s">
        <v>1570</v>
      </c>
    </row>
    <row r="1493" spans="1:65" s="14" customFormat="1" ht="20.399999999999999">
      <c r="B1493" s="253"/>
      <c r="C1493" s="254"/>
      <c r="D1493" s="255" t="s">
        <v>398</v>
      </c>
      <c r="E1493" s="256" t="s">
        <v>1</v>
      </c>
      <c r="F1493" s="257" t="s">
        <v>1484</v>
      </c>
      <c r="G1493" s="254"/>
      <c r="H1493" s="256" t="s">
        <v>1</v>
      </c>
      <c r="I1493" s="258"/>
      <c r="J1493" s="254"/>
      <c r="K1493" s="254"/>
      <c r="L1493" s="259"/>
      <c r="M1493" s="260"/>
      <c r="N1493" s="261"/>
      <c r="O1493" s="261"/>
      <c r="P1493" s="261"/>
      <c r="Q1493" s="261"/>
      <c r="R1493" s="261"/>
      <c r="S1493" s="261"/>
      <c r="T1493" s="262"/>
      <c r="AT1493" s="263" t="s">
        <v>398</v>
      </c>
      <c r="AU1493" s="263" t="s">
        <v>386</v>
      </c>
      <c r="AV1493" s="14" t="s">
        <v>84</v>
      </c>
      <c r="AW1493" s="14" t="s">
        <v>30</v>
      </c>
      <c r="AX1493" s="14" t="s">
        <v>76</v>
      </c>
      <c r="AY1493" s="263" t="s">
        <v>387</v>
      </c>
    </row>
    <row r="1494" spans="1:65" s="15" customFormat="1" ht="10.199999999999999">
      <c r="B1494" s="264"/>
      <c r="C1494" s="265"/>
      <c r="D1494" s="255" t="s">
        <v>398</v>
      </c>
      <c r="E1494" s="266" t="s">
        <v>1</v>
      </c>
      <c r="F1494" s="267" t="s">
        <v>1571</v>
      </c>
      <c r="G1494" s="265"/>
      <c r="H1494" s="268">
        <v>2304</v>
      </c>
      <c r="I1494" s="269"/>
      <c r="J1494" s="265"/>
      <c r="K1494" s="265"/>
      <c r="L1494" s="270"/>
      <c r="M1494" s="271"/>
      <c r="N1494" s="272"/>
      <c r="O1494" s="272"/>
      <c r="P1494" s="272"/>
      <c r="Q1494" s="272"/>
      <c r="R1494" s="272"/>
      <c r="S1494" s="272"/>
      <c r="T1494" s="273"/>
      <c r="AT1494" s="274" t="s">
        <v>398</v>
      </c>
      <c r="AU1494" s="274" t="s">
        <v>386</v>
      </c>
      <c r="AV1494" s="15" t="s">
        <v>92</v>
      </c>
      <c r="AW1494" s="15" t="s">
        <v>30</v>
      </c>
      <c r="AX1494" s="15" t="s">
        <v>76</v>
      </c>
      <c r="AY1494" s="274" t="s">
        <v>387</v>
      </c>
    </row>
    <row r="1495" spans="1:65" s="16" customFormat="1" ht="10.199999999999999">
      <c r="B1495" s="275"/>
      <c r="C1495" s="276"/>
      <c r="D1495" s="255" t="s">
        <v>398</v>
      </c>
      <c r="E1495" s="277" t="s">
        <v>1</v>
      </c>
      <c r="F1495" s="278" t="s">
        <v>412</v>
      </c>
      <c r="G1495" s="276"/>
      <c r="H1495" s="279">
        <v>2304</v>
      </c>
      <c r="I1495" s="280"/>
      <c r="J1495" s="276"/>
      <c r="K1495" s="276"/>
      <c r="L1495" s="281"/>
      <c r="M1495" s="282"/>
      <c r="N1495" s="283"/>
      <c r="O1495" s="283"/>
      <c r="P1495" s="283"/>
      <c r="Q1495" s="283"/>
      <c r="R1495" s="283"/>
      <c r="S1495" s="283"/>
      <c r="T1495" s="284"/>
      <c r="AT1495" s="285" t="s">
        <v>398</v>
      </c>
      <c r="AU1495" s="285" t="s">
        <v>386</v>
      </c>
      <c r="AV1495" s="16" t="s">
        <v>386</v>
      </c>
      <c r="AW1495" s="16" t="s">
        <v>30</v>
      </c>
      <c r="AX1495" s="16" t="s">
        <v>84</v>
      </c>
      <c r="AY1495" s="285" t="s">
        <v>387</v>
      </c>
    </row>
    <row r="1496" spans="1:65" s="2" customFormat="1" ht="21.75" customHeight="1">
      <c r="A1496" s="37"/>
      <c r="B1496" s="38"/>
      <c r="C1496" s="297" t="s">
        <v>1572</v>
      </c>
      <c r="D1496" s="297" t="s">
        <v>592</v>
      </c>
      <c r="E1496" s="298" t="s">
        <v>1573</v>
      </c>
      <c r="F1496" s="299" t="s">
        <v>1574</v>
      </c>
      <c r="G1496" s="300" t="s">
        <v>525</v>
      </c>
      <c r="H1496" s="301">
        <v>2.3E-2</v>
      </c>
      <c r="I1496" s="302"/>
      <c r="J1496" s="303">
        <f>ROUND(I1496*H1496,2)</f>
        <v>0</v>
      </c>
      <c r="K1496" s="304"/>
      <c r="L1496" s="305"/>
      <c r="M1496" s="306" t="s">
        <v>1</v>
      </c>
      <c r="N1496" s="307" t="s">
        <v>42</v>
      </c>
      <c r="O1496" s="78"/>
      <c r="P1496" s="250">
        <f>O1496*H1496</f>
        <v>0</v>
      </c>
      <c r="Q1496" s="250">
        <v>1</v>
      </c>
      <c r="R1496" s="250">
        <f>Q1496*H1496</f>
        <v>2.3E-2</v>
      </c>
      <c r="S1496" s="250">
        <v>0</v>
      </c>
      <c r="T1496" s="251">
        <f>S1496*H1496</f>
        <v>0</v>
      </c>
      <c r="U1496" s="37"/>
      <c r="V1496" s="37"/>
      <c r="W1496" s="37"/>
      <c r="X1496" s="37"/>
      <c r="Y1496" s="37"/>
      <c r="Z1496" s="37"/>
      <c r="AA1496" s="37"/>
      <c r="AB1496" s="37"/>
      <c r="AC1496" s="37"/>
      <c r="AD1496" s="37"/>
      <c r="AE1496" s="37"/>
      <c r="AR1496" s="252" t="s">
        <v>443</v>
      </c>
      <c r="AT1496" s="252" t="s">
        <v>592</v>
      </c>
      <c r="AU1496" s="252" t="s">
        <v>386</v>
      </c>
      <c r="AY1496" s="19" t="s">
        <v>387</v>
      </c>
      <c r="BE1496" s="127">
        <f>IF(N1496="základná",J1496,0)</f>
        <v>0</v>
      </c>
      <c r="BF1496" s="127">
        <f>IF(N1496="znížená",J1496,0)</f>
        <v>0</v>
      </c>
      <c r="BG1496" s="127">
        <f>IF(N1496="zákl. prenesená",J1496,0)</f>
        <v>0</v>
      </c>
      <c r="BH1496" s="127">
        <f>IF(N1496="zníž. prenesená",J1496,0)</f>
        <v>0</v>
      </c>
      <c r="BI1496" s="127">
        <f>IF(N1496="nulová",J1496,0)</f>
        <v>0</v>
      </c>
      <c r="BJ1496" s="19" t="s">
        <v>92</v>
      </c>
      <c r="BK1496" s="127">
        <f>ROUND(I1496*H1496,2)</f>
        <v>0</v>
      </c>
      <c r="BL1496" s="19" t="s">
        <v>386</v>
      </c>
      <c r="BM1496" s="252" t="s">
        <v>1575</v>
      </c>
    </row>
    <row r="1497" spans="1:65" s="15" customFormat="1" ht="10.199999999999999">
      <c r="B1497" s="264"/>
      <c r="C1497" s="265"/>
      <c r="D1497" s="255" t="s">
        <v>398</v>
      </c>
      <c r="E1497" s="266" t="s">
        <v>1</v>
      </c>
      <c r="F1497" s="267" t="s">
        <v>1576</v>
      </c>
      <c r="G1497" s="265"/>
      <c r="H1497" s="268">
        <v>20.46</v>
      </c>
      <c r="I1497" s="269"/>
      <c r="J1497" s="265"/>
      <c r="K1497" s="265"/>
      <c r="L1497" s="270"/>
      <c r="M1497" s="271"/>
      <c r="N1497" s="272"/>
      <c r="O1497" s="272"/>
      <c r="P1497" s="272"/>
      <c r="Q1497" s="272"/>
      <c r="R1497" s="272"/>
      <c r="S1497" s="272"/>
      <c r="T1497" s="273"/>
      <c r="AT1497" s="274" t="s">
        <v>398</v>
      </c>
      <c r="AU1497" s="274" t="s">
        <v>386</v>
      </c>
      <c r="AV1497" s="15" t="s">
        <v>92</v>
      </c>
      <c r="AW1497" s="15" t="s">
        <v>30</v>
      </c>
      <c r="AX1497" s="15" t="s">
        <v>76</v>
      </c>
      <c r="AY1497" s="274" t="s">
        <v>387</v>
      </c>
    </row>
    <row r="1498" spans="1:65" s="16" customFormat="1" ht="10.199999999999999">
      <c r="B1498" s="275"/>
      <c r="C1498" s="276"/>
      <c r="D1498" s="255" t="s">
        <v>398</v>
      </c>
      <c r="E1498" s="277" t="s">
        <v>1</v>
      </c>
      <c r="F1498" s="278" t="s">
        <v>412</v>
      </c>
      <c r="G1498" s="276"/>
      <c r="H1498" s="279">
        <v>20.46</v>
      </c>
      <c r="I1498" s="280"/>
      <c r="J1498" s="276"/>
      <c r="K1498" s="276"/>
      <c r="L1498" s="281"/>
      <c r="M1498" s="282"/>
      <c r="N1498" s="283"/>
      <c r="O1498" s="283"/>
      <c r="P1498" s="283"/>
      <c r="Q1498" s="283"/>
      <c r="R1498" s="283"/>
      <c r="S1498" s="283"/>
      <c r="T1498" s="284"/>
      <c r="AT1498" s="285" t="s">
        <v>398</v>
      </c>
      <c r="AU1498" s="285" t="s">
        <v>386</v>
      </c>
      <c r="AV1498" s="16" t="s">
        <v>386</v>
      </c>
      <c r="AW1498" s="16" t="s">
        <v>30</v>
      </c>
      <c r="AX1498" s="16" t="s">
        <v>84</v>
      </c>
      <c r="AY1498" s="285" t="s">
        <v>387</v>
      </c>
    </row>
    <row r="1499" spans="1:65" s="15" customFormat="1" ht="10.199999999999999">
      <c r="B1499" s="264"/>
      <c r="C1499" s="265"/>
      <c r="D1499" s="255" t="s">
        <v>398</v>
      </c>
      <c r="E1499" s="265"/>
      <c r="F1499" s="267" t="s">
        <v>1577</v>
      </c>
      <c r="G1499" s="265"/>
      <c r="H1499" s="268">
        <v>2.3E-2</v>
      </c>
      <c r="I1499" s="269"/>
      <c r="J1499" s="265"/>
      <c r="K1499" s="265"/>
      <c r="L1499" s="270"/>
      <c r="M1499" s="271"/>
      <c r="N1499" s="272"/>
      <c r="O1499" s="272"/>
      <c r="P1499" s="272"/>
      <c r="Q1499" s="272"/>
      <c r="R1499" s="272"/>
      <c r="S1499" s="272"/>
      <c r="T1499" s="273"/>
      <c r="AT1499" s="274" t="s">
        <v>398</v>
      </c>
      <c r="AU1499" s="274" t="s">
        <v>386</v>
      </c>
      <c r="AV1499" s="15" t="s">
        <v>92</v>
      </c>
      <c r="AW1499" s="15" t="s">
        <v>4</v>
      </c>
      <c r="AX1499" s="15" t="s">
        <v>84</v>
      </c>
      <c r="AY1499" s="274" t="s">
        <v>387</v>
      </c>
    </row>
    <row r="1500" spans="1:65" s="2" customFormat="1" ht="16.5" customHeight="1">
      <c r="A1500" s="37"/>
      <c r="B1500" s="38"/>
      <c r="C1500" s="240" t="s">
        <v>1578</v>
      </c>
      <c r="D1500" s="240" t="s">
        <v>393</v>
      </c>
      <c r="E1500" s="241" t="s">
        <v>1579</v>
      </c>
      <c r="F1500" s="242" t="s">
        <v>1580</v>
      </c>
      <c r="G1500" s="243" t="s">
        <v>180</v>
      </c>
      <c r="H1500" s="244">
        <v>0.33100000000000002</v>
      </c>
      <c r="I1500" s="245"/>
      <c r="J1500" s="246">
        <f>ROUND(I1500*H1500,2)</f>
        <v>0</v>
      </c>
      <c r="K1500" s="247"/>
      <c r="L1500" s="40"/>
      <c r="M1500" s="248" t="s">
        <v>1</v>
      </c>
      <c r="N1500" s="249" t="s">
        <v>42</v>
      </c>
      <c r="O1500" s="78"/>
      <c r="P1500" s="250">
        <f>O1500*H1500</f>
        <v>0</v>
      </c>
      <c r="Q1500" s="250">
        <v>2.2151299999999998</v>
      </c>
      <c r="R1500" s="250">
        <f>Q1500*H1500</f>
        <v>0.73320803000000001</v>
      </c>
      <c r="S1500" s="250">
        <v>0</v>
      </c>
      <c r="T1500" s="251">
        <f>S1500*H1500</f>
        <v>0</v>
      </c>
      <c r="U1500" s="37"/>
      <c r="V1500" s="37"/>
      <c r="W1500" s="37"/>
      <c r="X1500" s="37"/>
      <c r="Y1500" s="37"/>
      <c r="Z1500" s="37"/>
      <c r="AA1500" s="37"/>
      <c r="AB1500" s="37"/>
      <c r="AC1500" s="37"/>
      <c r="AD1500" s="37"/>
      <c r="AE1500" s="37"/>
      <c r="AR1500" s="252" t="s">
        <v>386</v>
      </c>
      <c r="AT1500" s="252" t="s">
        <v>393</v>
      </c>
      <c r="AU1500" s="252" t="s">
        <v>386</v>
      </c>
      <c r="AY1500" s="19" t="s">
        <v>387</v>
      </c>
      <c r="BE1500" s="127">
        <f>IF(N1500="základná",J1500,0)</f>
        <v>0</v>
      </c>
      <c r="BF1500" s="127">
        <f>IF(N1500="znížená",J1500,0)</f>
        <v>0</v>
      </c>
      <c r="BG1500" s="127">
        <f>IF(N1500="zákl. prenesená",J1500,0)</f>
        <v>0</v>
      </c>
      <c r="BH1500" s="127">
        <f>IF(N1500="zníž. prenesená",J1500,0)</f>
        <v>0</v>
      </c>
      <c r="BI1500" s="127">
        <f>IF(N1500="nulová",J1500,0)</f>
        <v>0</v>
      </c>
      <c r="BJ1500" s="19" t="s">
        <v>92</v>
      </c>
      <c r="BK1500" s="127">
        <f>ROUND(I1500*H1500,2)</f>
        <v>0</v>
      </c>
      <c r="BL1500" s="19" t="s">
        <v>386</v>
      </c>
      <c r="BM1500" s="252" t="s">
        <v>1581</v>
      </c>
    </row>
    <row r="1501" spans="1:65" s="15" customFormat="1" ht="10.199999999999999">
      <c r="B1501" s="264"/>
      <c r="C1501" s="265"/>
      <c r="D1501" s="255" t="s">
        <v>398</v>
      </c>
      <c r="E1501" s="266" t="s">
        <v>1</v>
      </c>
      <c r="F1501" s="267" t="s">
        <v>1582</v>
      </c>
      <c r="G1501" s="265"/>
      <c r="H1501" s="268">
        <v>0.222</v>
      </c>
      <c r="I1501" s="269"/>
      <c r="J1501" s="265"/>
      <c r="K1501" s="265"/>
      <c r="L1501" s="270"/>
      <c r="M1501" s="271"/>
      <c r="N1501" s="272"/>
      <c r="O1501" s="272"/>
      <c r="P1501" s="272"/>
      <c r="Q1501" s="272"/>
      <c r="R1501" s="272"/>
      <c r="S1501" s="272"/>
      <c r="T1501" s="273"/>
      <c r="AT1501" s="274" t="s">
        <v>398</v>
      </c>
      <c r="AU1501" s="274" t="s">
        <v>386</v>
      </c>
      <c r="AV1501" s="15" t="s">
        <v>92</v>
      </c>
      <c r="AW1501" s="15" t="s">
        <v>30</v>
      </c>
      <c r="AX1501" s="15" t="s">
        <v>76</v>
      </c>
      <c r="AY1501" s="274" t="s">
        <v>387</v>
      </c>
    </row>
    <row r="1502" spans="1:65" s="15" customFormat="1" ht="10.199999999999999">
      <c r="B1502" s="264"/>
      <c r="C1502" s="265"/>
      <c r="D1502" s="255" t="s">
        <v>398</v>
      </c>
      <c r="E1502" s="266" t="s">
        <v>1</v>
      </c>
      <c r="F1502" s="267" t="s">
        <v>1583</v>
      </c>
      <c r="G1502" s="265"/>
      <c r="H1502" s="268">
        <v>9.2999999999999999E-2</v>
      </c>
      <c r="I1502" s="269"/>
      <c r="J1502" s="265"/>
      <c r="K1502" s="265"/>
      <c r="L1502" s="270"/>
      <c r="M1502" s="271"/>
      <c r="N1502" s="272"/>
      <c r="O1502" s="272"/>
      <c r="P1502" s="272"/>
      <c r="Q1502" s="272"/>
      <c r="R1502" s="272"/>
      <c r="S1502" s="272"/>
      <c r="T1502" s="273"/>
      <c r="AT1502" s="274" t="s">
        <v>398</v>
      </c>
      <c r="AU1502" s="274" t="s">
        <v>386</v>
      </c>
      <c r="AV1502" s="15" t="s">
        <v>92</v>
      </c>
      <c r="AW1502" s="15" t="s">
        <v>30</v>
      </c>
      <c r="AX1502" s="15" t="s">
        <v>76</v>
      </c>
      <c r="AY1502" s="274" t="s">
        <v>387</v>
      </c>
    </row>
    <row r="1503" spans="1:65" s="17" customFormat="1" ht="10.199999999999999">
      <c r="B1503" s="286"/>
      <c r="C1503" s="287"/>
      <c r="D1503" s="255" t="s">
        <v>398</v>
      </c>
      <c r="E1503" s="288" t="s">
        <v>176</v>
      </c>
      <c r="F1503" s="289" t="s">
        <v>411</v>
      </c>
      <c r="G1503" s="287"/>
      <c r="H1503" s="290">
        <v>0.315</v>
      </c>
      <c r="I1503" s="291"/>
      <c r="J1503" s="287"/>
      <c r="K1503" s="287"/>
      <c r="L1503" s="292"/>
      <c r="M1503" s="293"/>
      <c r="N1503" s="294"/>
      <c r="O1503" s="294"/>
      <c r="P1503" s="294"/>
      <c r="Q1503" s="294"/>
      <c r="R1503" s="294"/>
      <c r="S1503" s="294"/>
      <c r="T1503" s="295"/>
      <c r="AT1503" s="296" t="s">
        <v>398</v>
      </c>
      <c r="AU1503" s="296" t="s">
        <v>386</v>
      </c>
      <c r="AV1503" s="17" t="s">
        <v>99</v>
      </c>
      <c r="AW1503" s="17" t="s">
        <v>30</v>
      </c>
      <c r="AX1503" s="17" t="s">
        <v>76</v>
      </c>
      <c r="AY1503" s="296" t="s">
        <v>387</v>
      </c>
    </row>
    <row r="1504" spans="1:65" s="15" customFormat="1" ht="10.199999999999999">
      <c r="B1504" s="264"/>
      <c r="C1504" s="265"/>
      <c r="D1504" s="255" t="s">
        <v>398</v>
      </c>
      <c r="E1504" s="266" t="s">
        <v>1</v>
      </c>
      <c r="F1504" s="267" t="s">
        <v>1584</v>
      </c>
      <c r="G1504" s="265"/>
      <c r="H1504" s="268">
        <v>1.6E-2</v>
      </c>
      <c r="I1504" s="269"/>
      <c r="J1504" s="265"/>
      <c r="K1504" s="265"/>
      <c r="L1504" s="270"/>
      <c r="M1504" s="271"/>
      <c r="N1504" s="272"/>
      <c r="O1504" s="272"/>
      <c r="P1504" s="272"/>
      <c r="Q1504" s="272"/>
      <c r="R1504" s="272"/>
      <c r="S1504" s="272"/>
      <c r="T1504" s="273"/>
      <c r="AT1504" s="274" t="s">
        <v>398</v>
      </c>
      <c r="AU1504" s="274" t="s">
        <v>386</v>
      </c>
      <c r="AV1504" s="15" t="s">
        <v>92</v>
      </c>
      <c r="AW1504" s="15" t="s">
        <v>30</v>
      </c>
      <c r="AX1504" s="15" t="s">
        <v>76</v>
      </c>
      <c r="AY1504" s="274" t="s">
        <v>387</v>
      </c>
    </row>
    <row r="1505" spans="1:65" s="16" customFormat="1" ht="10.199999999999999">
      <c r="B1505" s="275"/>
      <c r="C1505" s="276"/>
      <c r="D1505" s="255" t="s">
        <v>398</v>
      </c>
      <c r="E1505" s="277" t="s">
        <v>1</v>
      </c>
      <c r="F1505" s="278" t="s">
        <v>412</v>
      </c>
      <c r="G1505" s="276"/>
      <c r="H1505" s="279">
        <v>0.33100000000000002</v>
      </c>
      <c r="I1505" s="280"/>
      <c r="J1505" s="276"/>
      <c r="K1505" s="276"/>
      <c r="L1505" s="281"/>
      <c r="M1505" s="282"/>
      <c r="N1505" s="283"/>
      <c r="O1505" s="283"/>
      <c r="P1505" s="283"/>
      <c r="Q1505" s="283"/>
      <c r="R1505" s="283"/>
      <c r="S1505" s="283"/>
      <c r="T1505" s="284"/>
      <c r="AT1505" s="285" t="s">
        <v>398</v>
      </c>
      <c r="AU1505" s="285" t="s">
        <v>386</v>
      </c>
      <c r="AV1505" s="16" t="s">
        <v>386</v>
      </c>
      <c r="AW1505" s="16" t="s">
        <v>30</v>
      </c>
      <c r="AX1505" s="16" t="s">
        <v>84</v>
      </c>
      <c r="AY1505" s="285" t="s">
        <v>387</v>
      </c>
    </row>
    <row r="1506" spans="1:65" s="2" customFormat="1" ht="21.75" customHeight="1">
      <c r="A1506" s="37"/>
      <c r="B1506" s="38"/>
      <c r="C1506" s="240" t="s">
        <v>1585</v>
      </c>
      <c r="D1506" s="240" t="s">
        <v>393</v>
      </c>
      <c r="E1506" s="241" t="s">
        <v>1586</v>
      </c>
      <c r="F1506" s="242" t="s">
        <v>1587</v>
      </c>
      <c r="G1506" s="243" t="s">
        <v>405</v>
      </c>
      <c r="H1506" s="244">
        <v>1.4490000000000001</v>
      </c>
      <c r="I1506" s="245"/>
      <c r="J1506" s="246">
        <f>ROUND(I1506*H1506,2)</f>
        <v>0</v>
      </c>
      <c r="K1506" s="247"/>
      <c r="L1506" s="40"/>
      <c r="M1506" s="248" t="s">
        <v>1</v>
      </c>
      <c r="N1506" s="249" t="s">
        <v>42</v>
      </c>
      <c r="O1506" s="78"/>
      <c r="P1506" s="250">
        <f>O1506*H1506</f>
        <v>0</v>
      </c>
      <c r="Q1506" s="250">
        <v>6.7000000000000002E-4</v>
      </c>
      <c r="R1506" s="250">
        <f>Q1506*H1506</f>
        <v>9.7083000000000011E-4</v>
      </c>
      <c r="S1506" s="250">
        <v>0</v>
      </c>
      <c r="T1506" s="251">
        <f>S1506*H1506</f>
        <v>0</v>
      </c>
      <c r="U1506" s="37"/>
      <c r="V1506" s="37"/>
      <c r="W1506" s="37"/>
      <c r="X1506" s="37"/>
      <c r="Y1506" s="37"/>
      <c r="Z1506" s="37"/>
      <c r="AA1506" s="37"/>
      <c r="AB1506" s="37"/>
      <c r="AC1506" s="37"/>
      <c r="AD1506" s="37"/>
      <c r="AE1506" s="37"/>
      <c r="AR1506" s="252" t="s">
        <v>386</v>
      </c>
      <c r="AT1506" s="252" t="s">
        <v>393</v>
      </c>
      <c r="AU1506" s="252" t="s">
        <v>386</v>
      </c>
      <c r="AY1506" s="19" t="s">
        <v>387</v>
      </c>
      <c r="BE1506" s="127">
        <f>IF(N1506="základná",J1506,0)</f>
        <v>0</v>
      </c>
      <c r="BF1506" s="127">
        <f>IF(N1506="znížená",J1506,0)</f>
        <v>0</v>
      </c>
      <c r="BG1506" s="127">
        <f>IF(N1506="zákl. prenesená",J1506,0)</f>
        <v>0</v>
      </c>
      <c r="BH1506" s="127">
        <f>IF(N1506="zníž. prenesená",J1506,0)</f>
        <v>0</v>
      </c>
      <c r="BI1506" s="127">
        <f>IF(N1506="nulová",J1506,0)</f>
        <v>0</v>
      </c>
      <c r="BJ1506" s="19" t="s">
        <v>92</v>
      </c>
      <c r="BK1506" s="127">
        <f>ROUND(I1506*H1506,2)</f>
        <v>0</v>
      </c>
      <c r="BL1506" s="19" t="s">
        <v>386</v>
      </c>
      <c r="BM1506" s="252" t="s">
        <v>1588</v>
      </c>
    </row>
    <row r="1507" spans="1:65" s="15" customFormat="1" ht="10.199999999999999">
      <c r="B1507" s="264"/>
      <c r="C1507" s="265"/>
      <c r="D1507" s="255" t="s">
        <v>398</v>
      </c>
      <c r="E1507" s="266" t="s">
        <v>1</v>
      </c>
      <c r="F1507" s="267" t="s">
        <v>1589</v>
      </c>
      <c r="G1507" s="265"/>
      <c r="H1507" s="268">
        <v>0.94399999999999995</v>
      </c>
      <c r="I1507" s="269"/>
      <c r="J1507" s="265"/>
      <c r="K1507" s="265"/>
      <c r="L1507" s="270"/>
      <c r="M1507" s="271"/>
      <c r="N1507" s="272"/>
      <c r="O1507" s="272"/>
      <c r="P1507" s="272"/>
      <c r="Q1507" s="272"/>
      <c r="R1507" s="272"/>
      <c r="S1507" s="272"/>
      <c r="T1507" s="273"/>
      <c r="AT1507" s="274" t="s">
        <v>398</v>
      </c>
      <c r="AU1507" s="274" t="s">
        <v>386</v>
      </c>
      <c r="AV1507" s="15" t="s">
        <v>92</v>
      </c>
      <c r="AW1507" s="15" t="s">
        <v>30</v>
      </c>
      <c r="AX1507" s="15" t="s">
        <v>76</v>
      </c>
      <c r="AY1507" s="274" t="s">
        <v>387</v>
      </c>
    </row>
    <row r="1508" spans="1:65" s="15" customFormat="1" ht="10.199999999999999">
      <c r="B1508" s="264"/>
      <c r="C1508" s="265"/>
      <c r="D1508" s="255" t="s">
        <v>398</v>
      </c>
      <c r="E1508" s="266" t="s">
        <v>1</v>
      </c>
      <c r="F1508" s="267" t="s">
        <v>1590</v>
      </c>
      <c r="G1508" s="265"/>
      <c r="H1508" s="268">
        <v>0.436</v>
      </c>
      <c r="I1508" s="269"/>
      <c r="J1508" s="265"/>
      <c r="K1508" s="265"/>
      <c r="L1508" s="270"/>
      <c r="M1508" s="271"/>
      <c r="N1508" s="272"/>
      <c r="O1508" s="272"/>
      <c r="P1508" s="272"/>
      <c r="Q1508" s="272"/>
      <c r="R1508" s="272"/>
      <c r="S1508" s="272"/>
      <c r="T1508" s="273"/>
      <c r="AT1508" s="274" t="s">
        <v>398</v>
      </c>
      <c r="AU1508" s="274" t="s">
        <v>386</v>
      </c>
      <c r="AV1508" s="15" t="s">
        <v>92</v>
      </c>
      <c r="AW1508" s="15" t="s">
        <v>30</v>
      </c>
      <c r="AX1508" s="15" t="s">
        <v>76</v>
      </c>
      <c r="AY1508" s="274" t="s">
        <v>387</v>
      </c>
    </row>
    <row r="1509" spans="1:65" s="17" customFormat="1" ht="10.199999999999999">
      <c r="B1509" s="286"/>
      <c r="C1509" s="287"/>
      <c r="D1509" s="255" t="s">
        <v>398</v>
      </c>
      <c r="E1509" s="288" t="s">
        <v>182</v>
      </c>
      <c r="F1509" s="289" t="s">
        <v>411</v>
      </c>
      <c r="G1509" s="287"/>
      <c r="H1509" s="290">
        <v>1.38</v>
      </c>
      <c r="I1509" s="291"/>
      <c r="J1509" s="287"/>
      <c r="K1509" s="287"/>
      <c r="L1509" s="292"/>
      <c r="M1509" s="293"/>
      <c r="N1509" s="294"/>
      <c r="O1509" s="294"/>
      <c r="P1509" s="294"/>
      <c r="Q1509" s="294"/>
      <c r="R1509" s="294"/>
      <c r="S1509" s="294"/>
      <c r="T1509" s="295"/>
      <c r="AT1509" s="296" t="s">
        <v>398</v>
      </c>
      <c r="AU1509" s="296" t="s">
        <v>386</v>
      </c>
      <c r="AV1509" s="17" t="s">
        <v>99</v>
      </c>
      <c r="AW1509" s="17" t="s">
        <v>30</v>
      </c>
      <c r="AX1509" s="17" t="s">
        <v>76</v>
      </c>
      <c r="AY1509" s="296" t="s">
        <v>387</v>
      </c>
    </row>
    <row r="1510" spans="1:65" s="15" customFormat="1" ht="10.199999999999999">
      <c r="B1510" s="264"/>
      <c r="C1510" s="265"/>
      <c r="D1510" s="255" t="s">
        <v>398</v>
      </c>
      <c r="E1510" s="266" t="s">
        <v>1</v>
      </c>
      <c r="F1510" s="267" t="s">
        <v>1591</v>
      </c>
      <c r="G1510" s="265"/>
      <c r="H1510" s="268">
        <v>6.9000000000000006E-2</v>
      </c>
      <c r="I1510" s="269"/>
      <c r="J1510" s="265"/>
      <c r="K1510" s="265"/>
      <c r="L1510" s="270"/>
      <c r="M1510" s="271"/>
      <c r="N1510" s="272"/>
      <c r="O1510" s="272"/>
      <c r="P1510" s="272"/>
      <c r="Q1510" s="272"/>
      <c r="R1510" s="272"/>
      <c r="S1510" s="272"/>
      <c r="T1510" s="273"/>
      <c r="AT1510" s="274" t="s">
        <v>398</v>
      </c>
      <c r="AU1510" s="274" t="s">
        <v>386</v>
      </c>
      <c r="AV1510" s="15" t="s">
        <v>92</v>
      </c>
      <c r="AW1510" s="15" t="s">
        <v>30</v>
      </c>
      <c r="AX1510" s="15" t="s">
        <v>76</v>
      </c>
      <c r="AY1510" s="274" t="s">
        <v>387</v>
      </c>
    </row>
    <row r="1511" spans="1:65" s="16" customFormat="1" ht="10.199999999999999">
      <c r="B1511" s="275"/>
      <c r="C1511" s="276"/>
      <c r="D1511" s="255" t="s">
        <v>398</v>
      </c>
      <c r="E1511" s="277" t="s">
        <v>246</v>
      </c>
      <c r="F1511" s="278" t="s">
        <v>412</v>
      </c>
      <c r="G1511" s="276"/>
      <c r="H1511" s="279">
        <v>1.4490000000000001</v>
      </c>
      <c r="I1511" s="280"/>
      <c r="J1511" s="276"/>
      <c r="K1511" s="276"/>
      <c r="L1511" s="281"/>
      <c r="M1511" s="282"/>
      <c r="N1511" s="283"/>
      <c r="O1511" s="283"/>
      <c r="P1511" s="283"/>
      <c r="Q1511" s="283"/>
      <c r="R1511" s="283"/>
      <c r="S1511" s="283"/>
      <c r="T1511" s="284"/>
      <c r="AT1511" s="285" t="s">
        <v>398</v>
      </c>
      <c r="AU1511" s="285" t="s">
        <v>386</v>
      </c>
      <c r="AV1511" s="16" t="s">
        <v>386</v>
      </c>
      <c r="AW1511" s="16" t="s">
        <v>30</v>
      </c>
      <c r="AX1511" s="16" t="s">
        <v>84</v>
      </c>
      <c r="AY1511" s="285" t="s">
        <v>387</v>
      </c>
    </row>
    <row r="1512" spans="1:65" s="2" customFormat="1" ht="21.75" customHeight="1">
      <c r="A1512" s="37"/>
      <c r="B1512" s="38"/>
      <c r="C1512" s="240" t="s">
        <v>1592</v>
      </c>
      <c r="D1512" s="240" t="s">
        <v>393</v>
      </c>
      <c r="E1512" s="241" t="s">
        <v>1593</v>
      </c>
      <c r="F1512" s="242" t="s">
        <v>1594</v>
      </c>
      <c r="G1512" s="243" t="s">
        <v>405</v>
      </c>
      <c r="H1512" s="244">
        <v>1.4490000000000001</v>
      </c>
      <c r="I1512" s="245"/>
      <c r="J1512" s="246">
        <f>ROUND(I1512*H1512,2)</f>
        <v>0</v>
      </c>
      <c r="K1512" s="247"/>
      <c r="L1512" s="40"/>
      <c r="M1512" s="248" t="s">
        <v>1</v>
      </c>
      <c r="N1512" s="249" t="s">
        <v>42</v>
      </c>
      <c r="O1512" s="78"/>
      <c r="P1512" s="250">
        <f>O1512*H1512</f>
        <v>0</v>
      </c>
      <c r="Q1512" s="250">
        <v>0</v>
      </c>
      <c r="R1512" s="250">
        <f>Q1512*H1512</f>
        <v>0</v>
      </c>
      <c r="S1512" s="250">
        <v>0</v>
      </c>
      <c r="T1512" s="251">
        <f>S1512*H1512</f>
        <v>0</v>
      </c>
      <c r="U1512" s="37"/>
      <c r="V1512" s="37"/>
      <c r="W1512" s="37"/>
      <c r="X1512" s="37"/>
      <c r="Y1512" s="37"/>
      <c r="Z1512" s="37"/>
      <c r="AA1512" s="37"/>
      <c r="AB1512" s="37"/>
      <c r="AC1512" s="37"/>
      <c r="AD1512" s="37"/>
      <c r="AE1512" s="37"/>
      <c r="AR1512" s="252" t="s">
        <v>386</v>
      </c>
      <c r="AT1512" s="252" t="s">
        <v>393</v>
      </c>
      <c r="AU1512" s="252" t="s">
        <v>386</v>
      </c>
      <c r="AY1512" s="19" t="s">
        <v>387</v>
      </c>
      <c r="BE1512" s="127">
        <f>IF(N1512="základná",J1512,0)</f>
        <v>0</v>
      </c>
      <c r="BF1512" s="127">
        <f>IF(N1512="znížená",J1512,0)</f>
        <v>0</v>
      </c>
      <c r="BG1512" s="127">
        <f>IF(N1512="zákl. prenesená",J1512,0)</f>
        <v>0</v>
      </c>
      <c r="BH1512" s="127">
        <f>IF(N1512="zníž. prenesená",J1512,0)</f>
        <v>0</v>
      </c>
      <c r="BI1512" s="127">
        <f>IF(N1512="nulová",J1512,0)</f>
        <v>0</v>
      </c>
      <c r="BJ1512" s="19" t="s">
        <v>92</v>
      </c>
      <c r="BK1512" s="127">
        <f>ROUND(I1512*H1512,2)</f>
        <v>0</v>
      </c>
      <c r="BL1512" s="19" t="s">
        <v>386</v>
      </c>
      <c r="BM1512" s="252" t="s">
        <v>1595</v>
      </c>
    </row>
    <row r="1513" spans="1:65" s="15" customFormat="1" ht="10.199999999999999">
      <c r="B1513" s="264"/>
      <c r="C1513" s="265"/>
      <c r="D1513" s="255" t="s">
        <v>398</v>
      </c>
      <c r="E1513" s="266" t="s">
        <v>1</v>
      </c>
      <c r="F1513" s="267" t="s">
        <v>246</v>
      </c>
      <c r="G1513" s="265"/>
      <c r="H1513" s="268">
        <v>1.4490000000000001</v>
      </c>
      <c r="I1513" s="269"/>
      <c r="J1513" s="265"/>
      <c r="K1513" s="265"/>
      <c r="L1513" s="270"/>
      <c r="M1513" s="271"/>
      <c r="N1513" s="272"/>
      <c r="O1513" s="272"/>
      <c r="P1513" s="272"/>
      <c r="Q1513" s="272"/>
      <c r="R1513" s="272"/>
      <c r="S1513" s="272"/>
      <c r="T1513" s="273"/>
      <c r="AT1513" s="274" t="s">
        <v>398</v>
      </c>
      <c r="AU1513" s="274" t="s">
        <v>386</v>
      </c>
      <c r="AV1513" s="15" t="s">
        <v>92</v>
      </c>
      <c r="AW1513" s="15" t="s">
        <v>30</v>
      </c>
      <c r="AX1513" s="15" t="s">
        <v>84</v>
      </c>
      <c r="AY1513" s="274" t="s">
        <v>387</v>
      </c>
    </row>
    <row r="1514" spans="1:65" s="2" customFormat="1" ht="33" customHeight="1">
      <c r="A1514" s="37"/>
      <c r="B1514" s="38"/>
      <c r="C1514" s="240" t="s">
        <v>1596</v>
      </c>
      <c r="D1514" s="240" t="s">
        <v>393</v>
      </c>
      <c r="E1514" s="241" t="s">
        <v>1597</v>
      </c>
      <c r="F1514" s="242" t="s">
        <v>1598</v>
      </c>
      <c r="G1514" s="243" t="s">
        <v>180</v>
      </c>
      <c r="H1514" s="244">
        <v>3.1E-2</v>
      </c>
      <c r="I1514" s="245"/>
      <c r="J1514" s="246">
        <f>ROUND(I1514*H1514,2)</f>
        <v>0</v>
      </c>
      <c r="K1514" s="247"/>
      <c r="L1514" s="40"/>
      <c r="M1514" s="248" t="s">
        <v>1</v>
      </c>
      <c r="N1514" s="249" t="s">
        <v>42</v>
      </c>
      <c r="O1514" s="78"/>
      <c r="P1514" s="250">
        <f>O1514*H1514</f>
        <v>0</v>
      </c>
      <c r="Q1514" s="250">
        <v>2.3333300000000001</v>
      </c>
      <c r="R1514" s="250">
        <f>Q1514*H1514</f>
        <v>7.2333229999999998E-2</v>
      </c>
      <c r="S1514" s="250">
        <v>0</v>
      </c>
      <c r="T1514" s="251">
        <f>S1514*H1514</f>
        <v>0</v>
      </c>
      <c r="U1514" s="37"/>
      <c r="V1514" s="37"/>
      <c r="W1514" s="37"/>
      <c r="X1514" s="37"/>
      <c r="Y1514" s="37"/>
      <c r="Z1514" s="37"/>
      <c r="AA1514" s="37"/>
      <c r="AB1514" s="37"/>
      <c r="AC1514" s="37"/>
      <c r="AD1514" s="37"/>
      <c r="AE1514" s="37"/>
      <c r="AR1514" s="252" t="s">
        <v>386</v>
      </c>
      <c r="AT1514" s="252" t="s">
        <v>393</v>
      </c>
      <c r="AU1514" s="252" t="s">
        <v>386</v>
      </c>
      <c r="AY1514" s="19" t="s">
        <v>387</v>
      </c>
      <c r="BE1514" s="127">
        <f>IF(N1514="základná",J1514,0)</f>
        <v>0</v>
      </c>
      <c r="BF1514" s="127">
        <f>IF(N1514="znížená",J1514,0)</f>
        <v>0</v>
      </c>
      <c r="BG1514" s="127">
        <f>IF(N1514="zákl. prenesená",J1514,0)</f>
        <v>0</v>
      </c>
      <c r="BH1514" s="127">
        <f>IF(N1514="zníž. prenesená",J1514,0)</f>
        <v>0</v>
      </c>
      <c r="BI1514" s="127">
        <f>IF(N1514="nulová",J1514,0)</f>
        <v>0</v>
      </c>
      <c r="BJ1514" s="19" t="s">
        <v>92</v>
      </c>
      <c r="BK1514" s="127">
        <f>ROUND(I1514*H1514,2)</f>
        <v>0</v>
      </c>
      <c r="BL1514" s="19" t="s">
        <v>386</v>
      </c>
      <c r="BM1514" s="252" t="s">
        <v>1599</v>
      </c>
    </row>
    <row r="1515" spans="1:65" s="14" customFormat="1" ht="20.399999999999999">
      <c r="B1515" s="253"/>
      <c r="C1515" s="254"/>
      <c r="D1515" s="255" t="s">
        <v>398</v>
      </c>
      <c r="E1515" s="256" t="s">
        <v>1</v>
      </c>
      <c r="F1515" s="257" t="s">
        <v>1484</v>
      </c>
      <c r="G1515" s="254"/>
      <c r="H1515" s="256" t="s">
        <v>1</v>
      </c>
      <c r="I1515" s="258"/>
      <c r="J1515" s="254"/>
      <c r="K1515" s="254"/>
      <c r="L1515" s="259"/>
      <c r="M1515" s="260"/>
      <c r="N1515" s="261"/>
      <c r="O1515" s="261"/>
      <c r="P1515" s="261"/>
      <c r="Q1515" s="261"/>
      <c r="R1515" s="261"/>
      <c r="S1515" s="261"/>
      <c r="T1515" s="262"/>
      <c r="AT1515" s="263" t="s">
        <v>398</v>
      </c>
      <c r="AU1515" s="263" t="s">
        <v>386</v>
      </c>
      <c r="AV1515" s="14" t="s">
        <v>84</v>
      </c>
      <c r="AW1515" s="14" t="s">
        <v>30</v>
      </c>
      <c r="AX1515" s="14" t="s">
        <v>76</v>
      </c>
      <c r="AY1515" s="263" t="s">
        <v>387</v>
      </c>
    </row>
    <row r="1516" spans="1:65" s="15" customFormat="1" ht="10.199999999999999">
      <c r="B1516" s="264"/>
      <c r="C1516" s="265"/>
      <c r="D1516" s="255" t="s">
        <v>398</v>
      </c>
      <c r="E1516" s="266" t="s">
        <v>1</v>
      </c>
      <c r="F1516" s="267" t="s">
        <v>1600</v>
      </c>
      <c r="G1516" s="265"/>
      <c r="H1516" s="268">
        <v>3.1E-2</v>
      </c>
      <c r="I1516" s="269"/>
      <c r="J1516" s="265"/>
      <c r="K1516" s="265"/>
      <c r="L1516" s="270"/>
      <c r="M1516" s="271"/>
      <c r="N1516" s="272"/>
      <c r="O1516" s="272"/>
      <c r="P1516" s="272"/>
      <c r="Q1516" s="272"/>
      <c r="R1516" s="272"/>
      <c r="S1516" s="272"/>
      <c r="T1516" s="273"/>
      <c r="AT1516" s="274" t="s">
        <v>398</v>
      </c>
      <c r="AU1516" s="274" t="s">
        <v>386</v>
      </c>
      <c r="AV1516" s="15" t="s">
        <v>92</v>
      </c>
      <c r="AW1516" s="15" t="s">
        <v>30</v>
      </c>
      <c r="AX1516" s="15" t="s">
        <v>76</v>
      </c>
      <c r="AY1516" s="274" t="s">
        <v>387</v>
      </c>
    </row>
    <row r="1517" spans="1:65" s="16" customFormat="1" ht="10.199999999999999">
      <c r="B1517" s="275"/>
      <c r="C1517" s="276"/>
      <c r="D1517" s="255" t="s">
        <v>398</v>
      </c>
      <c r="E1517" s="277" t="s">
        <v>1</v>
      </c>
      <c r="F1517" s="278" t="s">
        <v>412</v>
      </c>
      <c r="G1517" s="276"/>
      <c r="H1517" s="279">
        <v>3.1E-2</v>
      </c>
      <c r="I1517" s="280"/>
      <c r="J1517" s="276"/>
      <c r="K1517" s="276"/>
      <c r="L1517" s="281"/>
      <c r="M1517" s="282"/>
      <c r="N1517" s="283"/>
      <c r="O1517" s="283"/>
      <c r="P1517" s="283"/>
      <c r="Q1517" s="283"/>
      <c r="R1517" s="283"/>
      <c r="S1517" s="283"/>
      <c r="T1517" s="284"/>
      <c r="AT1517" s="285" t="s">
        <v>398</v>
      </c>
      <c r="AU1517" s="285" t="s">
        <v>386</v>
      </c>
      <c r="AV1517" s="16" t="s">
        <v>386</v>
      </c>
      <c r="AW1517" s="16" t="s">
        <v>30</v>
      </c>
      <c r="AX1517" s="16" t="s">
        <v>84</v>
      </c>
      <c r="AY1517" s="285" t="s">
        <v>387</v>
      </c>
    </row>
    <row r="1518" spans="1:65" s="13" customFormat="1" ht="20.85" customHeight="1">
      <c r="B1518" s="227"/>
      <c r="C1518" s="228"/>
      <c r="D1518" s="229" t="s">
        <v>75</v>
      </c>
      <c r="E1518" s="229" t="s">
        <v>99</v>
      </c>
      <c r="F1518" s="229" t="s">
        <v>1601</v>
      </c>
      <c r="G1518" s="228"/>
      <c r="H1518" s="228"/>
      <c r="I1518" s="230"/>
      <c r="J1518" s="231">
        <f>BK1518</f>
        <v>0</v>
      </c>
      <c r="K1518" s="228"/>
      <c r="L1518" s="232"/>
      <c r="M1518" s="233"/>
      <c r="N1518" s="234"/>
      <c r="O1518" s="234"/>
      <c r="P1518" s="235">
        <f>SUM(P1519:P1527)</f>
        <v>0</v>
      </c>
      <c r="Q1518" s="234"/>
      <c r="R1518" s="235">
        <f>SUM(R1519:R1527)</f>
        <v>3.2846949999999993</v>
      </c>
      <c r="S1518" s="234"/>
      <c r="T1518" s="236">
        <f>SUM(T1519:T1527)</f>
        <v>0</v>
      </c>
      <c r="AR1518" s="237" t="s">
        <v>84</v>
      </c>
      <c r="AT1518" s="238" t="s">
        <v>75</v>
      </c>
      <c r="AU1518" s="238" t="s">
        <v>99</v>
      </c>
      <c r="AY1518" s="237" t="s">
        <v>387</v>
      </c>
      <c r="BK1518" s="239">
        <f>SUM(BK1519:BK1527)</f>
        <v>0</v>
      </c>
    </row>
    <row r="1519" spans="1:65" s="2" customFormat="1" ht="24.15" customHeight="1">
      <c r="A1519" s="37"/>
      <c r="B1519" s="38"/>
      <c r="C1519" s="240" t="s">
        <v>1602</v>
      </c>
      <c r="D1519" s="240" t="s">
        <v>393</v>
      </c>
      <c r="E1519" s="241" t="s">
        <v>1603</v>
      </c>
      <c r="F1519" s="242" t="s">
        <v>1604</v>
      </c>
      <c r="G1519" s="243" t="s">
        <v>525</v>
      </c>
      <c r="H1519" s="244">
        <v>0.497</v>
      </c>
      <c r="I1519" s="245"/>
      <c r="J1519" s="246">
        <f>ROUND(I1519*H1519,2)</f>
        <v>0</v>
      </c>
      <c r="K1519" s="247"/>
      <c r="L1519" s="40"/>
      <c r="M1519" s="248" t="s">
        <v>1</v>
      </c>
      <c r="N1519" s="249" t="s">
        <v>42</v>
      </c>
      <c r="O1519" s="78"/>
      <c r="P1519" s="250">
        <f>O1519*H1519</f>
        <v>0</v>
      </c>
      <c r="Q1519" s="250">
        <v>1.002</v>
      </c>
      <c r="R1519" s="250">
        <f>Q1519*H1519</f>
        <v>0.49799399999999999</v>
      </c>
      <c r="S1519" s="250">
        <v>0</v>
      </c>
      <c r="T1519" s="251">
        <f>S1519*H1519</f>
        <v>0</v>
      </c>
      <c r="U1519" s="37"/>
      <c r="V1519" s="37"/>
      <c r="W1519" s="37"/>
      <c r="X1519" s="37"/>
      <c r="Y1519" s="37"/>
      <c r="Z1519" s="37"/>
      <c r="AA1519" s="37"/>
      <c r="AB1519" s="37"/>
      <c r="AC1519" s="37"/>
      <c r="AD1519" s="37"/>
      <c r="AE1519" s="37"/>
      <c r="AR1519" s="252" t="s">
        <v>386</v>
      </c>
      <c r="AT1519" s="252" t="s">
        <v>393</v>
      </c>
      <c r="AU1519" s="252" t="s">
        <v>386</v>
      </c>
      <c r="AY1519" s="19" t="s">
        <v>387</v>
      </c>
      <c r="BE1519" s="127">
        <f>IF(N1519="základná",J1519,0)</f>
        <v>0</v>
      </c>
      <c r="BF1519" s="127">
        <f>IF(N1519="znížená",J1519,0)</f>
        <v>0</v>
      </c>
      <c r="BG1519" s="127">
        <f>IF(N1519="zákl. prenesená",J1519,0)</f>
        <v>0</v>
      </c>
      <c r="BH1519" s="127">
        <f>IF(N1519="zníž. prenesená",J1519,0)</f>
        <v>0</v>
      </c>
      <c r="BI1519" s="127">
        <f>IF(N1519="nulová",J1519,0)</f>
        <v>0</v>
      </c>
      <c r="BJ1519" s="19" t="s">
        <v>92</v>
      </c>
      <c r="BK1519" s="127">
        <f>ROUND(I1519*H1519,2)</f>
        <v>0</v>
      </c>
      <c r="BL1519" s="19" t="s">
        <v>386</v>
      </c>
      <c r="BM1519" s="252" t="s">
        <v>1605</v>
      </c>
    </row>
    <row r="1520" spans="1:65" s="14" customFormat="1" ht="20.399999999999999">
      <c r="B1520" s="253"/>
      <c r="C1520" s="254"/>
      <c r="D1520" s="255" t="s">
        <v>398</v>
      </c>
      <c r="E1520" s="256" t="s">
        <v>1</v>
      </c>
      <c r="F1520" s="257" t="s">
        <v>1484</v>
      </c>
      <c r="G1520" s="254"/>
      <c r="H1520" s="256" t="s">
        <v>1</v>
      </c>
      <c r="I1520" s="258"/>
      <c r="J1520" s="254"/>
      <c r="K1520" s="254"/>
      <c r="L1520" s="259"/>
      <c r="M1520" s="260"/>
      <c r="N1520" s="261"/>
      <c r="O1520" s="261"/>
      <c r="P1520" s="261"/>
      <c r="Q1520" s="261"/>
      <c r="R1520" s="261"/>
      <c r="S1520" s="261"/>
      <c r="T1520" s="262"/>
      <c r="AT1520" s="263" t="s">
        <v>398</v>
      </c>
      <c r="AU1520" s="263" t="s">
        <v>386</v>
      </c>
      <c r="AV1520" s="14" t="s">
        <v>84</v>
      </c>
      <c r="AW1520" s="14" t="s">
        <v>30</v>
      </c>
      <c r="AX1520" s="14" t="s">
        <v>76</v>
      </c>
      <c r="AY1520" s="263" t="s">
        <v>387</v>
      </c>
    </row>
    <row r="1521" spans="1:65" s="15" customFormat="1" ht="20.399999999999999">
      <c r="B1521" s="264"/>
      <c r="C1521" s="265"/>
      <c r="D1521" s="255" t="s">
        <v>398</v>
      </c>
      <c r="E1521" s="266" t="s">
        <v>1</v>
      </c>
      <c r="F1521" s="267" t="s">
        <v>1606</v>
      </c>
      <c r="G1521" s="265"/>
      <c r="H1521" s="268">
        <v>0.40600000000000003</v>
      </c>
      <c r="I1521" s="269"/>
      <c r="J1521" s="265"/>
      <c r="K1521" s="265"/>
      <c r="L1521" s="270"/>
      <c r="M1521" s="271"/>
      <c r="N1521" s="272"/>
      <c r="O1521" s="272"/>
      <c r="P1521" s="272"/>
      <c r="Q1521" s="272"/>
      <c r="R1521" s="272"/>
      <c r="S1521" s="272"/>
      <c r="T1521" s="273"/>
      <c r="AT1521" s="274" t="s">
        <v>398</v>
      </c>
      <c r="AU1521" s="274" t="s">
        <v>386</v>
      </c>
      <c r="AV1521" s="15" t="s">
        <v>92</v>
      </c>
      <c r="AW1521" s="15" t="s">
        <v>30</v>
      </c>
      <c r="AX1521" s="15" t="s">
        <v>76</v>
      </c>
      <c r="AY1521" s="274" t="s">
        <v>387</v>
      </c>
    </row>
    <row r="1522" spans="1:65" s="15" customFormat="1" ht="20.399999999999999">
      <c r="B1522" s="264"/>
      <c r="C1522" s="265"/>
      <c r="D1522" s="255" t="s">
        <v>398</v>
      </c>
      <c r="E1522" s="266" t="s">
        <v>1</v>
      </c>
      <c r="F1522" s="267" t="s">
        <v>1607</v>
      </c>
      <c r="G1522" s="265"/>
      <c r="H1522" s="268">
        <v>9.0999999999999998E-2</v>
      </c>
      <c r="I1522" s="269"/>
      <c r="J1522" s="265"/>
      <c r="K1522" s="265"/>
      <c r="L1522" s="270"/>
      <c r="M1522" s="271"/>
      <c r="N1522" s="272"/>
      <c r="O1522" s="272"/>
      <c r="P1522" s="272"/>
      <c r="Q1522" s="272"/>
      <c r="R1522" s="272"/>
      <c r="S1522" s="272"/>
      <c r="T1522" s="273"/>
      <c r="AT1522" s="274" t="s">
        <v>398</v>
      </c>
      <c r="AU1522" s="274" t="s">
        <v>386</v>
      </c>
      <c r="AV1522" s="15" t="s">
        <v>92</v>
      </c>
      <c r="AW1522" s="15" t="s">
        <v>30</v>
      </c>
      <c r="AX1522" s="15" t="s">
        <v>76</v>
      </c>
      <c r="AY1522" s="274" t="s">
        <v>387</v>
      </c>
    </row>
    <row r="1523" spans="1:65" s="16" customFormat="1" ht="10.199999999999999">
      <c r="B1523" s="275"/>
      <c r="C1523" s="276"/>
      <c r="D1523" s="255" t="s">
        <v>398</v>
      </c>
      <c r="E1523" s="277" t="s">
        <v>1</v>
      </c>
      <c r="F1523" s="278" t="s">
        <v>412</v>
      </c>
      <c r="G1523" s="276"/>
      <c r="H1523" s="279">
        <v>0.497</v>
      </c>
      <c r="I1523" s="280"/>
      <c r="J1523" s="276"/>
      <c r="K1523" s="276"/>
      <c r="L1523" s="281"/>
      <c r="M1523" s="282"/>
      <c r="N1523" s="283"/>
      <c r="O1523" s="283"/>
      <c r="P1523" s="283"/>
      <c r="Q1523" s="283"/>
      <c r="R1523" s="283"/>
      <c r="S1523" s="283"/>
      <c r="T1523" s="284"/>
      <c r="AT1523" s="285" t="s">
        <v>398</v>
      </c>
      <c r="AU1523" s="285" t="s">
        <v>386</v>
      </c>
      <c r="AV1523" s="16" t="s">
        <v>386</v>
      </c>
      <c r="AW1523" s="16" t="s">
        <v>30</v>
      </c>
      <c r="AX1523" s="16" t="s">
        <v>84</v>
      </c>
      <c r="AY1523" s="285" t="s">
        <v>387</v>
      </c>
    </row>
    <row r="1524" spans="1:65" s="2" customFormat="1" ht="24.15" customHeight="1">
      <c r="A1524" s="37"/>
      <c r="B1524" s="38"/>
      <c r="C1524" s="240" t="s">
        <v>1608</v>
      </c>
      <c r="D1524" s="240" t="s">
        <v>393</v>
      </c>
      <c r="E1524" s="241" t="s">
        <v>1609</v>
      </c>
      <c r="F1524" s="242" t="s">
        <v>1610</v>
      </c>
      <c r="G1524" s="243" t="s">
        <v>180</v>
      </c>
      <c r="H1524" s="244">
        <v>1.1319999999999999</v>
      </c>
      <c r="I1524" s="245"/>
      <c r="J1524" s="246">
        <f>ROUND(I1524*H1524,2)</f>
        <v>0</v>
      </c>
      <c r="K1524" s="247"/>
      <c r="L1524" s="40"/>
      <c r="M1524" s="248" t="s">
        <v>1</v>
      </c>
      <c r="N1524" s="249" t="s">
        <v>42</v>
      </c>
      <c r="O1524" s="78"/>
      <c r="P1524" s="250">
        <f>O1524*H1524</f>
        <v>0</v>
      </c>
      <c r="Q1524" s="250">
        <v>2.4617499999999999</v>
      </c>
      <c r="R1524" s="250">
        <f>Q1524*H1524</f>
        <v>2.7867009999999994</v>
      </c>
      <c r="S1524" s="250">
        <v>0</v>
      </c>
      <c r="T1524" s="251">
        <f>S1524*H1524</f>
        <v>0</v>
      </c>
      <c r="U1524" s="37"/>
      <c r="V1524" s="37"/>
      <c r="W1524" s="37"/>
      <c r="X1524" s="37"/>
      <c r="Y1524" s="37"/>
      <c r="Z1524" s="37"/>
      <c r="AA1524" s="37"/>
      <c r="AB1524" s="37"/>
      <c r="AC1524" s="37"/>
      <c r="AD1524" s="37"/>
      <c r="AE1524" s="37"/>
      <c r="AR1524" s="252" t="s">
        <v>386</v>
      </c>
      <c r="AT1524" s="252" t="s">
        <v>393</v>
      </c>
      <c r="AU1524" s="252" t="s">
        <v>386</v>
      </c>
      <c r="AY1524" s="19" t="s">
        <v>387</v>
      </c>
      <c r="BE1524" s="127">
        <f>IF(N1524="základná",J1524,0)</f>
        <v>0</v>
      </c>
      <c r="BF1524" s="127">
        <f>IF(N1524="znížená",J1524,0)</f>
        <v>0</v>
      </c>
      <c r="BG1524" s="127">
        <f>IF(N1524="zákl. prenesená",J1524,0)</f>
        <v>0</v>
      </c>
      <c r="BH1524" s="127">
        <f>IF(N1524="zníž. prenesená",J1524,0)</f>
        <v>0</v>
      </c>
      <c r="BI1524" s="127">
        <f>IF(N1524="nulová",J1524,0)</f>
        <v>0</v>
      </c>
      <c r="BJ1524" s="19" t="s">
        <v>92</v>
      </c>
      <c r="BK1524" s="127">
        <f>ROUND(I1524*H1524,2)</f>
        <v>0</v>
      </c>
      <c r="BL1524" s="19" t="s">
        <v>386</v>
      </c>
      <c r="BM1524" s="252" t="s">
        <v>1611</v>
      </c>
    </row>
    <row r="1525" spans="1:65" s="14" customFormat="1" ht="20.399999999999999">
      <c r="B1525" s="253"/>
      <c r="C1525" s="254"/>
      <c r="D1525" s="255" t="s">
        <v>398</v>
      </c>
      <c r="E1525" s="256" t="s">
        <v>1</v>
      </c>
      <c r="F1525" s="257" t="s">
        <v>1484</v>
      </c>
      <c r="G1525" s="254"/>
      <c r="H1525" s="256" t="s">
        <v>1</v>
      </c>
      <c r="I1525" s="258"/>
      <c r="J1525" s="254"/>
      <c r="K1525" s="254"/>
      <c r="L1525" s="259"/>
      <c r="M1525" s="260"/>
      <c r="N1525" s="261"/>
      <c r="O1525" s="261"/>
      <c r="P1525" s="261"/>
      <c r="Q1525" s="261"/>
      <c r="R1525" s="261"/>
      <c r="S1525" s="261"/>
      <c r="T1525" s="262"/>
      <c r="AT1525" s="263" t="s">
        <v>398</v>
      </c>
      <c r="AU1525" s="263" t="s">
        <v>386</v>
      </c>
      <c r="AV1525" s="14" t="s">
        <v>84</v>
      </c>
      <c r="AW1525" s="14" t="s">
        <v>30</v>
      </c>
      <c r="AX1525" s="14" t="s">
        <v>76</v>
      </c>
      <c r="AY1525" s="263" t="s">
        <v>387</v>
      </c>
    </row>
    <row r="1526" spans="1:65" s="15" customFormat="1" ht="10.199999999999999">
      <c r="B1526" s="264"/>
      <c r="C1526" s="265"/>
      <c r="D1526" s="255" t="s">
        <v>398</v>
      </c>
      <c r="E1526" s="266" t="s">
        <v>1</v>
      </c>
      <c r="F1526" s="267" t="s">
        <v>1612</v>
      </c>
      <c r="G1526" s="265"/>
      <c r="H1526" s="268">
        <v>1.1319999999999999</v>
      </c>
      <c r="I1526" s="269"/>
      <c r="J1526" s="265"/>
      <c r="K1526" s="265"/>
      <c r="L1526" s="270"/>
      <c r="M1526" s="271"/>
      <c r="N1526" s="272"/>
      <c r="O1526" s="272"/>
      <c r="P1526" s="272"/>
      <c r="Q1526" s="272"/>
      <c r="R1526" s="272"/>
      <c r="S1526" s="272"/>
      <c r="T1526" s="273"/>
      <c r="AT1526" s="274" t="s">
        <v>398</v>
      </c>
      <c r="AU1526" s="274" t="s">
        <v>386</v>
      </c>
      <c r="AV1526" s="15" t="s">
        <v>92</v>
      </c>
      <c r="AW1526" s="15" t="s">
        <v>30</v>
      </c>
      <c r="AX1526" s="15" t="s">
        <v>76</v>
      </c>
      <c r="AY1526" s="274" t="s">
        <v>387</v>
      </c>
    </row>
    <row r="1527" spans="1:65" s="16" customFormat="1" ht="10.199999999999999">
      <c r="B1527" s="275"/>
      <c r="C1527" s="276"/>
      <c r="D1527" s="255" t="s">
        <v>398</v>
      </c>
      <c r="E1527" s="277" t="s">
        <v>1</v>
      </c>
      <c r="F1527" s="278" t="s">
        <v>412</v>
      </c>
      <c r="G1527" s="276"/>
      <c r="H1527" s="279">
        <v>1.1319999999999999</v>
      </c>
      <c r="I1527" s="280"/>
      <c r="J1527" s="276"/>
      <c r="K1527" s="276"/>
      <c r="L1527" s="281"/>
      <c r="M1527" s="282"/>
      <c r="N1527" s="283"/>
      <c r="O1527" s="283"/>
      <c r="P1527" s="283"/>
      <c r="Q1527" s="283"/>
      <c r="R1527" s="283"/>
      <c r="S1527" s="283"/>
      <c r="T1527" s="284"/>
      <c r="AT1527" s="285" t="s">
        <v>398</v>
      </c>
      <c r="AU1527" s="285" t="s">
        <v>386</v>
      </c>
      <c r="AV1527" s="16" t="s">
        <v>386</v>
      </c>
      <c r="AW1527" s="16" t="s">
        <v>30</v>
      </c>
      <c r="AX1527" s="16" t="s">
        <v>84</v>
      </c>
      <c r="AY1527" s="285" t="s">
        <v>387</v>
      </c>
    </row>
    <row r="1528" spans="1:65" s="13" customFormat="1" ht="20.85" customHeight="1">
      <c r="B1528" s="227"/>
      <c r="C1528" s="228"/>
      <c r="D1528" s="229" t="s">
        <v>75</v>
      </c>
      <c r="E1528" s="229" t="s">
        <v>433</v>
      </c>
      <c r="F1528" s="229" t="s">
        <v>569</v>
      </c>
      <c r="G1528" s="228"/>
      <c r="H1528" s="228"/>
      <c r="I1528" s="230"/>
      <c r="J1528" s="231">
        <f>BK1528</f>
        <v>0</v>
      </c>
      <c r="K1528" s="228"/>
      <c r="L1528" s="232"/>
      <c r="M1528" s="233"/>
      <c r="N1528" s="234"/>
      <c r="O1528" s="234"/>
      <c r="P1528" s="235">
        <f>SUM(P1529:P1618)</f>
        <v>0</v>
      </c>
      <c r="Q1528" s="234"/>
      <c r="R1528" s="235">
        <f>SUM(R1529:R1618)</f>
        <v>38.7058094</v>
      </c>
      <c r="S1528" s="234"/>
      <c r="T1528" s="236">
        <f>SUM(T1529:T1618)</f>
        <v>0</v>
      </c>
      <c r="AR1528" s="237" t="s">
        <v>84</v>
      </c>
      <c r="AT1528" s="238" t="s">
        <v>75</v>
      </c>
      <c r="AU1528" s="238" t="s">
        <v>99</v>
      </c>
      <c r="AY1528" s="237" t="s">
        <v>387</v>
      </c>
      <c r="BK1528" s="239">
        <f>SUM(BK1529:BK1618)</f>
        <v>0</v>
      </c>
    </row>
    <row r="1529" spans="1:65" s="2" customFormat="1" ht="37.799999999999997" customHeight="1">
      <c r="A1529" s="37"/>
      <c r="B1529" s="38"/>
      <c r="C1529" s="240" t="s">
        <v>1613</v>
      </c>
      <c r="D1529" s="240" t="s">
        <v>393</v>
      </c>
      <c r="E1529" s="241" t="s">
        <v>969</v>
      </c>
      <c r="F1529" s="242" t="s">
        <v>970</v>
      </c>
      <c r="G1529" s="243" t="s">
        <v>405</v>
      </c>
      <c r="H1529" s="244">
        <v>352.83199999999999</v>
      </c>
      <c r="I1529" s="245"/>
      <c r="J1529" s="246">
        <f>ROUND(I1529*H1529,2)</f>
        <v>0</v>
      </c>
      <c r="K1529" s="247"/>
      <c r="L1529" s="40"/>
      <c r="M1529" s="248" t="s">
        <v>1</v>
      </c>
      <c r="N1529" s="249" t="s">
        <v>42</v>
      </c>
      <c r="O1529" s="78"/>
      <c r="P1529" s="250">
        <f>O1529*H1529</f>
        <v>0</v>
      </c>
      <c r="Q1529" s="250">
        <v>2E-3</v>
      </c>
      <c r="R1529" s="250">
        <f>Q1529*H1529</f>
        <v>0.70566399999999996</v>
      </c>
      <c r="S1529" s="250">
        <v>0</v>
      </c>
      <c r="T1529" s="251">
        <f>S1529*H1529</f>
        <v>0</v>
      </c>
      <c r="U1529" s="37"/>
      <c r="V1529" s="37"/>
      <c r="W1529" s="37"/>
      <c r="X1529" s="37"/>
      <c r="Y1529" s="37"/>
      <c r="Z1529" s="37"/>
      <c r="AA1529" s="37"/>
      <c r="AB1529" s="37"/>
      <c r="AC1529" s="37"/>
      <c r="AD1529" s="37"/>
      <c r="AE1529" s="37"/>
      <c r="AR1529" s="252" t="s">
        <v>386</v>
      </c>
      <c r="AT1529" s="252" t="s">
        <v>393</v>
      </c>
      <c r="AU1529" s="252" t="s">
        <v>386</v>
      </c>
      <c r="AY1529" s="19" t="s">
        <v>387</v>
      </c>
      <c r="BE1529" s="127">
        <f>IF(N1529="základná",J1529,0)</f>
        <v>0</v>
      </c>
      <c r="BF1529" s="127">
        <f>IF(N1529="znížená",J1529,0)</f>
        <v>0</v>
      </c>
      <c r="BG1529" s="127">
        <f>IF(N1529="zákl. prenesená",J1529,0)</f>
        <v>0</v>
      </c>
      <c r="BH1529" s="127">
        <f>IF(N1529="zníž. prenesená",J1529,0)</f>
        <v>0</v>
      </c>
      <c r="BI1529" s="127">
        <f>IF(N1529="nulová",J1529,0)</f>
        <v>0</v>
      </c>
      <c r="BJ1529" s="19" t="s">
        <v>92</v>
      </c>
      <c r="BK1529" s="127">
        <f>ROUND(I1529*H1529,2)</f>
        <v>0</v>
      </c>
      <c r="BL1529" s="19" t="s">
        <v>386</v>
      </c>
      <c r="BM1529" s="252" t="s">
        <v>1614</v>
      </c>
    </row>
    <row r="1530" spans="1:65" s="15" customFormat="1" ht="10.199999999999999">
      <c r="B1530" s="264"/>
      <c r="C1530" s="265"/>
      <c r="D1530" s="255" t="s">
        <v>398</v>
      </c>
      <c r="E1530" s="266" t="s">
        <v>1</v>
      </c>
      <c r="F1530" s="267" t="s">
        <v>282</v>
      </c>
      <c r="G1530" s="265"/>
      <c r="H1530" s="268">
        <v>336.03</v>
      </c>
      <c r="I1530" s="269"/>
      <c r="J1530" s="265"/>
      <c r="K1530" s="265"/>
      <c r="L1530" s="270"/>
      <c r="M1530" s="271"/>
      <c r="N1530" s="272"/>
      <c r="O1530" s="272"/>
      <c r="P1530" s="272"/>
      <c r="Q1530" s="272"/>
      <c r="R1530" s="272"/>
      <c r="S1530" s="272"/>
      <c r="T1530" s="273"/>
      <c r="AT1530" s="274" t="s">
        <v>398</v>
      </c>
      <c r="AU1530" s="274" t="s">
        <v>386</v>
      </c>
      <c r="AV1530" s="15" t="s">
        <v>92</v>
      </c>
      <c r="AW1530" s="15" t="s">
        <v>30</v>
      </c>
      <c r="AX1530" s="15" t="s">
        <v>76</v>
      </c>
      <c r="AY1530" s="274" t="s">
        <v>387</v>
      </c>
    </row>
    <row r="1531" spans="1:65" s="17" customFormat="1" ht="10.199999999999999">
      <c r="B1531" s="286"/>
      <c r="C1531" s="287"/>
      <c r="D1531" s="255" t="s">
        <v>398</v>
      </c>
      <c r="E1531" s="288" t="s">
        <v>1</v>
      </c>
      <c r="F1531" s="289" t="s">
        <v>411</v>
      </c>
      <c r="G1531" s="287"/>
      <c r="H1531" s="290">
        <v>336.03</v>
      </c>
      <c r="I1531" s="291"/>
      <c r="J1531" s="287"/>
      <c r="K1531" s="287"/>
      <c r="L1531" s="292"/>
      <c r="M1531" s="293"/>
      <c r="N1531" s="294"/>
      <c r="O1531" s="294"/>
      <c r="P1531" s="294"/>
      <c r="Q1531" s="294"/>
      <c r="R1531" s="294"/>
      <c r="S1531" s="294"/>
      <c r="T1531" s="295"/>
      <c r="AT1531" s="296" t="s">
        <v>398</v>
      </c>
      <c r="AU1531" s="296" t="s">
        <v>386</v>
      </c>
      <c r="AV1531" s="17" t="s">
        <v>99</v>
      </c>
      <c r="AW1531" s="17" t="s">
        <v>30</v>
      </c>
      <c r="AX1531" s="17" t="s">
        <v>76</v>
      </c>
      <c r="AY1531" s="296" t="s">
        <v>387</v>
      </c>
    </row>
    <row r="1532" spans="1:65" s="15" customFormat="1" ht="10.199999999999999">
      <c r="B1532" s="264"/>
      <c r="C1532" s="265"/>
      <c r="D1532" s="255" t="s">
        <v>398</v>
      </c>
      <c r="E1532" s="266" t="s">
        <v>1</v>
      </c>
      <c r="F1532" s="267" t="s">
        <v>1615</v>
      </c>
      <c r="G1532" s="265"/>
      <c r="H1532" s="268">
        <v>16.802</v>
      </c>
      <c r="I1532" s="269"/>
      <c r="J1532" s="265"/>
      <c r="K1532" s="265"/>
      <c r="L1532" s="270"/>
      <c r="M1532" s="271"/>
      <c r="N1532" s="272"/>
      <c r="O1532" s="272"/>
      <c r="P1532" s="272"/>
      <c r="Q1532" s="272"/>
      <c r="R1532" s="272"/>
      <c r="S1532" s="272"/>
      <c r="T1532" s="273"/>
      <c r="AT1532" s="274" t="s">
        <v>398</v>
      </c>
      <c r="AU1532" s="274" t="s">
        <v>386</v>
      </c>
      <c r="AV1532" s="15" t="s">
        <v>92</v>
      </c>
      <c r="AW1532" s="15" t="s">
        <v>30</v>
      </c>
      <c r="AX1532" s="15" t="s">
        <v>76</v>
      </c>
      <c r="AY1532" s="274" t="s">
        <v>387</v>
      </c>
    </row>
    <row r="1533" spans="1:65" s="16" customFormat="1" ht="10.199999999999999">
      <c r="B1533" s="275"/>
      <c r="C1533" s="276"/>
      <c r="D1533" s="255" t="s">
        <v>398</v>
      </c>
      <c r="E1533" s="277" t="s">
        <v>1</v>
      </c>
      <c r="F1533" s="278" t="s">
        <v>412</v>
      </c>
      <c r="G1533" s="276"/>
      <c r="H1533" s="279">
        <v>352.83199999999999</v>
      </c>
      <c r="I1533" s="280"/>
      <c r="J1533" s="276"/>
      <c r="K1533" s="276"/>
      <c r="L1533" s="281"/>
      <c r="M1533" s="282"/>
      <c r="N1533" s="283"/>
      <c r="O1533" s="283"/>
      <c r="P1533" s="283"/>
      <c r="Q1533" s="283"/>
      <c r="R1533" s="283"/>
      <c r="S1533" s="283"/>
      <c r="T1533" s="284"/>
      <c r="AT1533" s="285" t="s">
        <v>398</v>
      </c>
      <c r="AU1533" s="285" t="s">
        <v>386</v>
      </c>
      <c r="AV1533" s="16" t="s">
        <v>386</v>
      </c>
      <c r="AW1533" s="16" t="s">
        <v>30</v>
      </c>
      <c r="AX1533" s="16" t="s">
        <v>84</v>
      </c>
      <c r="AY1533" s="285" t="s">
        <v>387</v>
      </c>
    </row>
    <row r="1534" spans="1:65" s="2" customFormat="1" ht="24.15" customHeight="1">
      <c r="A1534" s="37"/>
      <c r="B1534" s="38"/>
      <c r="C1534" s="240" t="s">
        <v>1616</v>
      </c>
      <c r="D1534" s="240" t="s">
        <v>393</v>
      </c>
      <c r="E1534" s="241" t="s">
        <v>977</v>
      </c>
      <c r="F1534" s="242" t="s">
        <v>978</v>
      </c>
      <c r="G1534" s="243" t="s">
        <v>405</v>
      </c>
      <c r="H1534" s="244">
        <v>352.83199999999999</v>
      </c>
      <c r="I1534" s="245"/>
      <c r="J1534" s="246">
        <f>ROUND(I1534*H1534,2)</f>
        <v>0</v>
      </c>
      <c r="K1534" s="247"/>
      <c r="L1534" s="40"/>
      <c r="M1534" s="248" t="s">
        <v>1</v>
      </c>
      <c r="N1534" s="249" t="s">
        <v>42</v>
      </c>
      <c r="O1534" s="78"/>
      <c r="P1534" s="250">
        <f>O1534*H1534</f>
        <v>0</v>
      </c>
      <c r="Q1534" s="250">
        <v>5.9999999999999995E-4</v>
      </c>
      <c r="R1534" s="250">
        <f>Q1534*H1534</f>
        <v>0.21169919999999998</v>
      </c>
      <c r="S1534" s="250">
        <v>0</v>
      </c>
      <c r="T1534" s="251">
        <f>S1534*H1534</f>
        <v>0</v>
      </c>
      <c r="U1534" s="37"/>
      <c r="V1534" s="37"/>
      <c r="W1534" s="37"/>
      <c r="X1534" s="37"/>
      <c r="Y1534" s="37"/>
      <c r="Z1534" s="37"/>
      <c r="AA1534" s="37"/>
      <c r="AB1534" s="37"/>
      <c r="AC1534" s="37"/>
      <c r="AD1534" s="37"/>
      <c r="AE1534" s="37"/>
      <c r="AR1534" s="252" t="s">
        <v>386</v>
      </c>
      <c r="AT1534" s="252" t="s">
        <v>393</v>
      </c>
      <c r="AU1534" s="252" t="s">
        <v>386</v>
      </c>
      <c r="AY1534" s="19" t="s">
        <v>387</v>
      </c>
      <c r="BE1534" s="127">
        <f>IF(N1534="základná",J1534,0)</f>
        <v>0</v>
      </c>
      <c r="BF1534" s="127">
        <f>IF(N1534="znížená",J1534,0)</f>
        <v>0</v>
      </c>
      <c r="BG1534" s="127">
        <f>IF(N1534="zákl. prenesená",J1534,0)</f>
        <v>0</v>
      </c>
      <c r="BH1534" s="127">
        <f>IF(N1534="zníž. prenesená",J1534,0)</f>
        <v>0</v>
      </c>
      <c r="BI1534" s="127">
        <f>IF(N1534="nulová",J1534,0)</f>
        <v>0</v>
      </c>
      <c r="BJ1534" s="19" t="s">
        <v>92</v>
      </c>
      <c r="BK1534" s="127">
        <f>ROUND(I1534*H1534,2)</f>
        <v>0</v>
      </c>
      <c r="BL1534" s="19" t="s">
        <v>386</v>
      </c>
      <c r="BM1534" s="252" t="s">
        <v>1617</v>
      </c>
    </row>
    <row r="1535" spans="1:65" s="14" customFormat="1" ht="10.199999999999999">
      <c r="B1535" s="253"/>
      <c r="C1535" s="254"/>
      <c r="D1535" s="255" t="s">
        <v>398</v>
      </c>
      <c r="E1535" s="256" t="s">
        <v>1</v>
      </c>
      <c r="F1535" s="257" t="s">
        <v>980</v>
      </c>
      <c r="G1535" s="254"/>
      <c r="H1535" s="256" t="s">
        <v>1</v>
      </c>
      <c r="I1535" s="258"/>
      <c r="J1535" s="254"/>
      <c r="K1535" s="254"/>
      <c r="L1535" s="259"/>
      <c r="M1535" s="260"/>
      <c r="N1535" s="261"/>
      <c r="O1535" s="261"/>
      <c r="P1535" s="261"/>
      <c r="Q1535" s="261"/>
      <c r="R1535" s="261"/>
      <c r="S1535" s="261"/>
      <c r="T1535" s="262"/>
      <c r="AT1535" s="263" t="s">
        <v>398</v>
      </c>
      <c r="AU1535" s="263" t="s">
        <v>386</v>
      </c>
      <c r="AV1535" s="14" t="s">
        <v>84</v>
      </c>
      <c r="AW1535" s="14" t="s">
        <v>30</v>
      </c>
      <c r="AX1535" s="14" t="s">
        <v>76</v>
      </c>
      <c r="AY1535" s="263" t="s">
        <v>387</v>
      </c>
    </row>
    <row r="1536" spans="1:65" s="14" customFormat="1" ht="10.199999999999999">
      <c r="B1536" s="253"/>
      <c r="C1536" s="254"/>
      <c r="D1536" s="255" t="s">
        <v>398</v>
      </c>
      <c r="E1536" s="256" t="s">
        <v>1</v>
      </c>
      <c r="F1536" s="257" t="s">
        <v>981</v>
      </c>
      <c r="G1536" s="254"/>
      <c r="H1536" s="256" t="s">
        <v>1</v>
      </c>
      <c r="I1536" s="258"/>
      <c r="J1536" s="254"/>
      <c r="K1536" s="254"/>
      <c r="L1536" s="259"/>
      <c r="M1536" s="260"/>
      <c r="N1536" s="261"/>
      <c r="O1536" s="261"/>
      <c r="P1536" s="261"/>
      <c r="Q1536" s="261"/>
      <c r="R1536" s="261"/>
      <c r="S1536" s="261"/>
      <c r="T1536" s="262"/>
      <c r="AT1536" s="263" t="s">
        <v>398</v>
      </c>
      <c r="AU1536" s="263" t="s">
        <v>386</v>
      </c>
      <c r="AV1536" s="14" t="s">
        <v>84</v>
      </c>
      <c r="AW1536" s="14" t="s">
        <v>30</v>
      </c>
      <c r="AX1536" s="14" t="s">
        <v>76</v>
      </c>
      <c r="AY1536" s="263" t="s">
        <v>387</v>
      </c>
    </row>
    <row r="1537" spans="1:65" s="15" customFormat="1" ht="10.199999999999999">
      <c r="B1537" s="264"/>
      <c r="C1537" s="265"/>
      <c r="D1537" s="255" t="s">
        <v>398</v>
      </c>
      <c r="E1537" s="266" t="s">
        <v>1</v>
      </c>
      <c r="F1537" s="267" t="s">
        <v>165</v>
      </c>
      <c r="G1537" s="265"/>
      <c r="H1537" s="268">
        <v>336.03</v>
      </c>
      <c r="I1537" s="269"/>
      <c r="J1537" s="265"/>
      <c r="K1537" s="265"/>
      <c r="L1537" s="270"/>
      <c r="M1537" s="271"/>
      <c r="N1537" s="272"/>
      <c r="O1537" s="272"/>
      <c r="P1537" s="272"/>
      <c r="Q1537" s="272"/>
      <c r="R1537" s="272"/>
      <c r="S1537" s="272"/>
      <c r="T1537" s="273"/>
      <c r="AT1537" s="274" t="s">
        <v>398</v>
      </c>
      <c r="AU1537" s="274" t="s">
        <v>386</v>
      </c>
      <c r="AV1537" s="15" t="s">
        <v>92</v>
      </c>
      <c r="AW1537" s="15" t="s">
        <v>30</v>
      </c>
      <c r="AX1537" s="15" t="s">
        <v>76</v>
      </c>
      <c r="AY1537" s="274" t="s">
        <v>387</v>
      </c>
    </row>
    <row r="1538" spans="1:65" s="17" customFormat="1" ht="10.199999999999999">
      <c r="B1538" s="286"/>
      <c r="C1538" s="287"/>
      <c r="D1538" s="255" t="s">
        <v>398</v>
      </c>
      <c r="E1538" s="288" t="s">
        <v>282</v>
      </c>
      <c r="F1538" s="289" t="s">
        <v>411</v>
      </c>
      <c r="G1538" s="287"/>
      <c r="H1538" s="290">
        <v>336.03</v>
      </c>
      <c r="I1538" s="291"/>
      <c r="J1538" s="287"/>
      <c r="K1538" s="287"/>
      <c r="L1538" s="292"/>
      <c r="M1538" s="293"/>
      <c r="N1538" s="294"/>
      <c r="O1538" s="294"/>
      <c r="P1538" s="294"/>
      <c r="Q1538" s="294"/>
      <c r="R1538" s="294"/>
      <c r="S1538" s="294"/>
      <c r="T1538" s="295"/>
      <c r="AT1538" s="296" t="s">
        <v>398</v>
      </c>
      <c r="AU1538" s="296" t="s">
        <v>386</v>
      </c>
      <c r="AV1538" s="17" t="s">
        <v>99</v>
      </c>
      <c r="AW1538" s="17" t="s">
        <v>30</v>
      </c>
      <c r="AX1538" s="17" t="s">
        <v>76</v>
      </c>
      <c r="AY1538" s="296" t="s">
        <v>387</v>
      </c>
    </row>
    <row r="1539" spans="1:65" s="15" customFormat="1" ht="10.199999999999999">
      <c r="B1539" s="264"/>
      <c r="C1539" s="265"/>
      <c r="D1539" s="255" t="s">
        <v>398</v>
      </c>
      <c r="E1539" s="266" t="s">
        <v>1</v>
      </c>
      <c r="F1539" s="267" t="s">
        <v>1618</v>
      </c>
      <c r="G1539" s="265"/>
      <c r="H1539" s="268">
        <v>16.802</v>
      </c>
      <c r="I1539" s="269"/>
      <c r="J1539" s="265"/>
      <c r="K1539" s="265"/>
      <c r="L1539" s="270"/>
      <c r="M1539" s="271"/>
      <c r="N1539" s="272"/>
      <c r="O1539" s="272"/>
      <c r="P1539" s="272"/>
      <c r="Q1539" s="272"/>
      <c r="R1539" s="272"/>
      <c r="S1539" s="272"/>
      <c r="T1539" s="273"/>
      <c r="AT1539" s="274" t="s">
        <v>398</v>
      </c>
      <c r="AU1539" s="274" t="s">
        <v>386</v>
      </c>
      <c r="AV1539" s="15" t="s">
        <v>92</v>
      </c>
      <c r="AW1539" s="15" t="s">
        <v>30</v>
      </c>
      <c r="AX1539" s="15" t="s">
        <v>76</v>
      </c>
      <c r="AY1539" s="274" t="s">
        <v>387</v>
      </c>
    </row>
    <row r="1540" spans="1:65" s="16" customFormat="1" ht="10.199999999999999">
      <c r="B1540" s="275"/>
      <c r="C1540" s="276"/>
      <c r="D1540" s="255" t="s">
        <v>398</v>
      </c>
      <c r="E1540" s="277" t="s">
        <v>1</v>
      </c>
      <c r="F1540" s="278" t="s">
        <v>412</v>
      </c>
      <c r="G1540" s="276"/>
      <c r="H1540" s="279">
        <v>352.83199999999999</v>
      </c>
      <c r="I1540" s="280"/>
      <c r="J1540" s="276"/>
      <c r="K1540" s="276"/>
      <c r="L1540" s="281"/>
      <c r="M1540" s="282"/>
      <c r="N1540" s="283"/>
      <c r="O1540" s="283"/>
      <c r="P1540" s="283"/>
      <c r="Q1540" s="283"/>
      <c r="R1540" s="283"/>
      <c r="S1540" s="283"/>
      <c r="T1540" s="284"/>
      <c r="AT1540" s="285" t="s">
        <v>398</v>
      </c>
      <c r="AU1540" s="285" t="s">
        <v>386</v>
      </c>
      <c r="AV1540" s="16" t="s">
        <v>386</v>
      </c>
      <c r="AW1540" s="16" t="s">
        <v>30</v>
      </c>
      <c r="AX1540" s="16" t="s">
        <v>84</v>
      </c>
      <c r="AY1540" s="285" t="s">
        <v>387</v>
      </c>
    </row>
    <row r="1541" spans="1:65" s="2" customFormat="1" ht="24.15" customHeight="1">
      <c r="A1541" s="37"/>
      <c r="B1541" s="38"/>
      <c r="C1541" s="240" t="s">
        <v>1619</v>
      </c>
      <c r="D1541" s="240" t="s">
        <v>393</v>
      </c>
      <c r="E1541" s="241" t="s">
        <v>984</v>
      </c>
      <c r="F1541" s="242" t="s">
        <v>985</v>
      </c>
      <c r="G1541" s="243" t="s">
        <v>405</v>
      </c>
      <c r="H1541" s="244">
        <v>352.83199999999999</v>
      </c>
      <c r="I1541" s="245"/>
      <c r="J1541" s="246">
        <f>ROUND(I1541*H1541,2)</f>
        <v>0</v>
      </c>
      <c r="K1541" s="247"/>
      <c r="L1541" s="40"/>
      <c r="M1541" s="248" t="s">
        <v>1</v>
      </c>
      <c r="N1541" s="249" t="s">
        <v>42</v>
      </c>
      <c r="O1541" s="78"/>
      <c r="P1541" s="250">
        <f>O1541*H1541</f>
        <v>0</v>
      </c>
      <c r="Q1541" s="250">
        <v>0</v>
      </c>
      <c r="R1541" s="250">
        <f>Q1541*H1541</f>
        <v>0</v>
      </c>
      <c r="S1541" s="250">
        <v>0</v>
      </c>
      <c r="T1541" s="251">
        <f>S1541*H1541</f>
        <v>0</v>
      </c>
      <c r="U1541" s="37"/>
      <c r="V1541" s="37"/>
      <c r="W1541" s="37"/>
      <c r="X1541" s="37"/>
      <c r="Y1541" s="37"/>
      <c r="Z1541" s="37"/>
      <c r="AA1541" s="37"/>
      <c r="AB1541" s="37"/>
      <c r="AC1541" s="37"/>
      <c r="AD1541" s="37"/>
      <c r="AE1541" s="37"/>
      <c r="AR1541" s="252" t="s">
        <v>386</v>
      </c>
      <c r="AT1541" s="252" t="s">
        <v>393</v>
      </c>
      <c r="AU1541" s="252" t="s">
        <v>386</v>
      </c>
      <c r="AY1541" s="19" t="s">
        <v>387</v>
      </c>
      <c r="BE1541" s="127">
        <f>IF(N1541="základná",J1541,0)</f>
        <v>0</v>
      </c>
      <c r="BF1541" s="127">
        <f>IF(N1541="znížená",J1541,0)</f>
        <v>0</v>
      </c>
      <c r="BG1541" s="127">
        <f>IF(N1541="zákl. prenesená",J1541,0)</f>
        <v>0</v>
      </c>
      <c r="BH1541" s="127">
        <f>IF(N1541="zníž. prenesená",J1541,0)</f>
        <v>0</v>
      </c>
      <c r="BI1541" s="127">
        <f>IF(N1541="nulová",J1541,0)</f>
        <v>0</v>
      </c>
      <c r="BJ1541" s="19" t="s">
        <v>92</v>
      </c>
      <c r="BK1541" s="127">
        <f>ROUND(I1541*H1541,2)</f>
        <v>0</v>
      </c>
      <c r="BL1541" s="19" t="s">
        <v>386</v>
      </c>
      <c r="BM1541" s="252" t="s">
        <v>1620</v>
      </c>
    </row>
    <row r="1542" spans="1:65" s="15" customFormat="1" ht="10.199999999999999">
      <c r="B1542" s="264"/>
      <c r="C1542" s="265"/>
      <c r="D1542" s="255" t="s">
        <v>398</v>
      </c>
      <c r="E1542" s="266" t="s">
        <v>1</v>
      </c>
      <c r="F1542" s="267" t="s">
        <v>282</v>
      </c>
      <c r="G1542" s="265"/>
      <c r="H1542" s="268">
        <v>336.03</v>
      </c>
      <c r="I1542" s="269"/>
      <c r="J1542" s="265"/>
      <c r="K1542" s="265"/>
      <c r="L1542" s="270"/>
      <c r="M1542" s="271"/>
      <c r="N1542" s="272"/>
      <c r="O1542" s="272"/>
      <c r="P1542" s="272"/>
      <c r="Q1542" s="272"/>
      <c r="R1542" s="272"/>
      <c r="S1542" s="272"/>
      <c r="T1542" s="273"/>
      <c r="AT1542" s="274" t="s">
        <v>398</v>
      </c>
      <c r="AU1542" s="274" t="s">
        <v>386</v>
      </c>
      <c r="AV1542" s="15" t="s">
        <v>92</v>
      </c>
      <c r="AW1542" s="15" t="s">
        <v>30</v>
      </c>
      <c r="AX1542" s="15" t="s">
        <v>76</v>
      </c>
      <c r="AY1542" s="274" t="s">
        <v>387</v>
      </c>
    </row>
    <row r="1543" spans="1:65" s="17" customFormat="1" ht="10.199999999999999">
      <c r="B1543" s="286"/>
      <c r="C1543" s="287"/>
      <c r="D1543" s="255" t="s">
        <v>398</v>
      </c>
      <c r="E1543" s="288" t="s">
        <v>1</v>
      </c>
      <c r="F1543" s="289" t="s">
        <v>411</v>
      </c>
      <c r="G1543" s="287"/>
      <c r="H1543" s="290">
        <v>336.03</v>
      </c>
      <c r="I1543" s="291"/>
      <c r="J1543" s="287"/>
      <c r="K1543" s="287"/>
      <c r="L1543" s="292"/>
      <c r="M1543" s="293"/>
      <c r="N1543" s="294"/>
      <c r="O1543" s="294"/>
      <c r="P1543" s="294"/>
      <c r="Q1543" s="294"/>
      <c r="R1543" s="294"/>
      <c r="S1543" s="294"/>
      <c r="T1543" s="295"/>
      <c r="AT1543" s="296" t="s">
        <v>398</v>
      </c>
      <c r="AU1543" s="296" t="s">
        <v>386</v>
      </c>
      <c r="AV1543" s="17" t="s">
        <v>99</v>
      </c>
      <c r="AW1543" s="17" t="s">
        <v>30</v>
      </c>
      <c r="AX1543" s="17" t="s">
        <v>76</v>
      </c>
      <c r="AY1543" s="296" t="s">
        <v>387</v>
      </c>
    </row>
    <row r="1544" spans="1:65" s="15" customFormat="1" ht="10.199999999999999">
      <c r="B1544" s="264"/>
      <c r="C1544" s="265"/>
      <c r="D1544" s="255" t="s">
        <v>398</v>
      </c>
      <c r="E1544" s="266" t="s">
        <v>1</v>
      </c>
      <c r="F1544" s="267" t="s">
        <v>1615</v>
      </c>
      <c r="G1544" s="265"/>
      <c r="H1544" s="268">
        <v>16.802</v>
      </c>
      <c r="I1544" s="269"/>
      <c r="J1544" s="265"/>
      <c r="K1544" s="265"/>
      <c r="L1544" s="270"/>
      <c r="M1544" s="271"/>
      <c r="N1544" s="272"/>
      <c r="O1544" s="272"/>
      <c r="P1544" s="272"/>
      <c r="Q1544" s="272"/>
      <c r="R1544" s="272"/>
      <c r="S1544" s="272"/>
      <c r="T1544" s="273"/>
      <c r="AT1544" s="274" t="s">
        <v>398</v>
      </c>
      <c r="AU1544" s="274" t="s">
        <v>386</v>
      </c>
      <c r="AV1544" s="15" t="s">
        <v>92</v>
      </c>
      <c r="AW1544" s="15" t="s">
        <v>30</v>
      </c>
      <c r="AX1544" s="15" t="s">
        <v>76</v>
      </c>
      <c r="AY1544" s="274" t="s">
        <v>387</v>
      </c>
    </row>
    <row r="1545" spans="1:65" s="16" customFormat="1" ht="10.199999999999999">
      <c r="B1545" s="275"/>
      <c r="C1545" s="276"/>
      <c r="D1545" s="255" t="s">
        <v>398</v>
      </c>
      <c r="E1545" s="277" t="s">
        <v>1</v>
      </c>
      <c r="F1545" s="278" t="s">
        <v>412</v>
      </c>
      <c r="G1545" s="276"/>
      <c r="H1545" s="279">
        <v>352.83199999999999</v>
      </c>
      <c r="I1545" s="280"/>
      <c r="J1545" s="276"/>
      <c r="K1545" s="276"/>
      <c r="L1545" s="281"/>
      <c r="M1545" s="282"/>
      <c r="N1545" s="283"/>
      <c r="O1545" s="283"/>
      <c r="P1545" s="283"/>
      <c r="Q1545" s="283"/>
      <c r="R1545" s="283"/>
      <c r="S1545" s="283"/>
      <c r="T1545" s="284"/>
      <c r="AT1545" s="285" t="s">
        <v>398</v>
      </c>
      <c r="AU1545" s="285" t="s">
        <v>386</v>
      </c>
      <c r="AV1545" s="16" t="s">
        <v>386</v>
      </c>
      <c r="AW1545" s="16" t="s">
        <v>30</v>
      </c>
      <c r="AX1545" s="16" t="s">
        <v>84</v>
      </c>
      <c r="AY1545" s="285" t="s">
        <v>387</v>
      </c>
    </row>
    <row r="1546" spans="1:65" s="2" customFormat="1" ht="24.15" customHeight="1">
      <c r="A1546" s="37"/>
      <c r="B1546" s="38"/>
      <c r="C1546" s="240" t="s">
        <v>1621</v>
      </c>
      <c r="D1546" s="240" t="s">
        <v>393</v>
      </c>
      <c r="E1546" s="241" t="s">
        <v>988</v>
      </c>
      <c r="F1546" s="242" t="s">
        <v>989</v>
      </c>
      <c r="G1546" s="243" t="s">
        <v>405</v>
      </c>
      <c r="H1546" s="244">
        <v>352.83199999999999</v>
      </c>
      <c r="I1546" s="245"/>
      <c r="J1546" s="246">
        <f>ROUND(I1546*H1546,2)</f>
        <v>0</v>
      </c>
      <c r="K1546" s="247"/>
      <c r="L1546" s="40"/>
      <c r="M1546" s="248" t="s">
        <v>1</v>
      </c>
      <c r="N1546" s="249" t="s">
        <v>42</v>
      </c>
      <c r="O1546" s="78"/>
      <c r="P1546" s="250">
        <f>O1546*H1546</f>
        <v>0</v>
      </c>
      <c r="Q1546" s="250">
        <v>4.9500000000000004E-3</v>
      </c>
      <c r="R1546" s="250">
        <f>Q1546*H1546</f>
        <v>1.7465184</v>
      </c>
      <c r="S1546" s="250">
        <v>0</v>
      </c>
      <c r="T1546" s="251">
        <f>S1546*H1546</f>
        <v>0</v>
      </c>
      <c r="U1546" s="37"/>
      <c r="V1546" s="37"/>
      <c r="W1546" s="37"/>
      <c r="X1546" s="37"/>
      <c r="Y1546" s="37"/>
      <c r="Z1546" s="37"/>
      <c r="AA1546" s="37"/>
      <c r="AB1546" s="37"/>
      <c r="AC1546" s="37"/>
      <c r="AD1546" s="37"/>
      <c r="AE1546" s="37"/>
      <c r="AR1546" s="252" t="s">
        <v>386</v>
      </c>
      <c r="AT1546" s="252" t="s">
        <v>393</v>
      </c>
      <c r="AU1546" s="252" t="s">
        <v>386</v>
      </c>
      <c r="AY1546" s="19" t="s">
        <v>387</v>
      </c>
      <c r="BE1546" s="127">
        <f>IF(N1546="základná",J1546,0)</f>
        <v>0</v>
      </c>
      <c r="BF1546" s="127">
        <f>IF(N1546="znížená",J1546,0)</f>
        <v>0</v>
      </c>
      <c r="BG1546" s="127">
        <f>IF(N1546="zákl. prenesená",J1546,0)</f>
        <v>0</v>
      </c>
      <c r="BH1546" s="127">
        <f>IF(N1546="zníž. prenesená",J1546,0)</f>
        <v>0</v>
      </c>
      <c r="BI1546" s="127">
        <f>IF(N1546="nulová",J1546,0)</f>
        <v>0</v>
      </c>
      <c r="BJ1546" s="19" t="s">
        <v>92</v>
      </c>
      <c r="BK1546" s="127">
        <f>ROUND(I1546*H1546,2)</f>
        <v>0</v>
      </c>
      <c r="BL1546" s="19" t="s">
        <v>386</v>
      </c>
      <c r="BM1546" s="252" t="s">
        <v>1622</v>
      </c>
    </row>
    <row r="1547" spans="1:65" s="15" customFormat="1" ht="10.199999999999999">
      <c r="B1547" s="264"/>
      <c r="C1547" s="265"/>
      <c r="D1547" s="255" t="s">
        <v>398</v>
      </c>
      <c r="E1547" s="266" t="s">
        <v>1</v>
      </c>
      <c r="F1547" s="267" t="s">
        <v>282</v>
      </c>
      <c r="G1547" s="265"/>
      <c r="H1547" s="268">
        <v>336.03</v>
      </c>
      <c r="I1547" s="269"/>
      <c r="J1547" s="265"/>
      <c r="K1547" s="265"/>
      <c r="L1547" s="270"/>
      <c r="M1547" s="271"/>
      <c r="N1547" s="272"/>
      <c r="O1547" s="272"/>
      <c r="P1547" s="272"/>
      <c r="Q1547" s="272"/>
      <c r="R1547" s="272"/>
      <c r="S1547" s="272"/>
      <c r="T1547" s="273"/>
      <c r="AT1547" s="274" t="s">
        <v>398</v>
      </c>
      <c r="AU1547" s="274" t="s">
        <v>386</v>
      </c>
      <c r="AV1547" s="15" t="s">
        <v>92</v>
      </c>
      <c r="AW1547" s="15" t="s">
        <v>30</v>
      </c>
      <c r="AX1547" s="15" t="s">
        <v>76</v>
      </c>
      <c r="AY1547" s="274" t="s">
        <v>387</v>
      </c>
    </row>
    <row r="1548" spans="1:65" s="17" customFormat="1" ht="10.199999999999999">
      <c r="B1548" s="286"/>
      <c r="C1548" s="287"/>
      <c r="D1548" s="255" t="s">
        <v>398</v>
      </c>
      <c r="E1548" s="288" t="s">
        <v>1</v>
      </c>
      <c r="F1548" s="289" t="s">
        <v>411</v>
      </c>
      <c r="G1548" s="287"/>
      <c r="H1548" s="290">
        <v>336.03</v>
      </c>
      <c r="I1548" s="291"/>
      <c r="J1548" s="287"/>
      <c r="K1548" s="287"/>
      <c r="L1548" s="292"/>
      <c r="M1548" s="293"/>
      <c r="N1548" s="294"/>
      <c r="O1548" s="294"/>
      <c r="P1548" s="294"/>
      <c r="Q1548" s="294"/>
      <c r="R1548" s="294"/>
      <c r="S1548" s="294"/>
      <c r="T1548" s="295"/>
      <c r="AT1548" s="296" t="s">
        <v>398</v>
      </c>
      <c r="AU1548" s="296" t="s">
        <v>386</v>
      </c>
      <c r="AV1548" s="17" t="s">
        <v>99</v>
      </c>
      <c r="AW1548" s="17" t="s">
        <v>30</v>
      </c>
      <c r="AX1548" s="17" t="s">
        <v>76</v>
      </c>
      <c r="AY1548" s="296" t="s">
        <v>387</v>
      </c>
    </row>
    <row r="1549" spans="1:65" s="15" customFormat="1" ht="10.199999999999999">
      <c r="B1549" s="264"/>
      <c r="C1549" s="265"/>
      <c r="D1549" s="255" t="s">
        <v>398</v>
      </c>
      <c r="E1549" s="266" t="s">
        <v>1</v>
      </c>
      <c r="F1549" s="267" t="s">
        <v>1615</v>
      </c>
      <c r="G1549" s="265"/>
      <c r="H1549" s="268">
        <v>16.802</v>
      </c>
      <c r="I1549" s="269"/>
      <c r="J1549" s="265"/>
      <c r="K1549" s="265"/>
      <c r="L1549" s="270"/>
      <c r="M1549" s="271"/>
      <c r="N1549" s="272"/>
      <c r="O1549" s="272"/>
      <c r="P1549" s="272"/>
      <c r="Q1549" s="272"/>
      <c r="R1549" s="272"/>
      <c r="S1549" s="272"/>
      <c r="T1549" s="273"/>
      <c r="AT1549" s="274" t="s">
        <v>398</v>
      </c>
      <c r="AU1549" s="274" t="s">
        <v>386</v>
      </c>
      <c r="AV1549" s="15" t="s">
        <v>92</v>
      </c>
      <c r="AW1549" s="15" t="s">
        <v>30</v>
      </c>
      <c r="AX1549" s="15" t="s">
        <v>76</v>
      </c>
      <c r="AY1549" s="274" t="s">
        <v>387</v>
      </c>
    </row>
    <row r="1550" spans="1:65" s="16" customFormat="1" ht="10.199999999999999">
      <c r="B1550" s="275"/>
      <c r="C1550" s="276"/>
      <c r="D1550" s="255" t="s">
        <v>398</v>
      </c>
      <c r="E1550" s="277" t="s">
        <v>1</v>
      </c>
      <c r="F1550" s="278" t="s">
        <v>412</v>
      </c>
      <c r="G1550" s="276"/>
      <c r="H1550" s="279">
        <v>352.83199999999999</v>
      </c>
      <c r="I1550" s="280"/>
      <c r="J1550" s="276"/>
      <c r="K1550" s="276"/>
      <c r="L1550" s="281"/>
      <c r="M1550" s="282"/>
      <c r="N1550" s="283"/>
      <c r="O1550" s="283"/>
      <c r="P1550" s="283"/>
      <c r="Q1550" s="283"/>
      <c r="R1550" s="283"/>
      <c r="S1550" s="283"/>
      <c r="T1550" s="284"/>
      <c r="AT1550" s="285" t="s">
        <v>398</v>
      </c>
      <c r="AU1550" s="285" t="s">
        <v>386</v>
      </c>
      <c r="AV1550" s="16" t="s">
        <v>386</v>
      </c>
      <c r="AW1550" s="16" t="s">
        <v>30</v>
      </c>
      <c r="AX1550" s="16" t="s">
        <v>84</v>
      </c>
      <c r="AY1550" s="285" t="s">
        <v>387</v>
      </c>
    </row>
    <row r="1551" spans="1:65" s="2" customFormat="1" ht="24.15" customHeight="1">
      <c r="A1551" s="37"/>
      <c r="B1551" s="38"/>
      <c r="C1551" s="240" t="s">
        <v>1623</v>
      </c>
      <c r="D1551" s="240" t="s">
        <v>393</v>
      </c>
      <c r="E1551" s="241" t="s">
        <v>992</v>
      </c>
      <c r="F1551" s="242" t="s">
        <v>993</v>
      </c>
      <c r="G1551" s="243" t="s">
        <v>405</v>
      </c>
      <c r="H1551" s="244">
        <v>352.83199999999999</v>
      </c>
      <c r="I1551" s="245"/>
      <c r="J1551" s="246">
        <f>ROUND(I1551*H1551,2)</f>
        <v>0</v>
      </c>
      <c r="K1551" s="247"/>
      <c r="L1551" s="40"/>
      <c r="M1551" s="248" t="s">
        <v>1</v>
      </c>
      <c r="N1551" s="249" t="s">
        <v>42</v>
      </c>
      <c r="O1551" s="78"/>
      <c r="P1551" s="250">
        <f>O1551*H1551</f>
        <v>0</v>
      </c>
      <c r="Q1551" s="250">
        <v>2.7499999999999998E-3</v>
      </c>
      <c r="R1551" s="250">
        <f>Q1551*H1551</f>
        <v>0.97028799999999993</v>
      </c>
      <c r="S1551" s="250">
        <v>0</v>
      </c>
      <c r="T1551" s="251">
        <f>S1551*H1551</f>
        <v>0</v>
      </c>
      <c r="U1551" s="37"/>
      <c r="V1551" s="37"/>
      <c r="W1551" s="37"/>
      <c r="X1551" s="37"/>
      <c r="Y1551" s="37"/>
      <c r="Z1551" s="37"/>
      <c r="AA1551" s="37"/>
      <c r="AB1551" s="37"/>
      <c r="AC1551" s="37"/>
      <c r="AD1551" s="37"/>
      <c r="AE1551" s="37"/>
      <c r="AR1551" s="252" t="s">
        <v>386</v>
      </c>
      <c r="AT1551" s="252" t="s">
        <v>393</v>
      </c>
      <c r="AU1551" s="252" t="s">
        <v>386</v>
      </c>
      <c r="AY1551" s="19" t="s">
        <v>387</v>
      </c>
      <c r="BE1551" s="127">
        <f>IF(N1551="základná",J1551,0)</f>
        <v>0</v>
      </c>
      <c r="BF1551" s="127">
        <f>IF(N1551="znížená",J1551,0)</f>
        <v>0</v>
      </c>
      <c r="BG1551" s="127">
        <f>IF(N1551="zákl. prenesená",J1551,0)</f>
        <v>0</v>
      </c>
      <c r="BH1551" s="127">
        <f>IF(N1551="zníž. prenesená",J1551,0)</f>
        <v>0</v>
      </c>
      <c r="BI1551" s="127">
        <f>IF(N1551="nulová",J1551,0)</f>
        <v>0</v>
      </c>
      <c r="BJ1551" s="19" t="s">
        <v>92</v>
      </c>
      <c r="BK1551" s="127">
        <f>ROUND(I1551*H1551,2)</f>
        <v>0</v>
      </c>
      <c r="BL1551" s="19" t="s">
        <v>386</v>
      </c>
      <c r="BM1551" s="252" t="s">
        <v>1624</v>
      </c>
    </row>
    <row r="1552" spans="1:65" s="14" customFormat="1" ht="10.199999999999999">
      <c r="B1552" s="253"/>
      <c r="C1552" s="254"/>
      <c r="D1552" s="255" t="s">
        <v>398</v>
      </c>
      <c r="E1552" s="256" t="s">
        <v>1</v>
      </c>
      <c r="F1552" s="257" t="s">
        <v>995</v>
      </c>
      <c r="G1552" s="254"/>
      <c r="H1552" s="256" t="s">
        <v>1</v>
      </c>
      <c r="I1552" s="258"/>
      <c r="J1552" s="254"/>
      <c r="K1552" s="254"/>
      <c r="L1552" s="259"/>
      <c r="M1552" s="260"/>
      <c r="N1552" s="261"/>
      <c r="O1552" s="261"/>
      <c r="P1552" s="261"/>
      <c r="Q1552" s="261"/>
      <c r="R1552" s="261"/>
      <c r="S1552" s="261"/>
      <c r="T1552" s="262"/>
      <c r="AT1552" s="263" t="s">
        <v>398</v>
      </c>
      <c r="AU1552" s="263" t="s">
        <v>386</v>
      </c>
      <c r="AV1552" s="14" t="s">
        <v>84</v>
      </c>
      <c r="AW1552" s="14" t="s">
        <v>30</v>
      </c>
      <c r="AX1552" s="14" t="s">
        <v>76</v>
      </c>
      <c r="AY1552" s="263" t="s">
        <v>387</v>
      </c>
    </row>
    <row r="1553" spans="1:65" s="15" customFormat="1" ht="10.199999999999999">
      <c r="B1553" s="264"/>
      <c r="C1553" s="265"/>
      <c r="D1553" s="255" t="s">
        <v>398</v>
      </c>
      <c r="E1553" s="266" t="s">
        <v>1</v>
      </c>
      <c r="F1553" s="267" t="s">
        <v>282</v>
      </c>
      <c r="G1553" s="265"/>
      <c r="H1553" s="268">
        <v>336.03</v>
      </c>
      <c r="I1553" s="269"/>
      <c r="J1553" s="265"/>
      <c r="K1553" s="265"/>
      <c r="L1553" s="270"/>
      <c r="M1553" s="271"/>
      <c r="N1553" s="272"/>
      <c r="O1553" s="272"/>
      <c r="P1553" s="272"/>
      <c r="Q1553" s="272"/>
      <c r="R1553" s="272"/>
      <c r="S1553" s="272"/>
      <c r="T1553" s="273"/>
      <c r="AT1553" s="274" t="s">
        <v>398</v>
      </c>
      <c r="AU1553" s="274" t="s">
        <v>386</v>
      </c>
      <c r="AV1553" s="15" t="s">
        <v>92</v>
      </c>
      <c r="AW1553" s="15" t="s">
        <v>30</v>
      </c>
      <c r="AX1553" s="15" t="s">
        <v>76</v>
      </c>
      <c r="AY1553" s="274" t="s">
        <v>387</v>
      </c>
    </row>
    <row r="1554" spans="1:65" s="17" customFormat="1" ht="10.199999999999999">
      <c r="B1554" s="286"/>
      <c r="C1554" s="287"/>
      <c r="D1554" s="255" t="s">
        <v>398</v>
      </c>
      <c r="E1554" s="288" t="s">
        <v>1</v>
      </c>
      <c r="F1554" s="289" t="s">
        <v>411</v>
      </c>
      <c r="G1554" s="287"/>
      <c r="H1554" s="290">
        <v>336.03</v>
      </c>
      <c r="I1554" s="291"/>
      <c r="J1554" s="287"/>
      <c r="K1554" s="287"/>
      <c r="L1554" s="292"/>
      <c r="M1554" s="293"/>
      <c r="N1554" s="294"/>
      <c r="O1554" s="294"/>
      <c r="P1554" s="294"/>
      <c r="Q1554" s="294"/>
      <c r="R1554" s="294"/>
      <c r="S1554" s="294"/>
      <c r="T1554" s="295"/>
      <c r="AT1554" s="296" t="s">
        <v>398</v>
      </c>
      <c r="AU1554" s="296" t="s">
        <v>386</v>
      </c>
      <c r="AV1554" s="17" t="s">
        <v>99</v>
      </c>
      <c r="AW1554" s="17" t="s">
        <v>30</v>
      </c>
      <c r="AX1554" s="17" t="s">
        <v>76</v>
      </c>
      <c r="AY1554" s="296" t="s">
        <v>387</v>
      </c>
    </row>
    <row r="1555" spans="1:65" s="15" customFormat="1" ht="10.199999999999999">
      <c r="B1555" s="264"/>
      <c r="C1555" s="265"/>
      <c r="D1555" s="255" t="s">
        <v>398</v>
      </c>
      <c r="E1555" s="266" t="s">
        <v>1</v>
      </c>
      <c r="F1555" s="267" t="s">
        <v>1615</v>
      </c>
      <c r="G1555" s="265"/>
      <c r="H1555" s="268">
        <v>16.802</v>
      </c>
      <c r="I1555" s="269"/>
      <c r="J1555" s="265"/>
      <c r="K1555" s="265"/>
      <c r="L1555" s="270"/>
      <c r="M1555" s="271"/>
      <c r="N1555" s="272"/>
      <c r="O1555" s="272"/>
      <c r="P1555" s="272"/>
      <c r="Q1555" s="272"/>
      <c r="R1555" s="272"/>
      <c r="S1555" s="272"/>
      <c r="T1555" s="273"/>
      <c r="AT1555" s="274" t="s">
        <v>398</v>
      </c>
      <c r="AU1555" s="274" t="s">
        <v>386</v>
      </c>
      <c r="AV1555" s="15" t="s">
        <v>92</v>
      </c>
      <c r="AW1555" s="15" t="s">
        <v>30</v>
      </c>
      <c r="AX1555" s="15" t="s">
        <v>76</v>
      </c>
      <c r="AY1555" s="274" t="s">
        <v>387</v>
      </c>
    </row>
    <row r="1556" spans="1:65" s="16" customFormat="1" ht="10.199999999999999">
      <c r="B1556" s="275"/>
      <c r="C1556" s="276"/>
      <c r="D1556" s="255" t="s">
        <v>398</v>
      </c>
      <c r="E1556" s="277" t="s">
        <v>1</v>
      </c>
      <c r="F1556" s="278" t="s">
        <v>412</v>
      </c>
      <c r="G1556" s="276"/>
      <c r="H1556" s="279">
        <v>352.83199999999999</v>
      </c>
      <c r="I1556" s="280"/>
      <c r="J1556" s="276"/>
      <c r="K1556" s="276"/>
      <c r="L1556" s="281"/>
      <c r="M1556" s="282"/>
      <c r="N1556" s="283"/>
      <c r="O1556" s="283"/>
      <c r="P1556" s="283"/>
      <c r="Q1556" s="283"/>
      <c r="R1556" s="283"/>
      <c r="S1556" s="283"/>
      <c r="T1556" s="284"/>
      <c r="AT1556" s="285" t="s">
        <v>398</v>
      </c>
      <c r="AU1556" s="285" t="s">
        <v>386</v>
      </c>
      <c r="AV1556" s="16" t="s">
        <v>386</v>
      </c>
      <c r="AW1556" s="16" t="s">
        <v>30</v>
      </c>
      <c r="AX1556" s="16" t="s">
        <v>84</v>
      </c>
      <c r="AY1556" s="285" t="s">
        <v>387</v>
      </c>
    </row>
    <row r="1557" spans="1:65" s="2" customFormat="1" ht="24.15" customHeight="1">
      <c r="A1557" s="37"/>
      <c r="B1557" s="38"/>
      <c r="C1557" s="240" t="s">
        <v>1625</v>
      </c>
      <c r="D1557" s="240" t="s">
        <v>393</v>
      </c>
      <c r="E1557" s="241" t="s">
        <v>997</v>
      </c>
      <c r="F1557" s="242" t="s">
        <v>998</v>
      </c>
      <c r="G1557" s="243" t="s">
        <v>405</v>
      </c>
      <c r="H1557" s="244">
        <v>102.06</v>
      </c>
      <c r="I1557" s="245"/>
      <c r="J1557" s="246">
        <f>ROUND(I1557*H1557,2)</f>
        <v>0</v>
      </c>
      <c r="K1557" s="247"/>
      <c r="L1557" s="40"/>
      <c r="M1557" s="248" t="s">
        <v>1</v>
      </c>
      <c r="N1557" s="249" t="s">
        <v>42</v>
      </c>
      <c r="O1557" s="78"/>
      <c r="P1557" s="250">
        <f>O1557*H1557</f>
        <v>0</v>
      </c>
      <c r="Q1557" s="250">
        <v>1.0500000000000001E-2</v>
      </c>
      <c r="R1557" s="250">
        <f>Q1557*H1557</f>
        <v>1.0716300000000001</v>
      </c>
      <c r="S1557" s="250">
        <v>0</v>
      </c>
      <c r="T1557" s="251">
        <f>S1557*H1557</f>
        <v>0</v>
      </c>
      <c r="U1557" s="37"/>
      <c r="V1557" s="37"/>
      <c r="W1557" s="37"/>
      <c r="X1557" s="37"/>
      <c r="Y1557" s="37"/>
      <c r="Z1557" s="37"/>
      <c r="AA1557" s="37"/>
      <c r="AB1557" s="37"/>
      <c r="AC1557" s="37"/>
      <c r="AD1557" s="37"/>
      <c r="AE1557" s="37"/>
      <c r="AR1557" s="252" t="s">
        <v>386</v>
      </c>
      <c r="AT1557" s="252" t="s">
        <v>393</v>
      </c>
      <c r="AU1557" s="252" t="s">
        <v>386</v>
      </c>
      <c r="AY1557" s="19" t="s">
        <v>387</v>
      </c>
      <c r="BE1557" s="127">
        <f>IF(N1557="základná",J1557,0)</f>
        <v>0</v>
      </c>
      <c r="BF1557" s="127">
        <f>IF(N1557="znížená",J1557,0)</f>
        <v>0</v>
      </c>
      <c r="BG1557" s="127">
        <f>IF(N1557="zákl. prenesená",J1557,0)</f>
        <v>0</v>
      </c>
      <c r="BH1557" s="127">
        <f>IF(N1557="zníž. prenesená",J1557,0)</f>
        <v>0</v>
      </c>
      <c r="BI1557" s="127">
        <f>IF(N1557="nulová",J1557,0)</f>
        <v>0</v>
      </c>
      <c r="BJ1557" s="19" t="s">
        <v>92</v>
      </c>
      <c r="BK1557" s="127">
        <f>ROUND(I1557*H1557,2)</f>
        <v>0</v>
      </c>
      <c r="BL1557" s="19" t="s">
        <v>386</v>
      </c>
      <c r="BM1557" s="252" t="s">
        <v>1626</v>
      </c>
    </row>
    <row r="1558" spans="1:65" s="14" customFormat="1" ht="10.199999999999999">
      <c r="B1558" s="253"/>
      <c r="C1558" s="254"/>
      <c r="D1558" s="255" t="s">
        <v>398</v>
      </c>
      <c r="E1558" s="256" t="s">
        <v>1</v>
      </c>
      <c r="F1558" s="257" t="s">
        <v>802</v>
      </c>
      <c r="G1558" s="254"/>
      <c r="H1558" s="256" t="s">
        <v>1</v>
      </c>
      <c r="I1558" s="258"/>
      <c r="J1558" s="254"/>
      <c r="K1558" s="254"/>
      <c r="L1558" s="259"/>
      <c r="M1558" s="260"/>
      <c r="N1558" s="261"/>
      <c r="O1558" s="261"/>
      <c r="P1558" s="261"/>
      <c r="Q1558" s="261"/>
      <c r="R1558" s="261"/>
      <c r="S1558" s="261"/>
      <c r="T1558" s="262"/>
      <c r="AT1558" s="263" t="s">
        <v>398</v>
      </c>
      <c r="AU1558" s="263" t="s">
        <v>386</v>
      </c>
      <c r="AV1558" s="14" t="s">
        <v>84</v>
      </c>
      <c r="AW1558" s="14" t="s">
        <v>30</v>
      </c>
      <c r="AX1558" s="14" t="s">
        <v>76</v>
      </c>
      <c r="AY1558" s="263" t="s">
        <v>387</v>
      </c>
    </row>
    <row r="1559" spans="1:65" s="15" customFormat="1" ht="10.199999999999999">
      <c r="B1559" s="264"/>
      <c r="C1559" s="265"/>
      <c r="D1559" s="255" t="s">
        <v>398</v>
      </c>
      <c r="E1559" s="266" t="s">
        <v>1</v>
      </c>
      <c r="F1559" s="267" t="s">
        <v>277</v>
      </c>
      <c r="G1559" s="265"/>
      <c r="H1559" s="268">
        <v>97.2</v>
      </c>
      <c r="I1559" s="269"/>
      <c r="J1559" s="265"/>
      <c r="K1559" s="265"/>
      <c r="L1559" s="270"/>
      <c r="M1559" s="271"/>
      <c r="N1559" s="272"/>
      <c r="O1559" s="272"/>
      <c r="P1559" s="272"/>
      <c r="Q1559" s="272"/>
      <c r="R1559" s="272"/>
      <c r="S1559" s="272"/>
      <c r="T1559" s="273"/>
      <c r="AT1559" s="274" t="s">
        <v>398</v>
      </c>
      <c r="AU1559" s="274" t="s">
        <v>386</v>
      </c>
      <c r="AV1559" s="15" t="s">
        <v>92</v>
      </c>
      <c r="AW1559" s="15" t="s">
        <v>30</v>
      </c>
      <c r="AX1559" s="15" t="s">
        <v>76</v>
      </c>
      <c r="AY1559" s="274" t="s">
        <v>387</v>
      </c>
    </row>
    <row r="1560" spans="1:65" s="17" customFormat="1" ht="10.199999999999999">
      <c r="B1560" s="286"/>
      <c r="C1560" s="287"/>
      <c r="D1560" s="255" t="s">
        <v>398</v>
      </c>
      <c r="E1560" s="288" t="s">
        <v>276</v>
      </c>
      <c r="F1560" s="289" t="s">
        <v>411</v>
      </c>
      <c r="G1560" s="287"/>
      <c r="H1560" s="290">
        <v>97.2</v>
      </c>
      <c r="I1560" s="291"/>
      <c r="J1560" s="287"/>
      <c r="K1560" s="287"/>
      <c r="L1560" s="292"/>
      <c r="M1560" s="293"/>
      <c r="N1560" s="294"/>
      <c r="O1560" s="294"/>
      <c r="P1560" s="294"/>
      <c r="Q1560" s="294"/>
      <c r="R1560" s="294"/>
      <c r="S1560" s="294"/>
      <c r="T1560" s="295"/>
      <c r="AT1560" s="296" t="s">
        <v>398</v>
      </c>
      <c r="AU1560" s="296" t="s">
        <v>386</v>
      </c>
      <c r="AV1560" s="17" t="s">
        <v>99</v>
      </c>
      <c r="AW1560" s="17" t="s">
        <v>30</v>
      </c>
      <c r="AX1560" s="17" t="s">
        <v>76</v>
      </c>
      <c r="AY1560" s="296" t="s">
        <v>387</v>
      </c>
    </row>
    <row r="1561" spans="1:65" s="15" customFormat="1" ht="10.199999999999999">
      <c r="B1561" s="264"/>
      <c r="C1561" s="265"/>
      <c r="D1561" s="255" t="s">
        <v>398</v>
      </c>
      <c r="E1561" s="266" t="s">
        <v>1</v>
      </c>
      <c r="F1561" s="267" t="s">
        <v>1627</v>
      </c>
      <c r="G1561" s="265"/>
      <c r="H1561" s="268">
        <v>4.8600000000000003</v>
      </c>
      <c r="I1561" s="269"/>
      <c r="J1561" s="265"/>
      <c r="K1561" s="265"/>
      <c r="L1561" s="270"/>
      <c r="M1561" s="271"/>
      <c r="N1561" s="272"/>
      <c r="O1561" s="272"/>
      <c r="P1561" s="272"/>
      <c r="Q1561" s="272"/>
      <c r="R1561" s="272"/>
      <c r="S1561" s="272"/>
      <c r="T1561" s="273"/>
      <c r="AT1561" s="274" t="s">
        <v>398</v>
      </c>
      <c r="AU1561" s="274" t="s">
        <v>386</v>
      </c>
      <c r="AV1561" s="15" t="s">
        <v>92</v>
      </c>
      <c r="AW1561" s="15" t="s">
        <v>30</v>
      </c>
      <c r="AX1561" s="15" t="s">
        <v>76</v>
      </c>
      <c r="AY1561" s="274" t="s">
        <v>387</v>
      </c>
    </row>
    <row r="1562" spans="1:65" s="16" customFormat="1" ht="10.199999999999999">
      <c r="B1562" s="275"/>
      <c r="C1562" s="276"/>
      <c r="D1562" s="255" t="s">
        <v>398</v>
      </c>
      <c r="E1562" s="277" t="s">
        <v>1</v>
      </c>
      <c r="F1562" s="278" t="s">
        <v>412</v>
      </c>
      <c r="G1562" s="276"/>
      <c r="H1562" s="279">
        <v>102.06</v>
      </c>
      <c r="I1562" s="280"/>
      <c r="J1562" s="276"/>
      <c r="K1562" s="276"/>
      <c r="L1562" s="281"/>
      <c r="M1562" s="282"/>
      <c r="N1562" s="283"/>
      <c r="O1562" s="283"/>
      <c r="P1562" s="283"/>
      <c r="Q1562" s="283"/>
      <c r="R1562" s="283"/>
      <c r="S1562" s="283"/>
      <c r="T1562" s="284"/>
      <c r="AT1562" s="285" t="s">
        <v>398</v>
      </c>
      <c r="AU1562" s="285" t="s">
        <v>386</v>
      </c>
      <c r="AV1562" s="16" t="s">
        <v>386</v>
      </c>
      <c r="AW1562" s="16" t="s">
        <v>30</v>
      </c>
      <c r="AX1562" s="16" t="s">
        <v>84</v>
      </c>
      <c r="AY1562" s="285" t="s">
        <v>387</v>
      </c>
    </row>
    <row r="1563" spans="1:65" s="2" customFormat="1" ht="24.15" customHeight="1">
      <c r="A1563" s="37"/>
      <c r="B1563" s="38"/>
      <c r="C1563" s="240" t="s">
        <v>1628</v>
      </c>
      <c r="D1563" s="240" t="s">
        <v>393</v>
      </c>
      <c r="E1563" s="241" t="s">
        <v>1002</v>
      </c>
      <c r="F1563" s="242" t="s">
        <v>1003</v>
      </c>
      <c r="G1563" s="243" t="s">
        <v>405</v>
      </c>
      <c r="H1563" s="244">
        <v>102.06</v>
      </c>
      <c r="I1563" s="245"/>
      <c r="J1563" s="246">
        <f>ROUND(I1563*H1563,2)</f>
        <v>0</v>
      </c>
      <c r="K1563" s="247"/>
      <c r="L1563" s="40"/>
      <c r="M1563" s="248" t="s">
        <v>1</v>
      </c>
      <c r="N1563" s="249" t="s">
        <v>42</v>
      </c>
      <c r="O1563" s="78"/>
      <c r="P1563" s="250">
        <f>O1563*H1563</f>
        <v>0</v>
      </c>
      <c r="Q1563" s="250">
        <v>2.1000000000000001E-2</v>
      </c>
      <c r="R1563" s="250">
        <f>Q1563*H1563</f>
        <v>2.1432600000000002</v>
      </c>
      <c r="S1563" s="250">
        <v>0</v>
      </c>
      <c r="T1563" s="251">
        <f>S1563*H1563</f>
        <v>0</v>
      </c>
      <c r="U1563" s="37"/>
      <c r="V1563" s="37"/>
      <c r="W1563" s="37"/>
      <c r="X1563" s="37"/>
      <c r="Y1563" s="37"/>
      <c r="Z1563" s="37"/>
      <c r="AA1563" s="37"/>
      <c r="AB1563" s="37"/>
      <c r="AC1563" s="37"/>
      <c r="AD1563" s="37"/>
      <c r="AE1563" s="37"/>
      <c r="AR1563" s="252" t="s">
        <v>386</v>
      </c>
      <c r="AT1563" s="252" t="s">
        <v>393</v>
      </c>
      <c r="AU1563" s="252" t="s">
        <v>386</v>
      </c>
      <c r="AY1563" s="19" t="s">
        <v>387</v>
      </c>
      <c r="BE1563" s="127">
        <f>IF(N1563="základná",J1563,0)</f>
        <v>0</v>
      </c>
      <c r="BF1563" s="127">
        <f>IF(N1563="znížená",J1563,0)</f>
        <v>0</v>
      </c>
      <c r="BG1563" s="127">
        <f>IF(N1563="zákl. prenesená",J1563,0)</f>
        <v>0</v>
      </c>
      <c r="BH1563" s="127">
        <f>IF(N1563="zníž. prenesená",J1563,0)</f>
        <v>0</v>
      </c>
      <c r="BI1563" s="127">
        <f>IF(N1563="nulová",J1563,0)</f>
        <v>0</v>
      </c>
      <c r="BJ1563" s="19" t="s">
        <v>92</v>
      </c>
      <c r="BK1563" s="127">
        <f>ROUND(I1563*H1563,2)</f>
        <v>0</v>
      </c>
      <c r="BL1563" s="19" t="s">
        <v>386</v>
      </c>
      <c r="BM1563" s="252" t="s">
        <v>1629</v>
      </c>
    </row>
    <row r="1564" spans="1:65" s="14" customFormat="1" ht="10.199999999999999">
      <c r="B1564" s="253"/>
      <c r="C1564" s="254"/>
      <c r="D1564" s="255" t="s">
        <v>398</v>
      </c>
      <c r="E1564" s="256" t="s">
        <v>1</v>
      </c>
      <c r="F1564" s="257" t="s">
        <v>802</v>
      </c>
      <c r="G1564" s="254"/>
      <c r="H1564" s="256" t="s">
        <v>1</v>
      </c>
      <c r="I1564" s="258"/>
      <c r="J1564" s="254"/>
      <c r="K1564" s="254"/>
      <c r="L1564" s="259"/>
      <c r="M1564" s="260"/>
      <c r="N1564" s="261"/>
      <c r="O1564" s="261"/>
      <c r="P1564" s="261"/>
      <c r="Q1564" s="261"/>
      <c r="R1564" s="261"/>
      <c r="S1564" s="261"/>
      <c r="T1564" s="262"/>
      <c r="AT1564" s="263" t="s">
        <v>398</v>
      </c>
      <c r="AU1564" s="263" t="s">
        <v>386</v>
      </c>
      <c r="AV1564" s="14" t="s">
        <v>84</v>
      </c>
      <c r="AW1564" s="14" t="s">
        <v>30</v>
      </c>
      <c r="AX1564" s="14" t="s">
        <v>76</v>
      </c>
      <c r="AY1564" s="263" t="s">
        <v>387</v>
      </c>
    </row>
    <row r="1565" spans="1:65" s="15" customFormat="1" ht="10.199999999999999">
      <c r="B1565" s="264"/>
      <c r="C1565" s="265"/>
      <c r="D1565" s="255" t="s">
        <v>398</v>
      </c>
      <c r="E1565" s="266" t="s">
        <v>1</v>
      </c>
      <c r="F1565" s="267" t="s">
        <v>277</v>
      </c>
      <c r="G1565" s="265"/>
      <c r="H1565" s="268">
        <v>97.2</v>
      </c>
      <c r="I1565" s="269"/>
      <c r="J1565" s="265"/>
      <c r="K1565" s="265"/>
      <c r="L1565" s="270"/>
      <c r="M1565" s="271"/>
      <c r="N1565" s="272"/>
      <c r="O1565" s="272"/>
      <c r="P1565" s="272"/>
      <c r="Q1565" s="272"/>
      <c r="R1565" s="272"/>
      <c r="S1565" s="272"/>
      <c r="T1565" s="273"/>
      <c r="AT1565" s="274" t="s">
        <v>398</v>
      </c>
      <c r="AU1565" s="274" t="s">
        <v>386</v>
      </c>
      <c r="AV1565" s="15" t="s">
        <v>92</v>
      </c>
      <c r="AW1565" s="15" t="s">
        <v>30</v>
      </c>
      <c r="AX1565" s="15" t="s">
        <v>76</v>
      </c>
      <c r="AY1565" s="274" t="s">
        <v>387</v>
      </c>
    </row>
    <row r="1566" spans="1:65" s="17" customFormat="1" ht="10.199999999999999">
      <c r="B1566" s="286"/>
      <c r="C1566" s="287"/>
      <c r="D1566" s="255" t="s">
        <v>398</v>
      </c>
      <c r="E1566" s="288" t="s">
        <v>1</v>
      </c>
      <c r="F1566" s="289" t="s">
        <v>411</v>
      </c>
      <c r="G1566" s="287"/>
      <c r="H1566" s="290">
        <v>97.2</v>
      </c>
      <c r="I1566" s="291"/>
      <c r="J1566" s="287"/>
      <c r="K1566" s="287"/>
      <c r="L1566" s="292"/>
      <c r="M1566" s="293"/>
      <c r="N1566" s="294"/>
      <c r="O1566" s="294"/>
      <c r="P1566" s="294"/>
      <c r="Q1566" s="294"/>
      <c r="R1566" s="294"/>
      <c r="S1566" s="294"/>
      <c r="T1566" s="295"/>
      <c r="AT1566" s="296" t="s">
        <v>398</v>
      </c>
      <c r="AU1566" s="296" t="s">
        <v>386</v>
      </c>
      <c r="AV1566" s="17" t="s">
        <v>99</v>
      </c>
      <c r="AW1566" s="17" t="s">
        <v>30</v>
      </c>
      <c r="AX1566" s="17" t="s">
        <v>76</v>
      </c>
      <c r="AY1566" s="296" t="s">
        <v>387</v>
      </c>
    </row>
    <row r="1567" spans="1:65" s="15" customFormat="1" ht="10.199999999999999">
      <c r="B1567" s="264"/>
      <c r="C1567" s="265"/>
      <c r="D1567" s="255" t="s">
        <v>398</v>
      </c>
      <c r="E1567" s="266" t="s">
        <v>1</v>
      </c>
      <c r="F1567" s="267" t="s">
        <v>1627</v>
      </c>
      <c r="G1567" s="265"/>
      <c r="H1567" s="268">
        <v>4.8600000000000003</v>
      </c>
      <c r="I1567" s="269"/>
      <c r="J1567" s="265"/>
      <c r="K1567" s="265"/>
      <c r="L1567" s="270"/>
      <c r="M1567" s="271"/>
      <c r="N1567" s="272"/>
      <c r="O1567" s="272"/>
      <c r="P1567" s="272"/>
      <c r="Q1567" s="272"/>
      <c r="R1567" s="272"/>
      <c r="S1567" s="272"/>
      <c r="T1567" s="273"/>
      <c r="AT1567" s="274" t="s">
        <v>398</v>
      </c>
      <c r="AU1567" s="274" t="s">
        <v>386</v>
      </c>
      <c r="AV1567" s="15" t="s">
        <v>92</v>
      </c>
      <c r="AW1567" s="15" t="s">
        <v>30</v>
      </c>
      <c r="AX1567" s="15" t="s">
        <v>76</v>
      </c>
      <c r="AY1567" s="274" t="s">
        <v>387</v>
      </c>
    </row>
    <row r="1568" spans="1:65" s="16" customFormat="1" ht="10.199999999999999">
      <c r="B1568" s="275"/>
      <c r="C1568" s="276"/>
      <c r="D1568" s="255" t="s">
        <v>398</v>
      </c>
      <c r="E1568" s="277" t="s">
        <v>1</v>
      </c>
      <c r="F1568" s="278" t="s">
        <v>412</v>
      </c>
      <c r="G1568" s="276"/>
      <c r="H1568" s="279">
        <v>102.06</v>
      </c>
      <c r="I1568" s="280"/>
      <c r="J1568" s="276"/>
      <c r="K1568" s="276"/>
      <c r="L1568" s="281"/>
      <c r="M1568" s="282"/>
      <c r="N1568" s="283"/>
      <c r="O1568" s="283"/>
      <c r="P1568" s="283"/>
      <c r="Q1568" s="283"/>
      <c r="R1568" s="283"/>
      <c r="S1568" s="283"/>
      <c r="T1568" s="284"/>
      <c r="AT1568" s="285" t="s">
        <v>398</v>
      </c>
      <c r="AU1568" s="285" t="s">
        <v>386</v>
      </c>
      <c r="AV1568" s="16" t="s">
        <v>386</v>
      </c>
      <c r="AW1568" s="16" t="s">
        <v>30</v>
      </c>
      <c r="AX1568" s="16" t="s">
        <v>84</v>
      </c>
      <c r="AY1568" s="285" t="s">
        <v>387</v>
      </c>
    </row>
    <row r="1569" spans="1:65" s="2" customFormat="1" ht="24.15" customHeight="1">
      <c r="A1569" s="37"/>
      <c r="B1569" s="38"/>
      <c r="C1569" s="240" t="s">
        <v>1630</v>
      </c>
      <c r="D1569" s="240" t="s">
        <v>393</v>
      </c>
      <c r="E1569" s="241" t="s">
        <v>576</v>
      </c>
      <c r="F1569" s="242" t="s">
        <v>577</v>
      </c>
      <c r="G1569" s="243" t="s">
        <v>405</v>
      </c>
      <c r="H1569" s="244">
        <v>102.06</v>
      </c>
      <c r="I1569" s="245"/>
      <c r="J1569" s="246">
        <f>ROUND(I1569*H1569,2)</f>
        <v>0</v>
      </c>
      <c r="K1569" s="247"/>
      <c r="L1569" s="40"/>
      <c r="M1569" s="248" t="s">
        <v>1</v>
      </c>
      <c r="N1569" s="249" t="s">
        <v>42</v>
      </c>
      <c r="O1569" s="78"/>
      <c r="P1569" s="250">
        <f>O1569*H1569</f>
        <v>0</v>
      </c>
      <c r="Q1569" s="250">
        <v>4.7200000000000002E-3</v>
      </c>
      <c r="R1569" s="250">
        <f>Q1569*H1569</f>
        <v>0.48172320000000002</v>
      </c>
      <c r="S1569" s="250">
        <v>0</v>
      </c>
      <c r="T1569" s="251">
        <f>S1569*H1569</f>
        <v>0</v>
      </c>
      <c r="U1569" s="37"/>
      <c r="V1569" s="37"/>
      <c r="W1569" s="37"/>
      <c r="X1569" s="37"/>
      <c r="Y1569" s="37"/>
      <c r="Z1569" s="37"/>
      <c r="AA1569" s="37"/>
      <c r="AB1569" s="37"/>
      <c r="AC1569" s="37"/>
      <c r="AD1569" s="37"/>
      <c r="AE1569" s="37"/>
      <c r="AR1569" s="252" t="s">
        <v>386</v>
      </c>
      <c r="AT1569" s="252" t="s">
        <v>393</v>
      </c>
      <c r="AU1569" s="252" t="s">
        <v>386</v>
      </c>
      <c r="AY1569" s="19" t="s">
        <v>387</v>
      </c>
      <c r="BE1569" s="127">
        <f>IF(N1569="základná",J1569,0)</f>
        <v>0</v>
      </c>
      <c r="BF1569" s="127">
        <f>IF(N1569="znížená",J1569,0)</f>
        <v>0</v>
      </c>
      <c r="BG1569" s="127">
        <f>IF(N1569="zákl. prenesená",J1569,0)</f>
        <v>0</v>
      </c>
      <c r="BH1569" s="127">
        <f>IF(N1569="zníž. prenesená",J1569,0)</f>
        <v>0</v>
      </c>
      <c r="BI1569" s="127">
        <f>IF(N1569="nulová",J1569,0)</f>
        <v>0</v>
      </c>
      <c r="BJ1569" s="19" t="s">
        <v>92</v>
      </c>
      <c r="BK1569" s="127">
        <f>ROUND(I1569*H1569,2)</f>
        <v>0</v>
      </c>
      <c r="BL1569" s="19" t="s">
        <v>386</v>
      </c>
      <c r="BM1569" s="252" t="s">
        <v>1631</v>
      </c>
    </row>
    <row r="1570" spans="1:65" s="14" customFormat="1" ht="10.199999999999999">
      <c r="B1570" s="253"/>
      <c r="C1570" s="254"/>
      <c r="D1570" s="255" t="s">
        <v>398</v>
      </c>
      <c r="E1570" s="256" t="s">
        <v>1</v>
      </c>
      <c r="F1570" s="257" t="s">
        <v>802</v>
      </c>
      <c r="G1570" s="254"/>
      <c r="H1570" s="256" t="s">
        <v>1</v>
      </c>
      <c r="I1570" s="258"/>
      <c r="J1570" s="254"/>
      <c r="K1570" s="254"/>
      <c r="L1570" s="259"/>
      <c r="M1570" s="260"/>
      <c r="N1570" s="261"/>
      <c r="O1570" s="261"/>
      <c r="P1570" s="261"/>
      <c r="Q1570" s="261"/>
      <c r="R1570" s="261"/>
      <c r="S1570" s="261"/>
      <c r="T1570" s="262"/>
      <c r="AT1570" s="263" t="s">
        <v>398</v>
      </c>
      <c r="AU1570" s="263" t="s">
        <v>386</v>
      </c>
      <c r="AV1570" s="14" t="s">
        <v>84</v>
      </c>
      <c r="AW1570" s="14" t="s">
        <v>30</v>
      </c>
      <c r="AX1570" s="14" t="s">
        <v>76</v>
      </c>
      <c r="AY1570" s="263" t="s">
        <v>387</v>
      </c>
    </row>
    <row r="1571" spans="1:65" s="15" customFormat="1" ht="10.199999999999999">
      <c r="B1571" s="264"/>
      <c r="C1571" s="265"/>
      <c r="D1571" s="255" t="s">
        <v>398</v>
      </c>
      <c r="E1571" s="266" t="s">
        <v>1</v>
      </c>
      <c r="F1571" s="267" t="s">
        <v>277</v>
      </c>
      <c r="G1571" s="265"/>
      <c r="H1571" s="268">
        <v>97.2</v>
      </c>
      <c r="I1571" s="269"/>
      <c r="J1571" s="265"/>
      <c r="K1571" s="265"/>
      <c r="L1571" s="270"/>
      <c r="M1571" s="271"/>
      <c r="N1571" s="272"/>
      <c r="O1571" s="272"/>
      <c r="P1571" s="272"/>
      <c r="Q1571" s="272"/>
      <c r="R1571" s="272"/>
      <c r="S1571" s="272"/>
      <c r="T1571" s="273"/>
      <c r="AT1571" s="274" t="s">
        <v>398</v>
      </c>
      <c r="AU1571" s="274" t="s">
        <v>386</v>
      </c>
      <c r="AV1571" s="15" t="s">
        <v>92</v>
      </c>
      <c r="AW1571" s="15" t="s">
        <v>30</v>
      </c>
      <c r="AX1571" s="15" t="s">
        <v>76</v>
      </c>
      <c r="AY1571" s="274" t="s">
        <v>387</v>
      </c>
    </row>
    <row r="1572" spans="1:65" s="17" customFormat="1" ht="10.199999999999999">
      <c r="B1572" s="286"/>
      <c r="C1572" s="287"/>
      <c r="D1572" s="255" t="s">
        <v>398</v>
      </c>
      <c r="E1572" s="288" t="s">
        <v>1</v>
      </c>
      <c r="F1572" s="289" t="s">
        <v>411</v>
      </c>
      <c r="G1572" s="287"/>
      <c r="H1572" s="290">
        <v>97.2</v>
      </c>
      <c r="I1572" s="291"/>
      <c r="J1572" s="287"/>
      <c r="K1572" s="287"/>
      <c r="L1572" s="292"/>
      <c r="M1572" s="293"/>
      <c r="N1572" s="294"/>
      <c r="O1572" s="294"/>
      <c r="P1572" s="294"/>
      <c r="Q1572" s="294"/>
      <c r="R1572" s="294"/>
      <c r="S1572" s="294"/>
      <c r="T1572" s="295"/>
      <c r="AT1572" s="296" t="s">
        <v>398</v>
      </c>
      <c r="AU1572" s="296" t="s">
        <v>386</v>
      </c>
      <c r="AV1572" s="17" t="s">
        <v>99</v>
      </c>
      <c r="AW1572" s="17" t="s">
        <v>30</v>
      </c>
      <c r="AX1572" s="17" t="s">
        <v>76</v>
      </c>
      <c r="AY1572" s="296" t="s">
        <v>387</v>
      </c>
    </row>
    <row r="1573" spans="1:65" s="15" customFormat="1" ht="10.199999999999999">
      <c r="B1573" s="264"/>
      <c r="C1573" s="265"/>
      <c r="D1573" s="255" t="s">
        <v>398</v>
      </c>
      <c r="E1573" s="266" t="s">
        <v>1</v>
      </c>
      <c r="F1573" s="267" t="s">
        <v>1627</v>
      </c>
      <c r="G1573" s="265"/>
      <c r="H1573" s="268">
        <v>4.8600000000000003</v>
      </c>
      <c r="I1573" s="269"/>
      <c r="J1573" s="265"/>
      <c r="K1573" s="265"/>
      <c r="L1573" s="270"/>
      <c r="M1573" s="271"/>
      <c r="N1573" s="272"/>
      <c r="O1573" s="272"/>
      <c r="P1573" s="272"/>
      <c r="Q1573" s="272"/>
      <c r="R1573" s="272"/>
      <c r="S1573" s="272"/>
      <c r="T1573" s="273"/>
      <c r="AT1573" s="274" t="s">
        <v>398</v>
      </c>
      <c r="AU1573" s="274" t="s">
        <v>386</v>
      </c>
      <c r="AV1573" s="15" t="s">
        <v>92</v>
      </c>
      <c r="AW1573" s="15" t="s">
        <v>30</v>
      </c>
      <c r="AX1573" s="15" t="s">
        <v>76</v>
      </c>
      <c r="AY1573" s="274" t="s">
        <v>387</v>
      </c>
    </row>
    <row r="1574" spans="1:65" s="16" customFormat="1" ht="10.199999999999999">
      <c r="B1574" s="275"/>
      <c r="C1574" s="276"/>
      <c r="D1574" s="255" t="s">
        <v>398</v>
      </c>
      <c r="E1574" s="277" t="s">
        <v>1</v>
      </c>
      <c r="F1574" s="278" t="s">
        <v>412</v>
      </c>
      <c r="G1574" s="276"/>
      <c r="H1574" s="279">
        <v>102.06</v>
      </c>
      <c r="I1574" s="280"/>
      <c r="J1574" s="276"/>
      <c r="K1574" s="276"/>
      <c r="L1574" s="281"/>
      <c r="M1574" s="282"/>
      <c r="N1574" s="283"/>
      <c r="O1574" s="283"/>
      <c r="P1574" s="283"/>
      <c r="Q1574" s="283"/>
      <c r="R1574" s="283"/>
      <c r="S1574" s="283"/>
      <c r="T1574" s="284"/>
      <c r="AT1574" s="285" t="s">
        <v>398</v>
      </c>
      <c r="AU1574" s="285" t="s">
        <v>386</v>
      </c>
      <c r="AV1574" s="16" t="s">
        <v>386</v>
      </c>
      <c r="AW1574" s="16" t="s">
        <v>30</v>
      </c>
      <c r="AX1574" s="16" t="s">
        <v>84</v>
      </c>
      <c r="AY1574" s="285" t="s">
        <v>387</v>
      </c>
    </row>
    <row r="1575" spans="1:65" s="2" customFormat="1" ht="24.15" customHeight="1">
      <c r="A1575" s="37"/>
      <c r="B1575" s="38"/>
      <c r="C1575" s="240" t="s">
        <v>1632</v>
      </c>
      <c r="D1575" s="240" t="s">
        <v>393</v>
      </c>
      <c r="E1575" s="241" t="s">
        <v>581</v>
      </c>
      <c r="F1575" s="242" t="s">
        <v>582</v>
      </c>
      <c r="G1575" s="243" t="s">
        <v>396</v>
      </c>
      <c r="H1575" s="244">
        <v>718</v>
      </c>
      <c r="I1575" s="245"/>
      <c r="J1575" s="246">
        <f>ROUND(I1575*H1575,2)</f>
        <v>0</v>
      </c>
      <c r="K1575" s="247"/>
      <c r="L1575" s="40"/>
      <c r="M1575" s="248" t="s">
        <v>1</v>
      </c>
      <c r="N1575" s="249" t="s">
        <v>42</v>
      </c>
      <c r="O1575" s="78"/>
      <c r="P1575" s="250">
        <f>O1575*H1575</f>
        <v>0</v>
      </c>
      <c r="Q1575" s="250">
        <v>1.07E-3</v>
      </c>
      <c r="R1575" s="250">
        <f>Q1575*H1575</f>
        <v>0.76825999999999994</v>
      </c>
      <c r="S1575" s="250">
        <v>0</v>
      </c>
      <c r="T1575" s="251">
        <f>S1575*H1575</f>
        <v>0</v>
      </c>
      <c r="U1575" s="37"/>
      <c r="V1575" s="37"/>
      <c r="W1575" s="37"/>
      <c r="X1575" s="37"/>
      <c r="Y1575" s="37"/>
      <c r="Z1575" s="37"/>
      <c r="AA1575" s="37"/>
      <c r="AB1575" s="37"/>
      <c r="AC1575" s="37"/>
      <c r="AD1575" s="37"/>
      <c r="AE1575" s="37"/>
      <c r="AR1575" s="252" t="s">
        <v>386</v>
      </c>
      <c r="AT1575" s="252" t="s">
        <v>393</v>
      </c>
      <c r="AU1575" s="252" t="s">
        <v>386</v>
      </c>
      <c r="AY1575" s="19" t="s">
        <v>387</v>
      </c>
      <c r="BE1575" s="127">
        <f>IF(N1575="základná",J1575,0)</f>
        <v>0</v>
      </c>
      <c r="BF1575" s="127">
        <f>IF(N1575="znížená",J1575,0)</f>
        <v>0</v>
      </c>
      <c r="BG1575" s="127">
        <f>IF(N1575="zákl. prenesená",J1575,0)</f>
        <v>0</v>
      </c>
      <c r="BH1575" s="127">
        <f>IF(N1575="zníž. prenesená",J1575,0)</f>
        <v>0</v>
      </c>
      <c r="BI1575" s="127">
        <f>IF(N1575="nulová",J1575,0)</f>
        <v>0</v>
      </c>
      <c r="BJ1575" s="19" t="s">
        <v>92</v>
      </c>
      <c r="BK1575" s="127">
        <f>ROUND(I1575*H1575,2)</f>
        <v>0</v>
      </c>
      <c r="BL1575" s="19" t="s">
        <v>386</v>
      </c>
      <c r="BM1575" s="252" t="s">
        <v>1633</v>
      </c>
    </row>
    <row r="1576" spans="1:65" s="15" customFormat="1" ht="10.199999999999999">
      <c r="B1576" s="264"/>
      <c r="C1576" s="265"/>
      <c r="D1576" s="255" t="s">
        <v>398</v>
      </c>
      <c r="E1576" s="266" t="s">
        <v>1</v>
      </c>
      <c r="F1576" s="267" t="s">
        <v>244</v>
      </c>
      <c r="G1576" s="265"/>
      <c r="H1576" s="268">
        <v>718</v>
      </c>
      <c r="I1576" s="269"/>
      <c r="J1576" s="265"/>
      <c r="K1576" s="265"/>
      <c r="L1576" s="270"/>
      <c r="M1576" s="271"/>
      <c r="N1576" s="272"/>
      <c r="O1576" s="272"/>
      <c r="P1576" s="272"/>
      <c r="Q1576" s="272"/>
      <c r="R1576" s="272"/>
      <c r="S1576" s="272"/>
      <c r="T1576" s="273"/>
      <c r="AT1576" s="274" t="s">
        <v>398</v>
      </c>
      <c r="AU1576" s="274" t="s">
        <v>386</v>
      </c>
      <c r="AV1576" s="15" t="s">
        <v>92</v>
      </c>
      <c r="AW1576" s="15" t="s">
        <v>30</v>
      </c>
      <c r="AX1576" s="15" t="s">
        <v>76</v>
      </c>
      <c r="AY1576" s="274" t="s">
        <v>387</v>
      </c>
    </row>
    <row r="1577" spans="1:65" s="16" customFormat="1" ht="10.199999999999999">
      <c r="B1577" s="275"/>
      <c r="C1577" s="276"/>
      <c r="D1577" s="255" t="s">
        <v>398</v>
      </c>
      <c r="E1577" s="277" t="s">
        <v>1</v>
      </c>
      <c r="F1577" s="278" t="s">
        <v>412</v>
      </c>
      <c r="G1577" s="276"/>
      <c r="H1577" s="279">
        <v>718</v>
      </c>
      <c r="I1577" s="280"/>
      <c r="J1577" s="276"/>
      <c r="K1577" s="276"/>
      <c r="L1577" s="281"/>
      <c r="M1577" s="282"/>
      <c r="N1577" s="283"/>
      <c r="O1577" s="283"/>
      <c r="P1577" s="283"/>
      <c r="Q1577" s="283"/>
      <c r="R1577" s="283"/>
      <c r="S1577" s="283"/>
      <c r="T1577" s="284"/>
      <c r="AT1577" s="285" t="s">
        <v>398</v>
      </c>
      <c r="AU1577" s="285" t="s">
        <v>386</v>
      </c>
      <c r="AV1577" s="16" t="s">
        <v>386</v>
      </c>
      <c r="AW1577" s="16" t="s">
        <v>30</v>
      </c>
      <c r="AX1577" s="16" t="s">
        <v>84</v>
      </c>
      <c r="AY1577" s="285" t="s">
        <v>387</v>
      </c>
    </row>
    <row r="1578" spans="1:65" s="2" customFormat="1" ht="24.15" customHeight="1">
      <c r="A1578" s="37"/>
      <c r="B1578" s="38"/>
      <c r="C1578" s="240" t="s">
        <v>1634</v>
      </c>
      <c r="D1578" s="240" t="s">
        <v>393</v>
      </c>
      <c r="E1578" s="241" t="s">
        <v>1013</v>
      </c>
      <c r="F1578" s="242" t="s">
        <v>1014</v>
      </c>
      <c r="G1578" s="243" t="s">
        <v>396</v>
      </c>
      <c r="H1578" s="244">
        <v>374.85</v>
      </c>
      <c r="I1578" s="245"/>
      <c r="J1578" s="246">
        <f>ROUND(I1578*H1578,2)</f>
        <v>0</v>
      </c>
      <c r="K1578" s="247"/>
      <c r="L1578" s="40"/>
      <c r="M1578" s="248" t="s">
        <v>1</v>
      </c>
      <c r="N1578" s="249" t="s">
        <v>42</v>
      </c>
      <c r="O1578" s="78"/>
      <c r="P1578" s="250">
        <f>O1578*H1578</f>
        <v>0</v>
      </c>
      <c r="Q1578" s="250">
        <v>0</v>
      </c>
      <c r="R1578" s="250">
        <f>Q1578*H1578</f>
        <v>0</v>
      </c>
      <c r="S1578" s="250">
        <v>0</v>
      </c>
      <c r="T1578" s="251">
        <f>S1578*H1578</f>
        <v>0</v>
      </c>
      <c r="U1578" s="37"/>
      <c r="V1578" s="37"/>
      <c r="W1578" s="37"/>
      <c r="X1578" s="37"/>
      <c r="Y1578" s="37"/>
      <c r="Z1578" s="37"/>
      <c r="AA1578" s="37"/>
      <c r="AB1578" s="37"/>
      <c r="AC1578" s="37"/>
      <c r="AD1578" s="37"/>
      <c r="AE1578" s="37"/>
      <c r="AR1578" s="252" t="s">
        <v>386</v>
      </c>
      <c r="AT1578" s="252" t="s">
        <v>393</v>
      </c>
      <c r="AU1578" s="252" t="s">
        <v>386</v>
      </c>
      <c r="AY1578" s="19" t="s">
        <v>387</v>
      </c>
      <c r="BE1578" s="127">
        <f>IF(N1578="základná",J1578,0)</f>
        <v>0</v>
      </c>
      <c r="BF1578" s="127">
        <f>IF(N1578="znížená",J1578,0)</f>
        <v>0</v>
      </c>
      <c r="BG1578" s="127">
        <f>IF(N1578="zákl. prenesená",J1578,0)</f>
        <v>0</v>
      </c>
      <c r="BH1578" s="127">
        <f>IF(N1578="zníž. prenesená",J1578,0)</f>
        <v>0</v>
      </c>
      <c r="BI1578" s="127">
        <f>IF(N1578="nulová",J1578,0)</f>
        <v>0</v>
      </c>
      <c r="BJ1578" s="19" t="s">
        <v>92</v>
      </c>
      <c r="BK1578" s="127">
        <f>ROUND(I1578*H1578,2)</f>
        <v>0</v>
      </c>
      <c r="BL1578" s="19" t="s">
        <v>386</v>
      </c>
      <c r="BM1578" s="252" t="s">
        <v>1635</v>
      </c>
    </row>
    <row r="1579" spans="1:65" s="14" customFormat="1" ht="10.199999999999999">
      <c r="B1579" s="253"/>
      <c r="C1579" s="254"/>
      <c r="D1579" s="255" t="s">
        <v>398</v>
      </c>
      <c r="E1579" s="256" t="s">
        <v>1</v>
      </c>
      <c r="F1579" s="257" t="s">
        <v>802</v>
      </c>
      <c r="G1579" s="254"/>
      <c r="H1579" s="256" t="s">
        <v>1</v>
      </c>
      <c r="I1579" s="258"/>
      <c r="J1579" s="254"/>
      <c r="K1579" s="254"/>
      <c r="L1579" s="259"/>
      <c r="M1579" s="260"/>
      <c r="N1579" s="261"/>
      <c r="O1579" s="261"/>
      <c r="P1579" s="261"/>
      <c r="Q1579" s="261"/>
      <c r="R1579" s="261"/>
      <c r="S1579" s="261"/>
      <c r="T1579" s="262"/>
      <c r="AT1579" s="263" t="s">
        <v>398</v>
      </c>
      <c r="AU1579" s="263" t="s">
        <v>386</v>
      </c>
      <c r="AV1579" s="14" t="s">
        <v>84</v>
      </c>
      <c r="AW1579" s="14" t="s">
        <v>30</v>
      </c>
      <c r="AX1579" s="14" t="s">
        <v>76</v>
      </c>
      <c r="AY1579" s="263" t="s">
        <v>387</v>
      </c>
    </row>
    <row r="1580" spans="1:65" s="15" customFormat="1" ht="10.199999999999999">
      <c r="B1580" s="264"/>
      <c r="C1580" s="265"/>
      <c r="D1580" s="255" t="s">
        <v>398</v>
      </c>
      <c r="E1580" s="266" t="s">
        <v>1</v>
      </c>
      <c r="F1580" s="267" t="s">
        <v>200</v>
      </c>
      <c r="G1580" s="265"/>
      <c r="H1580" s="268">
        <v>357</v>
      </c>
      <c r="I1580" s="269"/>
      <c r="J1580" s="265"/>
      <c r="K1580" s="265"/>
      <c r="L1580" s="270"/>
      <c r="M1580" s="271"/>
      <c r="N1580" s="272"/>
      <c r="O1580" s="272"/>
      <c r="P1580" s="272"/>
      <c r="Q1580" s="272"/>
      <c r="R1580" s="272"/>
      <c r="S1580" s="272"/>
      <c r="T1580" s="273"/>
      <c r="AT1580" s="274" t="s">
        <v>398</v>
      </c>
      <c r="AU1580" s="274" t="s">
        <v>386</v>
      </c>
      <c r="AV1580" s="15" t="s">
        <v>92</v>
      </c>
      <c r="AW1580" s="15" t="s">
        <v>30</v>
      </c>
      <c r="AX1580" s="15" t="s">
        <v>76</v>
      </c>
      <c r="AY1580" s="274" t="s">
        <v>387</v>
      </c>
    </row>
    <row r="1581" spans="1:65" s="17" customFormat="1" ht="10.199999999999999">
      <c r="B1581" s="286"/>
      <c r="C1581" s="287"/>
      <c r="D1581" s="255" t="s">
        <v>398</v>
      </c>
      <c r="E1581" s="288" t="s">
        <v>332</v>
      </c>
      <c r="F1581" s="289" t="s">
        <v>411</v>
      </c>
      <c r="G1581" s="287"/>
      <c r="H1581" s="290">
        <v>357</v>
      </c>
      <c r="I1581" s="291"/>
      <c r="J1581" s="287"/>
      <c r="K1581" s="287"/>
      <c r="L1581" s="292"/>
      <c r="M1581" s="293"/>
      <c r="N1581" s="294"/>
      <c r="O1581" s="294"/>
      <c r="P1581" s="294"/>
      <c r="Q1581" s="294"/>
      <c r="R1581" s="294"/>
      <c r="S1581" s="294"/>
      <c r="T1581" s="295"/>
      <c r="AT1581" s="296" t="s">
        <v>398</v>
      </c>
      <c r="AU1581" s="296" t="s">
        <v>386</v>
      </c>
      <c r="AV1581" s="17" t="s">
        <v>99</v>
      </c>
      <c r="AW1581" s="17" t="s">
        <v>30</v>
      </c>
      <c r="AX1581" s="17" t="s">
        <v>76</v>
      </c>
      <c r="AY1581" s="296" t="s">
        <v>387</v>
      </c>
    </row>
    <row r="1582" spans="1:65" s="15" customFormat="1" ht="10.199999999999999">
      <c r="B1582" s="264"/>
      <c r="C1582" s="265"/>
      <c r="D1582" s="255" t="s">
        <v>398</v>
      </c>
      <c r="E1582" s="266" t="s">
        <v>1</v>
      </c>
      <c r="F1582" s="267" t="s">
        <v>1636</v>
      </c>
      <c r="G1582" s="265"/>
      <c r="H1582" s="268">
        <v>17.850000000000001</v>
      </c>
      <c r="I1582" s="269"/>
      <c r="J1582" s="265"/>
      <c r="K1582" s="265"/>
      <c r="L1582" s="270"/>
      <c r="M1582" s="271"/>
      <c r="N1582" s="272"/>
      <c r="O1582" s="272"/>
      <c r="P1582" s="272"/>
      <c r="Q1582" s="272"/>
      <c r="R1582" s="272"/>
      <c r="S1582" s="272"/>
      <c r="T1582" s="273"/>
      <c r="AT1582" s="274" t="s">
        <v>398</v>
      </c>
      <c r="AU1582" s="274" t="s">
        <v>386</v>
      </c>
      <c r="AV1582" s="15" t="s">
        <v>92</v>
      </c>
      <c r="AW1582" s="15" t="s">
        <v>30</v>
      </c>
      <c r="AX1582" s="15" t="s">
        <v>76</v>
      </c>
      <c r="AY1582" s="274" t="s">
        <v>387</v>
      </c>
    </row>
    <row r="1583" spans="1:65" s="16" customFormat="1" ht="10.199999999999999">
      <c r="B1583" s="275"/>
      <c r="C1583" s="276"/>
      <c r="D1583" s="255" t="s">
        <v>398</v>
      </c>
      <c r="E1583" s="277" t="s">
        <v>1</v>
      </c>
      <c r="F1583" s="278" t="s">
        <v>412</v>
      </c>
      <c r="G1583" s="276"/>
      <c r="H1583" s="279">
        <v>374.85</v>
      </c>
      <c r="I1583" s="280"/>
      <c r="J1583" s="276"/>
      <c r="K1583" s="276"/>
      <c r="L1583" s="281"/>
      <c r="M1583" s="282"/>
      <c r="N1583" s="283"/>
      <c r="O1583" s="283"/>
      <c r="P1583" s="283"/>
      <c r="Q1583" s="283"/>
      <c r="R1583" s="283"/>
      <c r="S1583" s="283"/>
      <c r="T1583" s="284"/>
      <c r="AT1583" s="285" t="s">
        <v>398</v>
      </c>
      <c r="AU1583" s="285" t="s">
        <v>386</v>
      </c>
      <c r="AV1583" s="16" t="s">
        <v>386</v>
      </c>
      <c r="AW1583" s="16" t="s">
        <v>30</v>
      </c>
      <c r="AX1583" s="16" t="s">
        <v>84</v>
      </c>
      <c r="AY1583" s="285" t="s">
        <v>387</v>
      </c>
    </row>
    <row r="1584" spans="1:65" s="2" customFormat="1" ht="24.15" customHeight="1">
      <c r="A1584" s="37"/>
      <c r="B1584" s="38"/>
      <c r="C1584" s="240" t="s">
        <v>1637</v>
      </c>
      <c r="D1584" s="240" t="s">
        <v>393</v>
      </c>
      <c r="E1584" s="241" t="s">
        <v>1018</v>
      </c>
      <c r="F1584" s="242" t="s">
        <v>1019</v>
      </c>
      <c r="G1584" s="243" t="s">
        <v>396</v>
      </c>
      <c r="H1584" s="244">
        <v>97.65</v>
      </c>
      <c r="I1584" s="245"/>
      <c r="J1584" s="246">
        <f>ROUND(I1584*H1584,2)</f>
        <v>0</v>
      </c>
      <c r="K1584" s="247"/>
      <c r="L1584" s="40"/>
      <c r="M1584" s="248" t="s">
        <v>1</v>
      </c>
      <c r="N1584" s="249" t="s">
        <v>42</v>
      </c>
      <c r="O1584" s="78"/>
      <c r="P1584" s="250">
        <f>O1584*H1584</f>
        <v>0</v>
      </c>
      <c r="Q1584" s="250">
        <v>0</v>
      </c>
      <c r="R1584" s="250">
        <f>Q1584*H1584</f>
        <v>0</v>
      </c>
      <c r="S1584" s="250">
        <v>0</v>
      </c>
      <c r="T1584" s="251">
        <f>S1584*H1584</f>
        <v>0</v>
      </c>
      <c r="U1584" s="37"/>
      <c r="V1584" s="37"/>
      <c r="W1584" s="37"/>
      <c r="X1584" s="37"/>
      <c r="Y1584" s="37"/>
      <c r="Z1584" s="37"/>
      <c r="AA1584" s="37"/>
      <c r="AB1584" s="37"/>
      <c r="AC1584" s="37"/>
      <c r="AD1584" s="37"/>
      <c r="AE1584" s="37"/>
      <c r="AR1584" s="252" t="s">
        <v>386</v>
      </c>
      <c r="AT1584" s="252" t="s">
        <v>393</v>
      </c>
      <c r="AU1584" s="252" t="s">
        <v>386</v>
      </c>
      <c r="AY1584" s="19" t="s">
        <v>387</v>
      </c>
      <c r="BE1584" s="127">
        <f>IF(N1584="základná",J1584,0)</f>
        <v>0</v>
      </c>
      <c r="BF1584" s="127">
        <f>IF(N1584="znížená",J1584,0)</f>
        <v>0</v>
      </c>
      <c r="BG1584" s="127">
        <f>IF(N1584="zákl. prenesená",J1584,0)</f>
        <v>0</v>
      </c>
      <c r="BH1584" s="127">
        <f>IF(N1584="zníž. prenesená",J1584,0)</f>
        <v>0</v>
      </c>
      <c r="BI1584" s="127">
        <f>IF(N1584="nulová",J1584,0)</f>
        <v>0</v>
      </c>
      <c r="BJ1584" s="19" t="s">
        <v>92</v>
      </c>
      <c r="BK1584" s="127">
        <f>ROUND(I1584*H1584,2)</f>
        <v>0</v>
      </c>
      <c r="BL1584" s="19" t="s">
        <v>386</v>
      </c>
      <c r="BM1584" s="252" t="s">
        <v>1638</v>
      </c>
    </row>
    <row r="1585" spans="1:65" s="14" customFormat="1" ht="10.199999999999999">
      <c r="B1585" s="253"/>
      <c r="C1585" s="254"/>
      <c r="D1585" s="255" t="s">
        <v>398</v>
      </c>
      <c r="E1585" s="256" t="s">
        <v>1</v>
      </c>
      <c r="F1585" s="257" t="s">
        <v>802</v>
      </c>
      <c r="G1585" s="254"/>
      <c r="H1585" s="256" t="s">
        <v>1</v>
      </c>
      <c r="I1585" s="258"/>
      <c r="J1585" s="254"/>
      <c r="K1585" s="254"/>
      <c r="L1585" s="259"/>
      <c r="M1585" s="260"/>
      <c r="N1585" s="261"/>
      <c r="O1585" s="261"/>
      <c r="P1585" s="261"/>
      <c r="Q1585" s="261"/>
      <c r="R1585" s="261"/>
      <c r="S1585" s="261"/>
      <c r="T1585" s="262"/>
      <c r="AT1585" s="263" t="s">
        <v>398</v>
      </c>
      <c r="AU1585" s="263" t="s">
        <v>386</v>
      </c>
      <c r="AV1585" s="14" t="s">
        <v>84</v>
      </c>
      <c r="AW1585" s="14" t="s">
        <v>30</v>
      </c>
      <c r="AX1585" s="14" t="s">
        <v>76</v>
      </c>
      <c r="AY1585" s="263" t="s">
        <v>387</v>
      </c>
    </row>
    <row r="1586" spans="1:65" s="15" customFormat="1" ht="10.199999999999999">
      <c r="B1586" s="264"/>
      <c r="C1586" s="265"/>
      <c r="D1586" s="255" t="s">
        <v>398</v>
      </c>
      <c r="E1586" s="266" t="s">
        <v>1</v>
      </c>
      <c r="F1586" s="267" t="s">
        <v>289</v>
      </c>
      <c r="G1586" s="265"/>
      <c r="H1586" s="268">
        <v>93</v>
      </c>
      <c r="I1586" s="269"/>
      <c r="J1586" s="265"/>
      <c r="K1586" s="265"/>
      <c r="L1586" s="270"/>
      <c r="M1586" s="271"/>
      <c r="N1586" s="272"/>
      <c r="O1586" s="272"/>
      <c r="P1586" s="272"/>
      <c r="Q1586" s="272"/>
      <c r="R1586" s="272"/>
      <c r="S1586" s="272"/>
      <c r="T1586" s="273"/>
      <c r="AT1586" s="274" t="s">
        <v>398</v>
      </c>
      <c r="AU1586" s="274" t="s">
        <v>386</v>
      </c>
      <c r="AV1586" s="15" t="s">
        <v>92</v>
      </c>
      <c r="AW1586" s="15" t="s">
        <v>30</v>
      </c>
      <c r="AX1586" s="15" t="s">
        <v>76</v>
      </c>
      <c r="AY1586" s="274" t="s">
        <v>387</v>
      </c>
    </row>
    <row r="1587" spans="1:65" s="17" customFormat="1" ht="10.199999999999999">
      <c r="B1587" s="286"/>
      <c r="C1587" s="287"/>
      <c r="D1587" s="255" t="s">
        <v>398</v>
      </c>
      <c r="E1587" s="288" t="s">
        <v>288</v>
      </c>
      <c r="F1587" s="289" t="s">
        <v>411</v>
      </c>
      <c r="G1587" s="287"/>
      <c r="H1587" s="290">
        <v>93</v>
      </c>
      <c r="I1587" s="291"/>
      <c r="J1587" s="287"/>
      <c r="K1587" s="287"/>
      <c r="L1587" s="292"/>
      <c r="M1587" s="293"/>
      <c r="N1587" s="294"/>
      <c r="O1587" s="294"/>
      <c r="P1587" s="294"/>
      <c r="Q1587" s="294"/>
      <c r="R1587" s="294"/>
      <c r="S1587" s="294"/>
      <c r="T1587" s="295"/>
      <c r="AT1587" s="296" t="s">
        <v>398</v>
      </c>
      <c r="AU1587" s="296" t="s">
        <v>386</v>
      </c>
      <c r="AV1587" s="17" t="s">
        <v>99</v>
      </c>
      <c r="AW1587" s="17" t="s">
        <v>30</v>
      </c>
      <c r="AX1587" s="17" t="s">
        <v>76</v>
      </c>
      <c r="AY1587" s="296" t="s">
        <v>387</v>
      </c>
    </row>
    <row r="1588" spans="1:65" s="15" customFormat="1" ht="10.199999999999999">
      <c r="B1588" s="264"/>
      <c r="C1588" s="265"/>
      <c r="D1588" s="255" t="s">
        <v>398</v>
      </c>
      <c r="E1588" s="266" t="s">
        <v>1</v>
      </c>
      <c r="F1588" s="267" t="s">
        <v>1639</v>
      </c>
      <c r="G1588" s="265"/>
      <c r="H1588" s="268">
        <v>4.6500000000000004</v>
      </c>
      <c r="I1588" s="269"/>
      <c r="J1588" s="265"/>
      <c r="K1588" s="265"/>
      <c r="L1588" s="270"/>
      <c r="M1588" s="271"/>
      <c r="N1588" s="272"/>
      <c r="O1588" s="272"/>
      <c r="P1588" s="272"/>
      <c r="Q1588" s="272"/>
      <c r="R1588" s="272"/>
      <c r="S1588" s="272"/>
      <c r="T1588" s="273"/>
      <c r="AT1588" s="274" t="s">
        <v>398</v>
      </c>
      <c r="AU1588" s="274" t="s">
        <v>386</v>
      </c>
      <c r="AV1588" s="15" t="s">
        <v>92</v>
      </c>
      <c r="AW1588" s="15" t="s">
        <v>30</v>
      </c>
      <c r="AX1588" s="15" t="s">
        <v>76</v>
      </c>
      <c r="AY1588" s="274" t="s">
        <v>387</v>
      </c>
    </row>
    <row r="1589" spans="1:65" s="16" customFormat="1" ht="10.199999999999999">
      <c r="B1589" s="275"/>
      <c r="C1589" s="276"/>
      <c r="D1589" s="255" t="s">
        <v>398</v>
      </c>
      <c r="E1589" s="277" t="s">
        <v>1</v>
      </c>
      <c r="F1589" s="278" t="s">
        <v>412</v>
      </c>
      <c r="G1589" s="276"/>
      <c r="H1589" s="279">
        <v>97.65</v>
      </c>
      <c r="I1589" s="280"/>
      <c r="J1589" s="276"/>
      <c r="K1589" s="276"/>
      <c r="L1589" s="281"/>
      <c r="M1589" s="282"/>
      <c r="N1589" s="283"/>
      <c r="O1589" s="283"/>
      <c r="P1589" s="283"/>
      <c r="Q1589" s="283"/>
      <c r="R1589" s="283"/>
      <c r="S1589" s="283"/>
      <c r="T1589" s="284"/>
      <c r="AT1589" s="285" t="s">
        <v>398</v>
      </c>
      <c r="AU1589" s="285" t="s">
        <v>386</v>
      </c>
      <c r="AV1589" s="16" t="s">
        <v>386</v>
      </c>
      <c r="AW1589" s="16" t="s">
        <v>30</v>
      </c>
      <c r="AX1589" s="16" t="s">
        <v>84</v>
      </c>
      <c r="AY1589" s="285" t="s">
        <v>387</v>
      </c>
    </row>
    <row r="1590" spans="1:65" s="2" customFormat="1" ht="49.05" customHeight="1">
      <c r="A1590" s="37"/>
      <c r="B1590" s="38"/>
      <c r="C1590" s="240" t="s">
        <v>1640</v>
      </c>
      <c r="D1590" s="240" t="s">
        <v>393</v>
      </c>
      <c r="E1590" s="241" t="s">
        <v>1023</v>
      </c>
      <c r="F1590" s="242" t="s">
        <v>1024</v>
      </c>
      <c r="G1590" s="243" t="s">
        <v>396</v>
      </c>
      <c r="H1590" s="244">
        <v>25.2</v>
      </c>
      <c r="I1590" s="245"/>
      <c r="J1590" s="246">
        <f>ROUND(I1590*H1590,2)</f>
        <v>0</v>
      </c>
      <c r="K1590" s="247"/>
      <c r="L1590" s="40"/>
      <c r="M1590" s="248" t="s">
        <v>1</v>
      </c>
      <c r="N1590" s="249" t="s">
        <v>42</v>
      </c>
      <c r="O1590" s="78"/>
      <c r="P1590" s="250">
        <f>O1590*H1590</f>
        <v>0</v>
      </c>
      <c r="Q1590" s="250">
        <v>0</v>
      </c>
      <c r="R1590" s="250">
        <f>Q1590*H1590</f>
        <v>0</v>
      </c>
      <c r="S1590" s="250">
        <v>0</v>
      </c>
      <c r="T1590" s="251">
        <f>S1590*H1590</f>
        <v>0</v>
      </c>
      <c r="U1590" s="37"/>
      <c r="V1590" s="37"/>
      <c r="W1590" s="37"/>
      <c r="X1590" s="37"/>
      <c r="Y1590" s="37"/>
      <c r="Z1590" s="37"/>
      <c r="AA1590" s="37"/>
      <c r="AB1590" s="37"/>
      <c r="AC1590" s="37"/>
      <c r="AD1590" s="37"/>
      <c r="AE1590" s="37"/>
      <c r="AR1590" s="252" t="s">
        <v>386</v>
      </c>
      <c r="AT1590" s="252" t="s">
        <v>393</v>
      </c>
      <c r="AU1590" s="252" t="s">
        <v>386</v>
      </c>
      <c r="AY1590" s="19" t="s">
        <v>387</v>
      </c>
      <c r="BE1590" s="127">
        <f>IF(N1590="základná",J1590,0)</f>
        <v>0</v>
      </c>
      <c r="BF1590" s="127">
        <f>IF(N1590="znížená",J1590,0)</f>
        <v>0</v>
      </c>
      <c r="BG1590" s="127">
        <f>IF(N1590="zákl. prenesená",J1590,0)</f>
        <v>0</v>
      </c>
      <c r="BH1590" s="127">
        <f>IF(N1590="zníž. prenesená",J1590,0)</f>
        <v>0</v>
      </c>
      <c r="BI1590" s="127">
        <f>IF(N1590="nulová",J1590,0)</f>
        <v>0</v>
      </c>
      <c r="BJ1590" s="19" t="s">
        <v>92</v>
      </c>
      <c r="BK1590" s="127">
        <f>ROUND(I1590*H1590,2)</f>
        <v>0</v>
      </c>
      <c r="BL1590" s="19" t="s">
        <v>386</v>
      </c>
      <c r="BM1590" s="252" t="s">
        <v>1641</v>
      </c>
    </row>
    <row r="1591" spans="1:65" s="14" customFormat="1" ht="10.199999999999999">
      <c r="B1591" s="253"/>
      <c r="C1591" s="254"/>
      <c r="D1591" s="255" t="s">
        <v>398</v>
      </c>
      <c r="E1591" s="256" t="s">
        <v>1</v>
      </c>
      <c r="F1591" s="257" t="s">
        <v>802</v>
      </c>
      <c r="G1591" s="254"/>
      <c r="H1591" s="256" t="s">
        <v>1</v>
      </c>
      <c r="I1591" s="258"/>
      <c r="J1591" s="254"/>
      <c r="K1591" s="254"/>
      <c r="L1591" s="259"/>
      <c r="M1591" s="260"/>
      <c r="N1591" s="261"/>
      <c r="O1591" s="261"/>
      <c r="P1591" s="261"/>
      <c r="Q1591" s="261"/>
      <c r="R1591" s="261"/>
      <c r="S1591" s="261"/>
      <c r="T1591" s="262"/>
      <c r="AT1591" s="263" t="s">
        <v>398</v>
      </c>
      <c r="AU1591" s="263" t="s">
        <v>386</v>
      </c>
      <c r="AV1591" s="14" t="s">
        <v>84</v>
      </c>
      <c r="AW1591" s="14" t="s">
        <v>30</v>
      </c>
      <c r="AX1591" s="14" t="s">
        <v>76</v>
      </c>
      <c r="AY1591" s="263" t="s">
        <v>387</v>
      </c>
    </row>
    <row r="1592" spans="1:65" s="15" customFormat="1" ht="10.199999999999999">
      <c r="B1592" s="264"/>
      <c r="C1592" s="265"/>
      <c r="D1592" s="255" t="s">
        <v>398</v>
      </c>
      <c r="E1592" s="266" t="s">
        <v>1</v>
      </c>
      <c r="F1592" s="267" t="s">
        <v>296</v>
      </c>
      <c r="G1592" s="265"/>
      <c r="H1592" s="268">
        <v>24</v>
      </c>
      <c r="I1592" s="269"/>
      <c r="J1592" s="265"/>
      <c r="K1592" s="265"/>
      <c r="L1592" s="270"/>
      <c r="M1592" s="271"/>
      <c r="N1592" s="272"/>
      <c r="O1592" s="272"/>
      <c r="P1592" s="272"/>
      <c r="Q1592" s="272"/>
      <c r="R1592" s="272"/>
      <c r="S1592" s="272"/>
      <c r="T1592" s="273"/>
      <c r="AT1592" s="274" t="s">
        <v>398</v>
      </c>
      <c r="AU1592" s="274" t="s">
        <v>386</v>
      </c>
      <c r="AV1592" s="15" t="s">
        <v>92</v>
      </c>
      <c r="AW1592" s="15" t="s">
        <v>30</v>
      </c>
      <c r="AX1592" s="15" t="s">
        <v>76</v>
      </c>
      <c r="AY1592" s="274" t="s">
        <v>387</v>
      </c>
    </row>
    <row r="1593" spans="1:65" s="17" customFormat="1" ht="10.199999999999999">
      <c r="B1593" s="286"/>
      <c r="C1593" s="287"/>
      <c r="D1593" s="255" t="s">
        <v>398</v>
      </c>
      <c r="E1593" s="288" t="s">
        <v>295</v>
      </c>
      <c r="F1593" s="289" t="s">
        <v>411</v>
      </c>
      <c r="G1593" s="287"/>
      <c r="H1593" s="290">
        <v>24</v>
      </c>
      <c r="I1593" s="291"/>
      <c r="J1593" s="287"/>
      <c r="K1593" s="287"/>
      <c r="L1593" s="292"/>
      <c r="M1593" s="293"/>
      <c r="N1593" s="294"/>
      <c r="O1593" s="294"/>
      <c r="P1593" s="294"/>
      <c r="Q1593" s="294"/>
      <c r="R1593" s="294"/>
      <c r="S1593" s="294"/>
      <c r="T1593" s="295"/>
      <c r="AT1593" s="296" t="s">
        <v>398</v>
      </c>
      <c r="AU1593" s="296" t="s">
        <v>386</v>
      </c>
      <c r="AV1593" s="17" t="s">
        <v>99</v>
      </c>
      <c r="AW1593" s="17" t="s">
        <v>30</v>
      </c>
      <c r="AX1593" s="17" t="s">
        <v>76</v>
      </c>
      <c r="AY1593" s="296" t="s">
        <v>387</v>
      </c>
    </row>
    <row r="1594" spans="1:65" s="15" customFormat="1" ht="10.199999999999999">
      <c r="B1594" s="264"/>
      <c r="C1594" s="265"/>
      <c r="D1594" s="255" t="s">
        <v>398</v>
      </c>
      <c r="E1594" s="266" t="s">
        <v>1</v>
      </c>
      <c r="F1594" s="267" t="s">
        <v>1642</v>
      </c>
      <c r="G1594" s="265"/>
      <c r="H1594" s="268">
        <v>1.2</v>
      </c>
      <c r="I1594" s="269"/>
      <c r="J1594" s="265"/>
      <c r="K1594" s="265"/>
      <c r="L1594" s="270"/>
      <c r="M1594" s="271"/>
      <c r="N1594" s="272"/>
      <c r="O1594" s="272"/>
      <c r="P1594" s="272"/>
      <c r="Q1594" s="272"/>
      <c r="R1594" s="272"/>
      <c r="S1594" s="272"/>
      <c r="T1594" s="273"/>
      <c r="AT1594" s="274" t="s">
        <v>398</v>
      </c>
      <c r="AU1594" s="274" t="s">
        <v>386</v>
      </c>
      <c r="AV1594" s="15" t="s">
        <v>92</v>
      </c>
      <c r="AW1594" s="15" t="s">
        <v>30</v>
      </c>
      <c r="AX1594" s="15" t="s">
        <v>76</v>
      </c>
      <c r="AY1594" s="274" t="s">
        <v>387</v>
      </c>
    </row>
    <row r="1595" spans="1:65" s="16" customFormat="1" ht="10.199999999999999">
      <c r="B1595" s="275"/>
      <c r="C1595" s="276"/>
      <c r="D1595" s="255" t="s">
        <v>398</v>
      </c>
      <c r="E1595" s="277" t="s">
        <v>1</v>
      </c>
      <c r="F1595" s="278" t="s">
        <v>412</v>
      </c>
      <c r="G1595" s="276"/>
      <c r="H1595" s="279">
        <v>25.2</v>
      </c>
      <c r="I1595" s="280"/>
      <c r="J1595" s="276"/>
      <c r="K1595" s="276"/>
      <c r="L1595" s="281"/>
      <c r="M1595" s="282"/>
      <c r="N1595" s="283"/>
      <c r="O1595" s="283"/>
      <c r="P1595" s="283"/>
      <c r="Q1595" s="283"/>
      <c r="R1595" s="283"/>
      <c r="S1595" s="283"/>
      <c r="T1595" s="284"/>
      <c r="AT1595" s="285" t="s">
        <v>398</v>
      </c>
      <c r="AU1595" s="285" t="s">
        <v>386</v>
      </c>
      <c r="AV1595" s="16" t="s">
        <v>386</v>
      </c>
      <c r="AW1595" s="16" t="s">
        <v>30</v>
      </c>
      <c r="AX1595" s="16" t="s">
        <v>84</v>
      </c>
      <c r="AY1595" s="285" t="s">
        <v>387</v>
      </c>
    </row>
    <row r="1596" spans="1:65" s="2" customFormat="1" ht="62.7" customHeight="1">
      <c r="A1596" s="37"/>
      <c r="B1596" s="38"/>
      <c r="C1596" s="240" t="s">
        <v>1643</v>
      </c>
      <c r="D1596" s="240" t="s">
        <v>393</v>
      </c>
      <c r="E1596" s="241" t="s">
        <v>585</v>
      </c>
      <c r="F1596" s="242" t="s">
        <v>586</v>
      </c>
      <c r="G1596" s="243" t="s">
        <v>396</v>
      </c>
      <c r="H1596" s="244">
        <v>2245.9499999999998</v>
      </c>
      <c r="I1596" s="245"/>
      <c r="J1596" s="246">
        <f>ROUND(I1596*H1596,2)</f>
        <v>0</v>
      </c>
      <c r="K1596" s="247"/>
      <c r="L1596" s="40"/>
      <c r="M1596" s="248" t="s">
        <v>1</v>
      </c>
      <c r="N1596" s="249" t="s">
        <v>42</v>
      </c>
      <c r="O1596" s="78"/>
      <c r="P1596" s="250">
        <f>O1596*H1596</f>
        <v>0</v>
      </c>
      <c r="Q1596" s="250">
        <v>0</v>
      </c>
      <c r="R1596" s="250">
        <f>Q1596*H1596</f>
        <v>0</v>
      </c>
      <c r="S1596" s="250">
        <v>0</v>
      </c>
      <c r="T1596" s="251">
        <f>S1596*H1596</f>
        <v>0</v>
      </c>
      <c r="U1596" s="37"/>
      <c r="V1596" s="37"/>
      <c r="W1596" s="37"/>
      <c r="X1596" s="37"/>
      <c r="Y1596" s="37"/>
      <c r="Z1596" s="37"/>
      <c r="AA1596" s="37"/>
      <c r="AB1596" s="37"/>
      <c r="AC1596" s="37"/>
      <c r="AD1596" s="37"/>
      <c r="AE1596" s="37"/>
      <c r="AR1596" s="252" t="s">
        <v>386</v>
      </c>
      <c r="AT1596" s="252" t="s">
        <v>393</v>
      </c>
      <c r="AU1596" s="252" t="s">
        <v>386</v>
      </c>
      <c r="AY1596" s="19" t="s">
        <v>387</v>
      </c>
      <c r="BE1596" s="127">
        <f>IF(N1596="základná",J1596,0)</f>
        <v>0</v>
      </c>
      <c r="BF1596" s="127">
        <f>IF(N1596="znížená",J1596,0)</f>
        <v>0</v>
      </c>
      <c r="BG1596" s="127">
        <f>IF(N1596="zákl. prenesená",J1596,0)</f>
        <v>0</v>
      </c>
      <c r="BH1596" s="127">
        <f>IF(N1596="zníž. prenesená",J1596,0)</f>
        <v>0</v>
      </c>
      <c r="BI1596" s="127">
        <f>IF(N1596="nulová",J1596,0)</f>
        <v>0</v>
      </c>
      <c r="BJ1596" s="19" t="s">
        <v>92</v>
      </c>
      <c r="BK1596" s="127">
        <f>ROUND(I1596*H1596,2)</f>
        <v>0</v>
      </c>
      <c r="BL1596" s="19" t="s">
        <v>386</v>
      </c>
      <c r="BM1596" s="252" t="s">
        <v>1644</v>
      </c>
    </row>
    <row r="1597" spans="1:65" s="15" customFormat="1" ht="10.199999999999999">
      <c r="B1597" s="264"/>
      <c r="C1597" s="265"/>
      <c r="D1597" s="255" t="s">
        <v>398</v>
      </c>
      <c r="E1597" s="266" t="s">
        <v>1</v>
      </c>
      <c r="F1597" s="267" t="s">
        <v>1645</v>
      </c>
      <c r="G1597" s="265"/>
      <c r="H1597" s="268">
        <v>1283.4000000000001</v>
      </c>
      <c r="I1597" s="269"/>
      <c r="J1597" s="265"/>
      <c r="K1597" s="265"/>
      <c r="L1597" s="270"/>
      <c r="M1597" s="271"/>
      <c r="N1597" s="272"/>
      <c r="O1597" s="272"/>
      <c r="P1597" s="272"/>
      <c r="Q1597" s="272"/>
      <c r="R1597" s="272"/>
      <c r="S1597" s="272"/>
      <c r="T1597" s="273"/>
      <c r="AT1597" s="274" t="s">
        <v>398</v>
      </c>
      <c r="AU1597" s="274" t="s">
        <v>386</v>
      </c>
      <c r="AV1597" s="15" t="s">
        <v>92</v>
      </c>
      <c r="AW1597" s="15" t="s">
        <v>30</v>
      </c>
      <c r="AX1597" s="15" t="s">
        <v>76</v>
      </c>
      <c r="AY1597" s="274" t="s">
        <v>387</v>
      </c>
    </row>
    <row r="1598" spans="1:65" s="15" customFormat="1" ht="10.199999999999999">
      <c r="B1598" s="264"/>
      <c r="C1598" s="265"/>
      <c r="D1598" s="255" t="s">
        <v>398</v>
      </c>
      <c r="E1598" s="266" t="s">
        <v>269</v>
      </c>
      <c r="F1598" s="267" t="s">
        <v>1646</v>
      </c>
      <c r="G1598" s="265"/>
      <c r="H1598" s="268">
        <v>855.6</v>
      </c>
      <c r="I1598" s="269"/>
      <c r="J1598" s="265"/>
      <c r="K1598" s="265"/>
      <c r="L1598" s="270"/>
      <c r="M1598" s="271"/>
      <c r="N1598" s="272"/>
      <c r="O1598" s="272"/>
      <c r="P1598" s="272"/>
      <c r="Q1598" s="272"/>
      <c r="R1598" s="272"/>
      <c r="S1598" s="272"/>
      <c r="T1598" s="273"/>
      <c r="AT1598" s="274" t="s">
        <v>398</v>
      </c>
      <c r="AU1598" s="274" t="s">
        <v>386</v>
      </c>
      <c r="AV1598" s="15" t="s">
        <v>92</v>
      </c>
      <c r="AW1598" s="15" t="s">
        <v>30</v>
      </c>
      <c r="AX1598" s="15" t="s">
        <v>76</v>
      </c>
      <c r="AY1598" s="274" t="s">
        <v>387</v>
      </c>
    </row>
    <row r="1599" spans="1:65" s="17" customFormat="1" ht="10.199999999999999">
      <c r="B1599" s="286"/>
      <c r="C1599" s="287"/>
      <c r="D1599" s="255" t="s">
        <v>398</v>
      </c>
      <c r="E1599" s="288" t="s">
        <v>261</v>
      </c>
      <c r="F1599" s="289" t="s">
        <v>411</v>
      </c>
      <c r="G1599" s="287"/>
      <c r="H1599" s="290">
        <v>2139</v>
      </c>
      <c r="I1599" s="291"/>
      <c r="J1599" s="287"/>
      <c r="K1599" s="287"/>
      <c r="L1599" s="292"/>
      <c r="M1599" s="293"/>
      <c r="N1599" s="294"/>
      <c r="O1599" s="294"/>
      <c r="P1599" s="294"/>
      <c r="Q1599" s="294"/>
      <c r="R1599" s="294"/>
      <c r="S1599" s="294"/>
      <c r="T1599" s="295"/>
      <c r="AT1599" s="296" t="s">
        <v>398</v>
      </c>
      <c r="AU1599" s="296" t="s">
        <v>386</v>
      </c>
      <c r="AV1599" s="17" t="s">
        <v>99</v>
      </c>
      <c r="AW1599" s="17" t="s">
        <v>30</v>
      </c>
      <c r="AX1599" s="17" t="s">
        <v>76</v>
      </c>
      <c r="AY1599" s="296" t="s">
        <v>387</v>
      </c>
    </row>
    <row r="1600" spans="1:65" s="15" customFormat="1" ht="10.199999999999999">
      <c r="B1600" s="264"/>
      <c r="C1600" s="265"/>
      <c r="D1600" s="255" t="s">
        <v>398</v>
      </c>
      <c r="E1600" s="266" t="s">
        <v>1</v>
      </c>
      <c r="F1600" s="267" t="s">
        <v>1647</v>
      </c>
      <c r="G1600" s="265"/>
      <c r="H1600" s="268">
        <v>106.95</v>
      </c>
      <c r="I1600" s="269"/>
      <c r="J1600" s="265"/>
      <c r="K1600" s="265"/>
      <c r="L1600" s="270"/>
      <c r="M1600" s="271"/>
      <c r="N1600" s="272"/>
      <c r="O1600" s="272"/>
      <c r="P1600" s="272"/>
      <c r="Q1600" s="272"/>
      <c r="R1600" s="272"/>
      <c r="S1600" s="272"/>
      <c r="T1600" s="273"/>
      <c r="AT1600" s="274" t="s">
        <v>398</v>
      </c>
      <c r="AU1600" s="274" t="s">
        <v>386</v>
      </c>
      <c r="AV1600" s="15" t="s">
        <v>92</v>
      </c>
      <c r="AW1600" s="15" t="s">
        <v>30</v>
      </c>
      <c r="AX1600" s="15" t="s">
        <v>76</v>
      </c>
      <c r="AY1600" s="274" t="s">
        <v>387</v>
      </c>
    </row>
    <row r="1601" spans="1:65" s="16" customFormat="1" ht="10.199999999999999">
      <c r="B1601" s="275"/>
      <c r="C1601" s="276"/>
      <c r="D1601" s="255" t="s">
        <v>398</v>
      </c>
      <c r="E1601" s="277" t="s">
        <v>1</v>
      </c>
      <c r="F1601" s="278" t="s">
        <v>412</v>
      </c>
      <c r="G1601" s="276"/>
      <c r="H1601" s="279">
        <v>2245.9499999999998</v>
      </c>
      <c r="I1601" s="280"/>
      <c r="J1601" s="276"/>
      <c r="K1601" s="276"/>
      <c r="L1601" s="281"/>
      <c r="M1601" s="282"/>
      <c r="N1601" s="283"/>
      <c r="O1601" s="283"/>
      <c r="P1601" s="283"/>
      <c r="Q1601" s="283"/>
      <c r="R1601" s="283"/>
      <c r="S1601" s="283"/>
      <c r="T1601" s="284"/>
      <c r="AT1601" s="285" t="s">
        <v>398</v>
      </c>
      <c r="AU1601" s="285" t="s">
        <v>386</v>
      </c>
      <c r="AV1601" s="16" t="s">
        <v>386</v>
      </c>
      <c r="AW1601" s="16" t="s">
        <v>30</v>
      </c>
      <c r="AX1601" s="16" t="s">
        <v>84</v>
      </c>
      <c r="AY1601" s="285" t="s">
        <v>387</v>
      </c>
    </row>
    <row r="1602" spans="1:65" s="2" customFormat="1" ht="24.15" customHeight="1">
      <c r="A1602" s="37"/>
      <c r="B1602" s="38"/>
      <c r="C1602" s="297" t="s">
        <v>1648</v>
      </c>
      <c r="D1602" s="297" t="s">
        <v>592</v>
      </c>
      <c r="E1602" s="298" t="s">
        <v>593</v>
      </c>
      <c r="F1602" s="299" t="s">
        <v>594</v>
      </c>
      <c r="G1602" s="300" t="s">
        <v>180</v>
      </c>
      <c r="H1602" s="301">
        <v>3.9620000000000002</v>
      </c>
      <c r="I1602" s="302"/>
      <c r="J1602" s="303">
        <f>ROUND(I1602*H1602,2)</f>
        <v>0</v>
      </c>
      <c r="K1602" s="304"/>
      <c r="L1602" s="305"/>
      <c r="M1602" s="306" t="s">
        <v>1</v>
      </c>
      <c r="N1602" s="307" t="s">
        <v>42</v>
      </c>
      <c r="O1602" s="78"/>
      <c r="P1602" s="250">
        <f>O1602*H1602</f>
        <v>0</v>
      </c>
      <c r="Q1602" s="250">
        <v>1E-3</v>
      </c>
      <c r="R1602" s="250">
        <f>Q1602*H1602</f>
        <v>3.9620000000000002E-3</v>
      </c>
      <c r="S1602" s="250">
        <v>0</v>
      </c>
      <c r="T1602" s="251">
        <f>S1602*H1602</f>
        <v>0</v>
      </c>
      <c r="U1602" s="37"/>
      <c r="V1602" s="37"/>
      <c r="W1602" s="37"/>
      <c r="X1602" s="37"/>
      <c r="Y1602" s="37"/>
      <c r="Z1602" s="37"/>
      <c r="AA1602" s="37"/>
      <c r="AB1602" s="37"/>
      <c r="AC1602" s="37"/>
      <c r="AD1602" s="37"/>
      <c r="AE1602" s="37"/>
      <c r="AR1602" s="252" t="s">
        <v>443</v>
      </c>
      <c r="AT1602" s="252" t="s">
        <v>592</v>
      </c>
      <c r="AU1602" s="252" t="s">
        <v>386</v>
      </c>
      <c r="AY1602" s="19" t="s">
        <v>387</v>
      </c>
      <c r="BE1602" s="127">
        <f>IF(N1602="základná",J1602,0)</f>
        <v>0</v>
      </c>
      <c r="BF1602" s="127">
        <f>IF(N1602="znížená",J1602,0)</f>
        <v>0</v>
      </c>
      <c r="BG1602" s="127">
        <f>IF(N1602="zákl. prenesená",J1602,0)</f>
        <v>0</v>
      </c>
      <c r="BH1602" s="127">
        <f>IF(N1602="zníž. prenesená",J1602,0)</f>
        <v>0</v>
      </c>
      <c r="BI1602" s="127">
        <f>IF(N1602="nulová",J1602,0)</f>
        <v>0</v>
      </c>
      <c r="BJ1602" s="19" t="s">
        <v>92</v>
      </c>
      <c r="BK1602" s="127">
        <f>ROUND(I1602*H1602,2)</f>
        <v>0</v>
      </c>
      <c r="BL1602" s="19" t="s">
        <v>386</v>
      </c>
      <c r="BM1602" s="252" t="s">
        <v>1649</v>
      </c>
    </row>
    <row r="1603" spans="1:65" s="15" customFormat="1" ht="10.199999999999999">
      <c r="B1603" s="264"/>
      <c r="C1603" s="265"/>
      <c r="D1603" s="255" t="s">
        <v>398</v>
      </c>
      <c r="E1603" s="266" t="s">
        <v>1</v>
      </c>
      <c r="F1603" s="267" t="s">
        <v>1650</v>
      </c>
      <c r="G1603" s="265"/>
      <c r="H1603" s="268">
        <v>898.38</v>
      </c>
      <c r="I1603" s="269"/>
      <c r="J1603" s="265"/>
      <c r="K1603" s="265"/>
      <c r="L1603" s="270"/>
      <c r="M1603" s="271"/>
      <c r="N1603" s="272"/>
      <c r="O1603" s="272"/>
      <c r="P1603" s="272"/>
      <c r="Q1603" s="272"/>
      <c r="R1603" s="272"/>
      <c r="S1603" s="272"/>
      <c r="T1603" s="273"/>
      <c r="AT1603" s="274" t="s">
        <v>398</v>
      </c>
      <c r="AU1603" s="274" t="s">
        <v>386</v>
      </c>
      <c r="AV1603" s="15" t="s">
        <v>92</v>
      </c>
      <c r="AW1603" s="15" t="s">
        <v>30</v>
      </c>
      <c r="AX1603" s="15" t="s">
        <v>76</v>
      </c>
      <c r="AY1603" s="274" t="s">
        <v>387</v>
      </c>
    </row>
    <row r="1604" spans="1:65" s="16" customFormat="1" ht="10.199999999999999">
      <c r="B1604" s="275"/>
      <c r="C1604" s="276"/>
      <c r="D1604" s="255" t="s">
        <v>398</v>
      </c>
      <c r="E1604" s="277" t="s">
        <v>1</v>
      </c>
      <c r="F1604" s="278" t="s">
        <v>412</v>
      </c>
      <c r="G1604" s="276"/>
      <c r="H1604" s="279">
        <v>898.38</v>
      </c>
      <c r="I1604" s="280"/>
      <c r="J1604" s="276"/>
      <c r="K1604" s="276"/>
      <c r="L1604" s="281"/>
      <c r="M1604" s="282"/>
      <c r="N1604" s="283"/>
      <c r="O1604" s="283"/>
      <c r="P1604" s="283"/>
      <c r="Q1604" s="283"/>
      <c r="R1604" s="283"/>
      <c r="S1604" s="283"/>
      <c r="T1604" s="284"/>
      <c r="AT1604" s="285" t="s">
        <v>398</v>
      </c>
      <c r="AU1604" s="285" t="s">
        <v>386</v>
      </c>
      <c r="AV1604" s="16" t="s">
        <v>386</v>
      </c>
      <c r="AW1604" s="16" t="s">
        <v>30</v>
      </c>
      <c r="AX1604" s="16" t="s">
        <v>84</v>
      </c>
      <c r="AY1604" s="285" t="s">
        <v>387</v>
      </c>
    </row>
    <row r="1605" spans="1:65" s="15" customFormat="1" ht="10.199999999999999">
      <c r="B1605" s="264"/>
      <c r="C1605" s="265"/>
      <c r="D1605" s="255" t="s">
        <v>398</v>
      </c>
      <c r="E1605" s="265"/>
      <c r="F1605" s="267" t="s">
        <v>1651</v>
      </c>
      <c r="G1605" s="265"/>
      <c r="H1605" s="268">
        <v>3.9620000000000002</v>
      </c>
      <c r="I1605" s="269"/>
      <c r="J1605" s="265"/>
      <c r="K1605" s="265"/>
      <c r="L1605" s="270"/>
      <c r="M1605" s="271"/>
      <c r="N1605" s="272"/>
      <c r="O1605" s="272"/>
      <c r="P1605" s="272"/>
      <c r="Q1605" s="272"/>
      <c r="R1605" s="272"/>
      <c r="S1605" s="272"/>
      <c r="T1605" s="273"/>
      <c r="AT1605" s="274" t="s">
        <v>398</v>
      </c>
      <c r="AU1605" s="274" t="s">
        <v>386</v>
      </c>
      <c r="AV1605" s="15" t="s">
        <v>92</v>
      </c>
      <c r="AW1605" s="15" t="s">
        <v>4</v>
      </c>
      <c r="AX1605" s="15" t="s">
        <v>84</v>
      </c>
      <c r="AY1605" s="274" t="s">
        <v>387</v>
      </c>
    </row>
    <row r="1606" spans="1:65" s="2" customFormat="1" ht="24.15" customHeight="1">
      <c r="A1606" s="37"/>
      <c r="B1606" s="38"/>
      <c r="C1606" s="240" t="s">
        <v>1652</v>
      </c>
      <c r="D1606" s="240" t="s">
        <v>393</v>
      </c>
      <c r="E1606" s="241" t="s">
        <v>1042</v>
      </c>
      <c r="F1606" s="242" t="s">
        <v>1043</v>
      </c>
      <c r="G1606" s="243" t="s">
        <v>405</v>
      </c>
      <c r="H1606" s="244">
        <v>352.83199999999999</v>
      </c>
      <c r="I1606" s="245"/>
      <c r="J1606" s="246">
        <f>ROUND(I1606*H1606,2)</f>
        <v>0</v>
      </c>
      <c r="K1606" s="247"/>
      <c r="L1606" s="40"/>
      <c r="M1606" s="248" t="s">
        <v>1</v>
      </c>
      <c r="N1606" s="249" t="s">
        <v>42</v>
      </c>
      <c r="O1606" s="78"/>
      <c r="P1606" s="250">
        <f>O1606*H1606</f>
        <v>0</v>
      </c>
      <c r="Q1606" s="250">
        <v>4.0000000000000001E-3</v>
      </c>
      <c r="R1606" s="250">
        <f>Q1606*H1606</f>
        <v>1.4113279999999999</v>
      </c>
      <c r="S1606" s="250">
        <v>0</v>
      </c>
      <c r="T1606" s="251">
        <f>S1606*H1606</f>
        <v>0</v>
      </c>
      <c r="U1606" s="37"/>
      <c r="V1606" s="37"/>
      <c r="W1606" s="37"/>
      <c r="X1606" s="37"/>
      <c r="Y1606" s="37"/>
      <c r="Z1606" s="37"/>
      <c r="AA1606" s="37"/>
      <c r="AB1606" s="37"/>
      <c r="AC1606" s="37"/>
      <c r="AD1606" s="37"/>
      <c r="AE1606" s="37"/>
      <c r="AR1606" s="252" t="s">
        <v>386</v>
      </c>
      <c r="AT1606" s="252" t="s">
        <v>393</v>
      </c>
      <c r="AU1606" s="252" t="s">
        <v>386</v>
      </c>
      <c r="AY1606" s="19" t="s">
        <v>387</v>
      </c>
      <c r="BE1606" s="127">
        <f>IF(N1606="základná",J1606,0)</f>
        <v>0</v>
      </c>
      <c r="BF1606" s="127">
        <f>IF(N1606="znížená",J1606,0)</f>
        <v>0</v>
      </c>
      <c r="BG1606" s="127">
        <f>IF(N1606="zákl. prenesená",J1606,0)</f>
        <v>0</v>
      </c>
      <c r="BH1606" s="127">
        <f>IF(N1606="zníž. prenesená",J1606,0)</f>
        <v>0</v>
      </c>
      <c r="BI1606" s="127">
        <f>IF(N1606="nulová",J1606,0)</f>
        <v>0</v>
      </c>
      <c r="BJ1606" s="19" t="s">
        <v>92</v>
      </c>
      <c r="BK1606" s="127">
        <f>ROUND(I1606*H1606,2)</f>
        <v>0</v>
      </c>
      <c r="BL1606" s="19" t="s">
        <v>386</v>
      </c>
      <c r="BM1606" s="252" t="s">
        <v>1653</v>
      </c>
    </row>
    <row r="1607" spans="1:65" s="15" customFormat="1" ht="10.199999999999999">
      <c r="B1607" s="264"/>
      <c r="C1607" s="265"/>
      <c r="D1607" s="255" t="s">
        <v>398</v>
      </c>
      <c r="E1607" s="266" t="s">
        <v>1</v>
      </c>
      <c r="F1607" s="267" t="s">
        <v>282</v>
      </c>
      <c r="G1607" s="265"/>
      <c r="H1607" s="268">
        <v>336.03</v>
      </c>
      <c r="I1607" s="269"/>
      <c r="J1607" s="265"/>
      <c r="K1607" s="265"/>
      <c r="L1607" s="270"/>
      <c r="M1607" s="271"/>
      <c r="N1607" s="272"/>
      <c r="O1607" s="272"/>
      <c r="P1607" s="272"/>
      <c r="Q1607" s="272"/>
      <c r="R1607" s="272"/>
      <c r="S1607" s="272"/>
      <c r="T1607" s="273"/>
      <c r="AT1607" s="274" t="s">
        <v>398</v>
      </c>
      <c r="AU1607" s="274" t="s">
        <v>386</v>
      </c>
      <c r="AV1607" s="15" t="s">
        <v>92</v>
      </c>
      <c r="AW1607" s="15" t="s">
        <v>30</v>
      </c>
      <c r="AX1607" s="15" t="s">
        <v>76</v>
      </c>
      <c r="AY1607" s="274" t="s">
        <v>387</v>
      </c>
    </row>
    <row r="1608" spans="1:65" s="17" customFormat="1" ht="10.199999999999999">
      <c r="B1608" s="286"/>
      <c r="C1608" s="287"/>
      <c r="D1608" s="255" t="s">
        <v>398</v>
      </c>
      <c r="E1608" s="288" t="s">
        <v>1</v>
      </c>
      <c r="F1608" s="289" t="s">
        <v>411</v>
      </c>
      <c r="G1608" s="287"/>
      <c r="H1608" s="290">
        <v>336.03</v>
      </c>
      <c r="I1608" s="291"/>
      <c r="J1608" s="287"/>
      <c r="K1608" s="287"/>
      <c r="L1608" s="292"/>
      <c r="M1608" s="293"/>
      <c r="N1608" s="294"/>
      <c r="O1608" s="294"/>
      <c r="P1608" s="294"/>
      <c r="Q1608" s="294"/>
      <c r="R1608" s="294"/>
      <c r="S1608" s="294"/>
      <c r="T1608" s="295"/>
      <c r="AT1608" s="296" t="s">
        <v>398</v>
      </c>
      <c r="AU1608" s="296" t="s">
        <v>386</v>
      </c>
      <c r="AV1608" s="17" t="s">
        <v>99</v>
      </c>
      <c r="AW1608" s="17" t="s">
        <v>30</v>
      </c>
      <c r="AX1608" s="17" t="s">
        <v>76</v>
      </c>
      <c r="AY1608" s="296" t="s">
        <v>387</v>
      </c>
    </row>
    <row r="1609" spans="1:65" s="15" customFormat="1" ht="10.199999999999999">
      <c r="B1609" s="264"/>
      <c r="C1609" s="265"/>
      <c r="D1609" s="255" t="s">
        <v>398</v>
      </c>
      <c r="E1609" s="266" t="s">
        <v>1</v>
      </c>
      <c r="F1609" s="267" t="s">
        <v>1615</v>
      </c>
      <c r="G1609" s="265"/>
      <c r="H1609" s="268">
        <v>16.802</v>
      </c>
      <c r="I1609" s="269"/>
      <c r="J1609" s="265"/>
      <c r="K1609" s="265"/>
      <c r="L1609" s="270"/>
      <c r="M1609" s="271"/>
      <c r="N1609" s="272"/>
      <c r="O1609" s="272"/>
      <c r="P1609" s="272"/>
      <c r="Q1609" s="272"/>
      <c r="R1609" s="272"/>
      <c r="S1609" s="272"/>
      <c r="T1609" s="273"/>
      <c r="AT1609" s="274" t="s">
        <v>398</v>
      </c>
      <c r="AU1609" s="274" t="s">
        <v>386</v>
      </c>
      <c r="AV1609" s="15" t="s">
        <v>92</v>
      </c>
      <c r="AW1609" s="15" t="s">
        <v>30</v>
      </c>
      <c r="AX1609" s="15" t="s">
        <v>76</v>
      </c>
      <c r="AY1609" s="274" t="s">
        <v>387</v>
      </c>
    </row>
    <row r="1610" spans="1:65" s="16" customFormat="1" ht="10.199999999999999">
      <c r="B1610" s="275"/>
      <c r="C1610" s="276"/>
      <c r="D1610" s="255" t="s">
        <v>398</v>
      </c>
      <c r="E1610" s="277" t="s">
        <v>1</v>
      </c>
      <c r="F1610" s="278" t="s">
        <v>412</v>
      </c>
      <c r="G1610" s="276"/>
      <c r="H1610" s="279">
        <v>352.83199999999999</v>
      </c>
      <c r="I1610" s="280"/>
      <c r="J1610" s="276"/>
      <c r="K1610" s="276"/>
      <c r="L1610" s="281"/>
      <c r="M1610" s="282"/>
      <c r="N1610" s="283"/>
      <c r="O1610" s="283"/>
      <c r="P1610" s="283"/>
      <c r="Q1610" s="283"/>
      <c r="R1610" s="283"/>
      <c r="S1610" s="283"/>
      <c r="T1610" s="284"/>
      <c r="AT1610" s="285" t="s">
        <v>398</v>
      </c>
      <c r="AU1610" s="285" t="s">
        <v>386</v>
      </c>
      <c r="AV1610" s="16" t="s">
        <v>386</v>
      </c>
      <c r="AW1610" s="16" t="s">
        <v>30</v>
      </c>
      <c r="AX1610" s="16" t="s">
        <v>84</v>
      </c>
      <c r="AY1610" s="285" t="s">
        <v>387</v>
      </c>
    </row>
    <row r="1611" spans="1:65" s="2" customFormat="1" ht="24.15" customHeight="1">
      <c r="A1611" s="37"/>
      <c r="B1611" s="38"/>
      <c r="C1611" s="240" t="s">
        <v>195</v>
      </c>
      <c r="D1611" s="240" t="s">
        <v>393</v>
      </c>
      <c r="E1611" s="241" t="s">
        <v>603</v>
      </c>
      <c r="F1611" s="242" t="s">
        <v>604</v>
      </c>
      <c r="G1611" s="243" t="s">
        <v>405</v>
      </c>
      <c r="H1611" s="244">
        <v>3534</v>
      </c>
      <c r="I1611" s="245"/>
      <c r="J1611" s="246">
        <f>ROUND(I1611*H1611,2)</f>
        <v>0</v>
      </c>
      <c r="K1611" s="247"/>
      <c r="L1611" s="40"/>
      <c r="M1611" s="248" t="s">
        <v>1</v>
      </c>
      <c r="N1611" s="249" t="s">
        <v>42</v>
      </c>
      <c r="O1611" s="78"/>
      <c r="P1611" s="250">
        <f>O1611*H1611</f>
        <v>0</v>
      </c>
      <c r="Q1611" s="250">
        <v>8.2293999999999996E-3</v>
      </c>
      <c r="R1611" s="250">
        <f>Q1611*H1611</f>
        <v>29.082699599999998</v>
      </c>
      <c r="S1611" s="250">
        <v>0</v>
      </c>
      <c r="T1611" s="251">
        <f>S1611*H1611</f>
        <v>0</v>
      </c>
      <c r="U1611" s="37"/>
      <c r="V1611" s="37"/>
      <c r="W1611" s="37"/>
      <c r="X1611" s="37"/>
      <c r="Y1611" s="37"/>
      <c r="Z1611" s="37"/>
      <c r="AA1611" s="37"/>
      <c r="AB1611" s="37"/>
      <c r="AC1611" s="37"/>
      <c r="AD1611" s="37"/>
      <c r="AE1611" s="37"/>
      <c r="AR1611" s="252" t="s">
        <v>386</v>
      </c>
      <c r="AT1611" s="252" t="s">
        <v>393</v>
      </c>
      <c r="AU1611" s="252" t="s">
        <v>386</v>
      </c>
      <c r="AY1611" s="19" t="s">
        <v>387</v>
      </c>
      <c r="BE1611" s="127">
        <f>IF(N1611="základná",J1611,0)</f>
        <v>0</v>
      </c>
      <c r="BF1611" s="127">
        <f>IF(N1611="znížená",J1611,0)</f>
        <v>0</v>
      </c>
      <c r="BG1611" s="127">
        <f>IF(N1611="zákl. prenesená",J1611,0)</f>
        <v>0</v>
      </c>
      <c r="BH1611" s="127">
        <f>IF(N1611="zníž. prenesená",J1611,0)</f>
        <v>0</v>
      </c>
      <c r="BI1611" s="127">
        <f>IF(N1611="nulová",J1611,0)</f>
        <v>0</v>
      </c>
      <c r="BJ1611" s="19" t="s">
        <v>92</v>
      </c>
      <c r="BK1611" s="127">
        <f>ROUND(I1611*H1611,2)</f>
        <v>0</v>
      </c>
      <c r="BL1611" s="19" t="s">
        <v>386</v>
      </c>
      <c r="BM1611" s="252" t="s">
        <v>1654</v>
      </c>
    </row>
    <row r="1612" spans="1:65" s="15" customFormat="1" ht="10.199999999999999">
      <c r="B1612" s="264"/>
      <c r="C1612" s="265"/>
      <c r="D1612" s="255" t="s">
        <v>398</v>
      </c>
      <c r="E1612" s="266" t="s">
        <v>1</v>
      </c>
      <c r="F1612" s="267" t="s">
        <v>227</v>
      </c>
      <c r="G1612" s="265"/>
      <c r="H1612" s="268">
        <v>3534</v>
      </c>
      <c r="I1612" s="269"/>
      <c r="J1612" s="265"/>
      <c r="K1612" s="265"/>
      <c r="L1612" s="270"/>
      <c r="M1612" s="271"/>
      <c r="N1612" s="272"/>
      <c r="O1612" s="272"/>
      <c r="P1612" s="272"/>
      <c r="Q1612" s="272"/>
      <c r="R1612" s="272"/>
      <c r="S1612" s="272"/>
      <c r="T1612" s="273"/>
      <c r="AT1612" s="274" t="s">
        <v>398</v>
      </c>
      <c r="AU1612" s="274" t="s">
        <v>386</v>
      </c>
      <c r="AV1612" s="15" t="s">
        <v>92</v>
      </c>
      <c r="AW1612" s="15" t="s">
        <v>30</v>
      </c>
      <c r="AX1612" s="15" t="s">
        <v>84</v>
      </c>
      <c r="AY1612" s="274" t="s">
        <v>387</v>
      </c>
    </row>
    <row r="1613" spans="1:65" s="2" customFormat="1" ht="24.15" customHeight="1">
      <c r="A1613" s="37"/>
      <c r="B1613" s="38"/>
      <c r="C1613" s="240" t="s">
        <v>1655</v>
      </c>
      <c r="D1613" s="240" t="s">
        <v>393</v>
      </c>
      <c r="E1613" s="241" t="s">
        <v>607</v>
      </c>
      <c r="F1613" s="242" t="s">
        <v>608</v>
      </c>
      <c r="G1613" s="243" t="s">
        <v>396</v>
      </c>
      <c r="H1613" s="244">
        <v>718</v>
      </c>
      <c r="I1613" s="245"/>
      <c r="J1613" s="246">
        <f>ROUND(I1613*H1613,2)</f>
        <v>0</v>
      </c>
      <c r="K1613" s="247"/>
      <c r="L1613" s="40"/>
      <c r="M1613" s="248" t="s">
        <v>1</v>
      </c>
      <c r="N1613" s="249" t="s">
        <v>42</v>
      </c>
      <c r="O1613" s="78"/>
      <c r="P1613" s="250">
        <f>O1613*H1613</f>
        <v>0</v>
      </c>
      <c r="Q1613" s="250">
        <v>0</v>
      </c>
      <c r="R1613" s="250">
        <f>Q1613*H1613</f>
        <v>0</v>
      </c>
      <c r="S1613" s="250">
        <v>0</v>
      </c>
      <c r="T1613" s="251">
        <f>S1613*H1613</f>
        <v>0</v>
      </c>
      <c r="U1613" s="37"/>
      <c r="V1613" s="37"/>
      <c r="W1613" s="37"/>
      <c r="X1613" s="37"/>
      <c r="Y1613" s="37"/>
      <c r="Z1613" s="37"/>
      <c r="AA1613" s="37"/>
      <c r="AB1613" s="37"/>
      <c r="AC1613" s="37"/>
      <c r="AD1613" s="37"/>
      <c r="AE1613" s="37"/>
      <c r="AR1613" s="252" t="s">
        <v>386</v>
      </c>
      <c r="AT1613" s="252" t="s">
        <v>393</v>
      </c>
      <c r="AU1613" s="252" t="s">
        <v>386</v>
      </c>
      <c r="AY1613" s="19" t="s">
        <v>387</v>
      </c>
      <c r="BE1613" s="127">
        <f>IF(N1613="základná",J1613,0)</f>
        <v>0</v>
      </c>
      <c r="BF1613" s="127">
        <f>IF(N1613="znížená",J1613,0)</f>
        <v>0</v>
      </c>
      <c r="BG1613" s="127">
        <f>IF(N1613="zákl. prenesená",J1613,0)</f>
        <v>0</v>
      </c>
      <c r="BH1613" s="127">
        <f>IF(N1613="zníž. prenesená",J1613,0)</f>
        <v>0</v>
      </c>
      <c r="BI1613" s="127">
        <f>IF(N1613="nulová",J1613,0)</f>
        <v>0</v>
      </c>
      <c r="BJ1613" s="19" t="s">
        <v>92</v>
      </c>
      <c r="BK1613" s="127">
        <f>ROUND(I1613*H1613,2)</f>
        <v>0</v>
      </c>
      <c r="BL1613" s="19" t="s">
        <v>386</v>
      </c>
      <c r="BM1613" s="252" t="s">
        <v>1656</v>
      </c>
    </row>
    <row r="1614" spans="1:65" s="14" customFormat="1" ht="10.199999999999999">
      <c r="B1614" s="253"/>
      <c r="C1614" s="254"/>
      <c r="D1614" s="255" t="s">
        <v>398</v>
      </c>
      <c r="E1614" s="256" t="s">
        <v>1</v>
      </c>
      <c r="F1614" s="257" t="s">
        <v>610</v>
      </c>
      <c r="G1614" s="254"/>
      <c r="H1614" s="256" t="s">
        <v>1</v>
      </c>
      <c r="I1614" s="258"/>
      <c r="J1614" s="254"/>
      <c r="K1614" s="254"/>
      <c r="L1614" s="259"/>
      <c r="M1614" s="260"/>
      <c r="N1614" s="261"/>
      <c r="O1614" s="261"/>
      <c r="P1614" s="261"/>
      <c r="Q1614" s="261"/>
      <c r="R1614" s="261"/>
      <c r="S1614" s="261"/>
      <c r="T1614" s="262"/>
      <c r="AT1614" s="263" t="s">
        <v>398</v>
      </c>
      <c r="AU1614" s="263" t="s">
        <v>386</v>
      </c>
      <c r="AV1614" s="14" t="s">
        <v>84</v>
      </c>
      <c r="AW1614" s="14" t="s">
        <v>30</v>
      </c>
      <c r="AX1614" s="14" t="s">
        <v>76</v>
      </c>
      <c r="AY1614" s="263" t="s">
        <v>387</v>
      </c>
    </row>
    <row r="1615" spans="1:65" s="15" customFormat="1" ht="10.199999999999999">
      <c r="B1615" s="264"/>
      <c r="C1615" s="265"/>
      <c r="D1615" s="255" t="s">
        <v>398</v>
      </c>
      <c r="E1615" s="266" t="s">
        <v>1</v>
      </c>
      <c r="F1615" s="267" t="s">
        <v>245</v>
      </c>
      <c r="G1615" s="265"/>
      <c r="H1615" s="268">
        <v>718</v>
      </c>
      <c r="I1615" s="269"/>
      <c r="J1615" s="265"/>
      <c r="K1615" s="265"/>
      <c r="L1615" s="270"/>
      <c r="M1615" s="271"/>
      <c r="N1615" s="272"/>
      <c r="O1615" s="272"/>
      <c r="P1615" s="272"/>
      <c r="Q1615" s="272"/>
      <c r="R1615" s="272"/>
      <c r="S1615" s="272"/>
      <c r="T1615" s="273"/>
      <c r="AT1615" s="274" t="s">
        <v>398</v>
      </c>
      <c r="AU1615" s="274" t="s">
        <v>386</v>
      </c>
      <c r="AV1615" s="15" t="s">
        <v>92</v>
      </c>
      <c r="AW1615" s="15" t="s">
        <v>30</v>
      </c>
      <c r="AX1615" s="15" t="s">
        <v>76</v>
      </c>
      <c r="AY1615" s="274" t="s">
        <v>387</v>
      </c>
    </row>
    <row r="1616" spans="1:65" s="17" customFormat="1" ht="10.199999999999999">
      <c r="B1616" s="286"/>
      <c r="C1616" s="287"/>
      <c r="D1616" s="255" t="s">
        <v>398</v>
      </c>
      <c r="E1616" s="288" t="s">
        <v>244</v>
      </c>
      <c r="F1616" s="289" t="s">
        <v>411</v>
      </c>
      <c r="G1616" s="287"/>
      <c r="H1616" s="290">
        <v>718</v>
      </c>
      <c r="I1616" s="291"/>
      <c r="J1616" s="287"/>
      <c r="K1616" s="287"/>
      <c r="L1616" s="292"/>
      <c r="M1616" s="293"/>
      <c r="N1616" s="294"/>
      <c r="O1616" s="294"/>
      <c r="P1616" s="294"/>
      <c r="Q1616" s="294"/>
      <c r="R1616" s="294"/>
      <c r="S1616" s="294"/>
      <c r="T1616" s="295"/>
      <c r="AT1616" s="296" t="s">
        <v>398</v>
      </c>
      <c r="AU1616" s="296" t="s">
        <v>386</v>
      </c>
      <c r="AV1616" s="17" t="s">
        <v>99</v>
      </c>
      <c r="AW1616" s="17" t="s">
        <v>30</v>
      </c>
      <c r="AX1616" s="17" t="s">
        <v>76</v>
      </c>
      <c r="AY1616" s="296" t="s">
        <v>387</v>
      </c>
    </row>
    <row r="1617" spans="1:65" s="16" customFormat="1" ht="10.199999999999999">
      <c r="B1617" s="275"/>
      <c r="C1617" s="276"/>
      <c r="D1617" s="255" t="s">
        <v>398</v>
      </c>
      <c r="E1617" s="277" t="s">
        <v>1</v>
      </c>
      <c r="F1617" s="278" t="s">
        <v>412</v>
      </c>
      <c r="G1617" s="276"/>
      <c r="H1617" s="279">
        <v>718</v>
      </c>
      <c r="I1617" s="280"/>
      <c r="J1617" s="276"/>
      <c r="K1617" s="276"/>
      <c r="L1617" s="281"/>
      <c r="M1617" s="282"/>
      <c r="N1617" s="283"/>
      <c r="O1617" s="283"/>
      <c r="P1617" s="283"/>
      <c r="Q1617" s="283"/>
      <c r="R1617" s="283"/>
      <c r="S1617" s="283"/>
      <c r="T1617" s="284"/>
      <c r="AT1617" s="285" t="s">
        <v>398</v>
      </c>
      <c r="AU1617" s="285" t="s">
        <v>386</v>
      </c>
      <c r="AV1617" s="16" t="s">
        <v>386</v>
      </c>
      <c r="AW1617" s="16" t="s">
        <v>30</v>
      </c>
      <c r="AX1617" s="16" t="s">
        <v>84</v>
      </c>
      <c r="AY1617" s="285" t="s">
        <v>387</v>
      </c>
    </row>
    <row r="1618" spans="1:65" s="2" customFormat="1" ht="24.15" customHeight="1">
      <c r="A1618" s="37"/>
      <c r="B1618" s="38"/>
      <c r="C1618" s="297" t="s">
        <v>1657</v>
      </c>
      <c r="D1618" s="297" t="s">
        <v>592</v>
      </c>
      <c r="E1618" s="298" t="s">
        <v>612</v>
      </c>
      <c r="F1618" s="299" t="s">
        <v>613</v>
      </c>
      <c r="G1618" s="300" t="s">
        <v>396</v>
      </c>
      <c r="H1618" s="301">
        <v>725.18</v>
      </c>
      <c r="I1618" s="302"/>
      <c r="J1618" s="303">
        <f>ROUND(I1618*H1618,2)</f>
        <v>0</v>
      </c>
      <c r="K1618" s="304"/>
      <c r="L1618" s="305"/>
      <c r="M1618" s="306" t="s">
        <v>1</v>
      </c>
      <c r="N1618" s="307" t="s">
        <v>42</v>
      </c>
      <c r="O1618" s="78"/>
      <c r="P1618" s="250">
        <f>O1618*H1618</f>
        <v>0</v>
      </c>
      <c r="Q1618" s="250">
        <v>1.4999999999999999E-4</v>
      </c>
      <c r="R1618" s="250">
        <f>Q1618*H1618</f>
        <v>0.10877699999999998</v>
      </c>
      <c r="S1618" s="250">
        <v>0</v>
      </c>
      <c r="T1618" s="251">
        <f>S1618*H1618</f>
        <v>0</v>
      </c>
      <c r="U1618" s="37"/>
      <c r="V1618" s="37"/>
      <c r="W1618" s="37"/>
      <c r="X1618" s="37"/>
      <c r="Y1618" s="37"/>
      <c r="Z1618" s="37"/>
      <c r="AA1618" s="37"/>
      <c r="AB1618" s="37"/>
      <c r="AC1618" s="37"/>
      <c r="AD1618" s="37"/>
      <c r="AE1618" s="37"/>
      <c r="AR1618" s="252" t="s">
        <v>443</v>
      </c>
      <c r="AT1618" s="252" t="s">
        <v>592</v>
      </c>
      <c r="AU1618" s="252" t="s">
        <v>386</v>
      </c>
      <c r="AY1618" s="19" t="s">
        <v>387</v>
      </c>
      <c r="BE1618" s="127">
        <f>IF(N1618="základná",J1618,0)</f>
        <v>0</v>
      </c>
      <c r="BF1618" s="127">
        <f>IF(N1618="znížená",J1618,0)</f>
        <v>0</v>
      </c>
      <c r="BG1618" s="127">
        <f>IF(N1618="zákl. prenesená",J1618,0)</f>
        <v>0</v>
      </c>
      <c r="BH1618" s="127">
        <f>IF(N1618="zníž. prenesená",J1618,0)</f>
        <v>0</v>
      </c>
      <c r="BI1618" s="127">
        <f>IF(N1618="nulová",J1618,0)</f>
        <v>0</v>
      </c>
      <c r="BJ1618" s="19" t="s">
        <v>92</v>
      </c>
      <c r="BK1618" s="127">
        <f>ROUND(I1618*H1618,2)</f>
        <v>0</v>
      </c>
      <c r="BL1618" s="19" t="s">
        <v>386</v>
      </c>
      <c r="BM1618" s="252" t="s">
        <v>1658</v>
      </c>
    </row>
    <row r="1619" spans="1:65" s="13" customFormat="1" ht="20.85" customHeight="1">
      <c r="B1619" s="227"/>
      <c r="C1619" s="228"/>
      <c r="D1619" s="229" t="s">
        <v>75</v>
      </c>
      <c r="E1619" s="229" t="s">
        <v>427</v>
      </c>
      <c r="F1619" s="229" t="s">
        <v>428</v>
      </c>
      <c r="G1619" s="228"/>
      <c r="H1619" s="228"/>
      <c r="I1619" s="230"/>
      <c r="J1619" s="231">
        <f>BK1619</f>
        <v>0</v>
      </c>
      <c r="K1619" s="228"/>
      <c r="L1619" s="232"/>
      <c r="M1619" s="233"/>
      <c r="N1619" s="234"/>
      <c r="O1619" s="234"/>
      <c r="P1619" s="235">
        <f>SUM(P1620:P1643)</f>
        <v>0</v>
      </c>
      <c r="Q1619" s="234"/>
      <c r="R1619" s="235">
        <f>SUM(R1620:R1643)</f>
        <v>65.421914999999998</v>
      </c>
      <c r="S1619" s="234"/>
      <c r="T1619" s="236">
        <f>SUM(T1620:T1643)</f>
        <v>0</v>
      </c>
      <c r="AR1619" s="237" t="s">
        <v>84</v>
      </c>
      <c r="AT1619" s="238" t="s">
        <v>75</v>
      </c>
      <c r="AU1619" s="238" t="s">
        <v>99</v>
      </c>
      <c r="AY1619" s="237" t="s">
        <v>387</v>
      </c>
      <c r="BK1619" s="239">
        <f>SUM(BK1620:BK1643)</f>
        <v>0</v>
      </c>
    </row>
    <row r="1620" spans="1:65" s="2" customFormat="1" ht="62.7" customHeight="1">
      <c r="A1620" s="37"/>
      <c r="B1620" s="38"/>
      <c r="C1620" s="240" t="s">
        <v>1659</v>
      </c>
      <c r="D1620" s="240" t="s">
        <v>393</v>
      </c>
      <c r="E1620" s="241" t="s">
        <v>632</v>
      </c>
      <c r="F1620" s="242" t="s">
        <v>633</v>
      </c>
      <c r="G1620" s="243" t="s">
        <v>396</v>
      </c>
      <c r="H1620" s="244">
        <v>7</v>
      </c>
      <c r="I1620" s="245"/>
      <c r="J1620" s="246">
        <f>ROUND(I1620*H1620,2)</f>
        <v>0</v>
      </c>
      <c r="K1620" s="247"/>
      <c r="L1620" s="40"/>
      <c r="M1620" s="248" t="s">
        <v>1</v>
      </c>
      <c r="N1620" s="249" t="s">
        <v>42</v>
      </c>
      <c r="O1620" s="78"/>
      <c r="P1620" s="250">
        <f>O1620*H1620</f>
        <v>0</v>
      </c>
      <c r="Q1620" s="250">
        <v>0.53791</v>
      </c>
      <c r="R1620" s="250">
        <f>Q1620*H1620</f>
        <v>3.7653699999999999</v>
      </c>
      <c r="S1620" s="250">
        <v>0</v>
      </c>
      <c r="T1620" s="251">
        <f>S1620*H1620</f>
        <v>0</v>
      </c>
      <c r="U1620" s="37"/>
      <c r="V1620" s="37"/>
      <c r="W1620" s="37"/>
      <c r="X1620" s="37"/>
      <c r="Y1620" s="37"/>
      <c r="Z1620" s="37"/>
      <c r="AA1620" s="37"/>
      <c r="AB1620" s="37"/>
      <c r="AC1620" s="37"/>
      <c r="AD1620" s="37"/>
      <c r="AE1620" s="37"/>
      <c r="AR1620" s="252" t="s">
        <v>386</v>
      </c>
      <c r="AT1620" s="252" t="s">
        <v>393</v>
      </c>
      <c r="AU1620" s="252" t="s">
        <v>386</v>
      </c>
      <c r="AY1620" s="19" t="s">
        <v>387</v>
      </c>
      <c r="BE1620" s="127">
        <f>IF(N1620="základná",J1620,0)</f>
        <v>0</v>
      </c>
      <c r="BF1620" s="127">
        <f>IF(N1620="znížená",J1620,0)</f>
        <v>0</v>
      </c>
      <c r="BG1620" s="127">
        <f>IF(N1620="zákl. prenesená",J1620,0)</f>
        <v>0</v>
      </c>
      <c r="BH1620" s="127">
        <f>IF(N1620="zníž. prenesená",J1620,0)</f>
        <v>0</v>
      </c>
      <c r="BI1620" s="127">
        <f>IF(N1620="nulová",J1620,0)</f>
        <v>0</v>
      </c>
      <c r="BJ1620" s="19" t="s">
        <v>92</v>
      </c>
      <c r="BK1620" s="127">
        <f>ROUND(I1620*H1620,2)</f>
        <v>0</v>
      </c>
      <c r="BL1620" s="19" t="s">
        <v>386</v>
      </c>
      <c r="BM1620" s="252" t="s">
        <v>1660</v>
      </c>
    </row>
    <row r="1621" spans="1:65" s="14" customFormat="1" ht="10.199999999999999">
      <c r="B1621" s="253"/>
      <c r="C1621" s="254"/>
      <c r="D1621" s="255" t="s">
        <v>398</v>
      </c>
      <c r="E1621" s="256" t="s">
        <v>1</v>
      </c>
      <c r="F1621" s="257" t="s">
        <v>635</v>
      </c>
      <c r="G1621" s="254"/>
      <c r="H1621" s="256" t="s">
        <v>1</v>
      </c>
      <c r="I1621" s="258"/>
      <c r="J1621" s="254"/>
      <c r="K1621" s="254"/>
      <c r="L1621" s="259"/>
      <c r="M1621" s="260"/>
      <c r="N1621" s="261"/>
      <c r="O1621" s="261"/>
      <c r="P1621" s="261"/>
      <c r="Q1621" s="261"/>
      <c r="R1621" s="261"/>
      <c r="S1621" s="261"/>
      <c r="T1621" s="262"/>
      <c r="AT1621" s="263" t="s">
        <v>398</v>
      </c>
      <c r="AU1621" s="263" t="s">
        <v>386</v>
      </c>
      <c r="AV1621" s="14" t="s">
        <v>84</v>
      </c>
      <c r="AW1621" s="14" t="s">
        <v>30</v>
      </c>
      <c r="AX1621" s="14" t="s">
        <v>76</v>
      </c>
      <c r="AY1621" s="263" t="s">
        <v>387</v>
      </c>
    </row>
    <row r="1622" spans="1:65" s="15" customFormat="1" ht="10.199999999999999">
      <c r="B1622" s="264"/>
      <c r="C1622" s="265"/>
      <c r="D1622" s="255" t="s">
        <v>398</v>
      </c>
      <c r="E1622" s="266" t="s">
        <v>1</v>
      </c>
      <c r="F1622" s="267" t="s">
        <v>1661</v>
      </c>
      <c r="G1622" s="265"/>
      <c r="H1622" s="268">
        <v>7</v>
      </c>
      <c r="I1622" s="269"/>
      <c r="J1622" s="265"/>
      <c r="K1622" s="265"/>
      <c r="L1622" s="270"/>
      <c r="M1622" s="271"/>
      <c r="N1622" s="272"/>
      <c r="O1622" s="272"/>
      <c r="P1622" s="272"/>
      <c r="Q1622" s="272"/>
      <c r="R1622" s="272"/>
      <c r="S1622" s="272"/>
      <c r="T1622" s="273"/>
      <c r="AT1622" s="274" t="s">
        <v>398</v>
      </c>
      <c r="AU1622" s="274" t="s">
        <v>386</v>
      </c>
      <c r="AV1622" s="15" t="s">
        <v>92</v>
      </c>
      <c r="AW1622" s="15" t="s">
        <v>30</v>
      </c>
      <c r="AX1622" s="15" t="s">
        <v>76</v>
      </c>
      <c r="AY1622" s="274" t="s">
        <v>387</v>
      </c>
    </row>
    <row r="1623" spans="1:65" s="16" customFormat="1" ht="10.199999999999999">
      <c r="B1623" s="275"/>
      <c r="C1623" s="276"/>
      <c r="D1623" s="255" t="s">
        <v>398</v>
      </c>
      <c r="E1623" s="277" t="s">
        <v>1</v>
      </c>
      <c r="F1623" s="278" t="s">
        <v>412</v>
      </c>
      <c r="G1623" s="276"/>
      <c r="H1623" s="279">
        <v>7</v>
      </c>
      <c r="I1623" s="280"/>
      <c r="J1623" s="276"/>
      <c r="K1623" s="276"/>
      <c r="L1623" s="281"/>
      <c r="M1623" s="282"/>
      <c r="N1623" s="283"/>
      <c r="O1623" s="283"/>
      <c r="P1623" s="283"/>
      <c r="Q1623" s="283"/>
      <c r="R1623" s="283"/>
      <c r="S1623" s="283"/>
      <c r="T1623" s="284"/>
      <c r="AT1623" s="285" t="s">
        <v>398</v>
      </c>
      <c r="AU1623" s="285" t="s">
        <v>386</v>
      </c>
      <c r="AV1623" s="16" t="s">
        <v>386</v>
      </c>
      <c r="AW1623" s="16" t="s">
        <v>30</v>
      </c>
      <c r="AX1623" s="16" t="s">
        <v>84</v>
      </c>
      <c r="AY1623" s="285" t="s">
        <v>387</v>
      </c>
    </row>
    <row r="1624" spans="1:65" s="2" customFormat="1" ht="62.7" customHeight="1">
      <c r="A1624" s="37"/>
      <c r="B1624" s="38"/>
      <c r="C1624" s="297" t="s">
        <v>1662</v>
      </c>
      <c r="D1624" s="297" t="s">
        <v>592</v>
      </c>
      <c r="E1624" s="298" t="s">
        <v>641</v>
      </c>
      <c r="F1624" s="299" t="s">
        <v>642</v>
      </c>
      <c r="G1624" s="300" t="s">
        <v>436</v>
      </c>
      <c r="H1624" s="301">
        <v>7</v>
      </c>
      <c r="I1624" s="302"/>
      <c r="J1624" s="303">
        <f>ROUND(I1624*H1624,2)</f>
        <v>0</v>
      </c>
      <c r="K1624" s="304"/>
      <c r="L1624" s="305"/>
      <c r="M1624" s="306" t="s">
        <v>1</v>
      </c>
      <c r="N1624" s="307" t="s">
        <v>42</v>
      </c>
      <c r="O1624" s="78"/>
      <c r="P1624" s="250">
        <f>O1624*H1624</f>
        <v>0</v>
      </c>
      <c r="Q1624" s="250">
        <v>5.45E-2</v>
      </c>
      <c r="R1624" s="250">
        <f>Q1624*H1624</f>
        <v>0.38150000000000001</v>
      </c>
      <c r="S1624" s="250">
        <v>0</v>
      </c>
      <c r="T1624" s="251">
        <f>S1624*H1624</f>
        <v>0</v>
      </c>
      <c r="U1624" s="37"/>
      <c r="V1624" s="37"/>
      <c r="W1624" s="37"/>
      <c r="X1624" s="37"/>
      <c r="Y1624" s="37"/>
      <c r="Z1624" s="37"/>
      <c r="AA1624" s="37"/>
      <c r="AB1624" s="37"/>
      <c r="AC1624" s="37"/>
      <c r="AD1624" s="37"/>
      <c r="AE1624" s="37"/>
      <c r="AR1624" s="252" t="s">
        <v>443</v>
      </c>
      <c r="AT1624" s="252" t="s">
        <v>592</v>
      </c>
      <c r="AU1624" s="252" t="s">
        <v>386</v>
      </c>
      <c r="AY1624" s="19" t="s">
        <v>387</v>
      </c>
      <c r="BE1624" s="127">
        <f>IF(N1624="základná",J1624,0)</f>
        <v>0</v>
      </c>
      <c r="BF1624" s="127">
        <f>IF(N1624="znížená",J1624,0)</f>
        <v>0</v>
      </c>
      <c r="BG1624" s="127">
        <f>IF(N1624="zákl. prenesená",J1624,0)</f>
        <v>0</v>
      </c>
      <c r="BH1624" s="127">
        <f>IF(N1624="zníž. prenesená",J1624,0)</f>
        <v>0</v>
      </c>
      <c r="BI1624" s="127">
        <f>IF(N1624="nulová",J1624,0)</f>
        <v>0</v>
      </c>
      <c r="BJ1624" s="19" t="s">
        <v>92</v>
      </c>
      <c r="BK1624" s="127">
        <f>ROUND(I1624*H1624,2)</f>
        <v>0</v>
      </c>
      <c r="BL1624" s="19" t="s">
        <v>386</v>
      </c>
      <c r="BM1624" s="252" t="s">
        <v>1663</v>
      </c>
    </row>
    <row r="1625" spans="1:65" s="2" customFormat="1" ht="37.799999999999997" customHeight="1">
      <c r="A1625" s="37"/>
      <c r="B1625" s="38"/>
      <c r="C1625" s="297" t="s">
        <v>1664</v>
      </c>
      <c r="D1625" s="297" t="s">
        <v>592</v>
      </c>
      <c r="E1625" s="298" t="s">
        <v>645</v>
      </c>
      <c r="F1625" s="299" t="s">
        <v>646</v>
      </c>
      <c r="G1625" s="300" t="s">
        <v>436</v>
      </c>
      <c r="H1625" s="301">
        <v>2</v>
      </c>
      <c r="I1625" s="302"/>
      <c r="J1625" s="303">
        <f>ROUND(I1625*H1625,2)</f>
        <v>0</v>
      </c>
      <c r="K1625" s="304"/>
      <c r="L1625" s="305"/>
      <c r="M1625" s="306" t="s">
        <v>1</v>
      </c>
      <c r="N1625" s="307" t="s">
        <v>42</v>
      </c>
      <c r="O1625" s="78"/>
      <c r="P1625" s="250">
        <f>O1625*H1625</f>
        <v>0</v>
      </c>
      <c r="Q1625" s="250">
        <v>2.2000000000000001E-3</v>
      </c>
      <c r="R1625" s="250">
        <f>Q1625*H1625</f>
        <v>4.4000000000000003E-3</v>
      </c>
      <c r="S1625" s="250">
        <v>0</v>
      </c>
      <c r="T1625" s="251">
        <f>S1625*H1625</f>
        <v>0</v>
      </c>
      <c r="U1625" s="37"/>
      <c r="V1625" s="37"/>
      <c r="W1625" s="37"/>
      <c r="X1625" s="37"/>
      <c r="Y1625" s="37"/>
      <c r="Z1625" s="37"/>
      <c r="AA1625" s="37"/>
      <c r="AB1625" s="37"/>
      <c r="AC1625" s="37"/>
      <c r="AD1625" s="37"/>
      <c r="AE1625" s="37"/>
      <c r="AR1625" s="252" t="s">
        <v>443</v>
      </c>
      <c r="AT1625" s="252" t="s">
        <v>592</v>
      </c>
      <c r="AU1625" s="252" t="s">
        <v>386</v>
      </c>
      <c r="AY1625" s="19" t="s">
        <v>387</v>
      </c>
      <c r="BE1625" s="127">
        <f>IF(N1625="základná",J1625,0)</f>
        <v>0</v>
      </c>
      <c r="BF1625" s="127">
        <f>IF(N1625="znížená",J1625,0)</f>
        <v>0</v>
      </c>
      <c r="BG1625" s="127">
        <f>IF(N1625="zákl. prenesená",J1625,0)</f>
        <v>0</v>
      </c>
      <c r="BH1625" s="127">
        <f>IF(N1625="zníž. prenesená",J1625,0)</f>
        <v>0</v>
      </c>
      <c r="BI1625" s="127">
        <f>IF(N1625="nulová",J1625,0)</f>
        <v>0</v>
      </c>
      <c r="BJ1625" s="19" t="s">
        <v>92</v>
      </c>
      <c r="BK1625" s="127">
        <f>ROUND(I1625*H1625,2)</f>
        <v>0</v>
      </c>
      <c r="BL1625" s="19" t="s">
        <v>386</v>
      </c>
      <c r="BM1625" s="252" t="s">
        <v>1665</v>
      </c>
    </row>
    <row r="1626" spans="1:65" s="2" customFormat="1" ht="24.15" customHeight="1">
      <c r="A1626" s="37"/>
      <c r="B1626" s="38"/>
      <c r="C1626" s="297" t="s">
        <v>1666</v>
      </c>
      <c r="D1626" s="297" t="s">
        <v>592</v>
      </c>
      <c r="E1626" s="298" t="s">
        <v>655</v>
      </c>
      <c r="F1626" s="299" t="s">
        <v>656</v>
      </c>
      <c r="G1626" s="300" t="s">
        <v>180</v>
      </c>
      <c r="H1626" s="301">
        <v>5.3999999999999999E-2</v>
      </c>
      <c r="I1626" s="302"/>
      <c r="J1626" s="303">
        <f>ROUND(I1626*H1626,2)</f>
        <v>0</v>
      </c>
      <c r="K1626" s="304"/>
      <c r="L1626" s="305"/>
      <c r="M1626" s="306" t="s">
        <v>1</v>
      </c>
      <c r="N1626" s="307" t="s">
        <v>42</v>
      </c>
      <c r="O1626" s="78"/>
      <c r="P1626" s="250">
        <f>O1626*H1626</f>
        <v>0</v>
      </c>
      <c r="Q1626" s="250">
        <v>1E-3</v>
      </c>
      <c r="R1626" s="250">
        <f>Q1626*H1626</f>
        <v>5.3999999999999998E-5</v>
      </c>
      <c r="S1626" s="250">
        <v>0</v>
      </c>
      <c r="T1626" s="251">
        <f>S1626*H1626</f>
        <v>0</v>
      </c>
      <c r="U1626" s="37"/>
      <c r="V1626" s="37"/>
      <c r="W1626" s="37"/>
      <c r="X1626" s="37"/>
      <c r="Y1626" s="37"/>
      <c r="Z1626" s="37"/>
      <c r="AA1626" s="37"/>
      <c r="AB1626" s="37"/>
      <c r="AC1626" s="37"/>
      <c r="AD1626" s="37"/>
      <c r="AE1626" s="37"/>
      <c r="AR1626" s="252" t="s">
        <v>443</v>
      </c>
      <c r="AT1626" s="252" t="s">
        <v>592</v>
      </c>
      <c r="AU1626" s="252" t="s">
        <v>386</v>
      </c>
      <c r="AY1626" s="19" t="s">
        <v>387</v>
      </c>
      <c r="BE1626" s="127">
        <f>IF(N1626="základná",J1626,0)</f>
        <v>0</v>
      </c>
      <c r="BF1626" s="127">
        <f>IF(N1626="znížená",J1626,0)</f>
        <v>0</v>
      </c>
      <c r="BG1626" s="127">
        <f>IF(N1626="zákl. prenesená",J1626,0)</f>
        <v>0</v>
      </c>
      <c r="BH1626" s="127">
        <f>IF(N1626="zníž. prenesená",J1626,0)</f>
        <v>0</v>
      </c>
      <c r="BI1626" s="127">
        <f>IF(N1626="nulová",J1626,0)</f>
        <v>0</v>
      </c>
      <c r="BJ1626" s="19" t="s">
        <v>92</v>
      </c>
      <c r="BK1626" s="127">
        <f>ROUND(I1626*H1626,2)</f>
        <v>0</v>
      </c>
      <c r="BL1626" s="19" t="s">
        <v>386</v>
      </c>
      <c r="BM1626" s="252" t="s">
        <v>1667</v>
      </c>
    </row>
    <row r="1627" spans="1:65" s="2" customFormat="1" ht="67.2">
      <c r="A1627" s="37"/>
      <c r="B1627" s="38"/>
      <c r="C1627" s="39"/>
      <c r="D1627" s="255" t="s">
        <v>652</v>
      </c>
      <c r="E1627" s="39"/>
      <c r="F1627" s="308" t="s">
        <v>658</v>
      </c>
      <c r="G1627" s="39"/>
      <c r="H1627" s="39"/>
      <c r="I1627" s="197"/>
      <c r="J1627" s="39"/>
      <c r="K1627" s="39"/>
      <c r="L1627" s="40"/>
      <c r="M1627" s="309"/>
      <c r="N1627" s="310"/>
      <c r="O1627" s="78"/>
      <c r="P1627" s="78"/>
      <c r="Q1627" s="78"/>
      <c r="R1627" s="78"/>
      <c r="S1627" s="78"/>
      <c r="T1627" s="79"/>
      <c r="U1627" s="37"/>
      <c r="V1627" s="37"/>
      <c r="W1627" s="37"/>
      <c r="X1627" s="37"/>
      <c r="Y1627" s="37"/>
      <c r="Z1627" s="37"/>
      <c r="AA1627" s="37"/>
      <c r="AB1627" s="37"/>
      <c r="AC1627" s="37"/>
      <c r="AD1627" s="37"/>
      <c r="AE1627" s="37"/>
      <c r="AT1627" s="19" t="s">
        <v>652</v>
      </c>
      <c r="AU1627" s="19" t="s">
        <v>386</v>
      </c>
    </row>
    <row r="1628" spans="1:65" s="15" customFormat="1" ht="10.199999999999999">
      <c r="B1628" s="264"/>
      <c r="C1628" s="265"/>
      <c r="D1628" s="255" t="s">
        <v>398</v>
      </c>
      <c r="E1628" s="265"/>
      <c r="F1628" s="267" t="s">
        <v>1668</v>
      </c>
      <c r="G1628" s="265"/>
      <c r="H1628" s="268">
        <v>5.3999999999999999E-2</v>
      </c>
      <c r="I1628" s="269"/>
      <c r="J1628" s="265"/>
      <c r="K1628" s="265"/>
      <c r="L1628" s="270"/>
      <c r="M1628" s="271"/>
      <c r="N1628" s="272"/>
      <c r="O1628" s="272"/>
      <c r="P1628" s="272"/>
      <c r="Q1628" s="272"/>
      <c r="R1628" s="272"/>
      <c r="S1628" s="272"/>
      <c r="T1628" s="273"/>
      <c r="AT1628" s="274" t="s">
        <v>398</v>
      </c>
      <c r="AU1628" s="274" t="s">
        <v>386</v>
      </c>
      <c r="AV1628" s="15" t="s">
        <v>92</v>
      </c>
      <c r="AW1628" s="15" t="s">
        <v>4</v>
      </c>
      <c r="AX1628" s="15" t="s">
        <v>84</v>
      </c>
      <c r="AY1628" s="274" t="s">
        <v>387</v>
      </c>
    </row>
    <row r="1629" spans="1:65" s="2" customFormat="1" ht="37.799999999999997" customHeight="1">
      <c r="A1629" s="37"/>
      <c r="B1629" s="38"/>
      <c r="C1629" s="240" t="s">
        <v>1669</v>
      </c>
      <c r="D1629" s="240" t="s">
        <v>393</v>
      </c>
      <c r="E1629" s="241" t="s">
        <v>661</v>
      </c>
      <c r="F1629" s="242" t="s">
        <v>662</v>
      </c>
      <c r="G1629" s="243" t="s">
        <v>396</v>
      </c>
      <c r="H1629" s="244">
        <v>164</v>
      </c>
      <c r="I1629" s="245"/>
      <c r="J1629" s="246">
        <f>ROUND(I1629*H1629,2)</f>
        <v>0</v>
      </c>
      <c r="K1629" s="247"/>
      <c r="L1629" s="40"/>
      <c r="M1629" s="248" t="s">
        <v>1</v>
      </c>
      <c r="N1629" s="249" t="s">
        <v>42</v>
      </c>
      <c r="O1629" s="78"/>
      <c r="P1629" s="250">
        <f>O1629*H1629</f>
        <v>0</v>
      </c>
      <c r="Q1629" s="250">
        <v>0.36276999999999998</v>
      </c>
      <c r="R1629" s="250">
        <f>Q1629*H1629</f>
        <v>59.494279999999996</v>
      </c>
      <c r="S1629" s="250">
        <v>0</v>
      </c>
      <c r="T1629" s="251">
        <f>S1629*H1629</f>
        <v>0</v>
      </c>
      <c r="U1629" s="37"/>
      <c r="V1629" s="37"/>
      <c r="W1629" s="37"/>
      <c r="X1629" s="37"/>
      <c r="Y1629" s="37"/>
      <c r="Z1629" s="37"/>
      <c r="AA1629" s="37"/>
      <c r="AB1629" s="37"/>
      <c r="AC1629" s="37"/>
      <c r="AD1629" s="37"/>
      <c r="AE1629" s="37"/>
      <c r="AR1629" s="252" t="s">
        <v>386</v>
      </c>
      <c r="AT1629" s="252" t="s">
        <v>393</v>
      </c>
      <c r="AU1629" s="252" t="s">
        <v>386</v>
      </c>
      <c r="AY1629" s="19" t="s">
        <v>387</v>
      </c>
      <c r="BE1629" s="127">
        <f>IF(N1629="základná",J1629,0)</f>
        <v>0</v>
      </c>
      <c r="BF1629" s="127">
        <f>IF(N1629="znížená",J1629,0)</f>
        <v>0</v>
      </c>
      <c r="BG1629" s="127">
        <f>IF(N1629="zákl. prenesená",J1629,0)</f>
        <v>0</v>
      </c>
      <c r="BH1629" s="127">
        <f>IF(N1629="zníž. prenesená",J1629,0)</f>
        <v>0</v>
      </c>
      <c r="BI1629" s="127">
        <f>IF(N1629="nulová",J1629,0)</f>
        <v>0</v>
      </c>
      <c r="BJ1629" s="19" t="s">
        <v>92</v>
      </c>
      <c r="BK1629" s="127">
        <f>ROUND(I1629*H1629,2)</f>
        <v>0</v>
      </c>
      <c r="BL1629" s="19" t="s">
        <v>386</v>
      </c>
      <c r="BM1629" s="252" t="s">
        <v>1670</v>
      </c>
    </row>
    <row r="1630" spans="1:65" s="14" customFormat="1" ht="10.199999999999999">
      <c r="B1630" s="253"/>
      <c r="C1630" s="254"/>
      <c r="D1630" s="255" t="s">
        <v>398</v>
      </c>
      <c r="E1630" s="256" t="s">
        <v>1</v>
      </c>
      <c r="F1630" s="257" t="s">
        <v>664</v>
      </c>
      <c r="G1630" s="254"/>
      <c r="H1630" s="256" t="s">
        <v>1</v>
      </c>
      <c r="I1630" s="258"/>
      <c r="J1630" s="254"/>
      <c r="K1630" s="254"/>
      <c r="L1630" s="259"/>
      <c r="M1630" s="260"/>
      <c r="N1630" s="261"/>
      <c r="O1630" s="261"/>
      <c r="P1630" s="261"/>
      <c r="Q1630" s="261"/>
      <c r="R1630" s="261"/>
      <c r="S1630" s="261"/>
      <c r="T1630" s="262"/>
      <c r="AT1630" s="263" t="s">
        <v>398</v>
      </c>
      <c r="AU1630" s="263" t="s">
        <v>386</v>
      </c>
      <c r="AV1630" s="14" t="s">
        <v>84</v>
      </c>
      <c r="AW1630" s="14" t="s">
        <v>30</v>
      </c>
      <c r="AX1630" s="14" t="s">
        <v>76</v>
      </c>
      <c r="AY1630" s="263" t="s">
        <v>387</v>
      </c>
    </row>
    <row r="1631" spans="1:65" s="15" customFormat="1" ht="10.199999999999999">
      <c r="B1631" s="264"/>
      <c r="C1631" s="265"/>
      <c r="D1631" s="255" t="s">
        <v>398</v>
      </c>
      <c r="E1631" s="266" t="s">
        <v>1</v>
      </c>
      <c r="F1631" s="267" t="s">
        <v>1671</v>
      </c>
      <c r="G1631" s="265"/>
      <c r="H1631" s="268">
        <v>9</v>
      </c>
      <c r="I1631" s="269"/>
      <c r="J1631" s="265"/>
      <c r="K1631" s="265"/>
      <c r="L1631" s="270"/>
      <c r="M1631" s="271"/>
      <c r="N1631" s="272"/>
      <c r="O1631" s="272"/>
      <c r="P1631" s="272"/>
      <c r="Q1631" s="272"/>
      <c r="R1631" s="272"/>
      <c r="S1631" s="272"/>
      <c r="T1631" s="273"/>
      <c r="AT1631" s="274" t="s">
        <v>398</v>
      </c>
      <c r="AU1631" s="274" t="s">
        <v>386</v>
      </c>
      <c r="AV1631" s="15" t="s">
        <v>92</v>
      </c>
      <c r="AW1631" s="15" t="s">
        <v>30</v>
      </c>
      <c r="AX1631" s="15" t="s">
        <v>76</v>
      </c>
      <c r="AY1631" s="274" t="s">
        <v>387</v>
      </c>
    </row>
    <row r="1632" spans="1:65" s="15" customFormat="1" ht="10.199999999999999">
      <c r="B1632" s="264"/>
      <c r="C1632" s="265"/>
      <c r="D1632" s="255" t="s">
        <v>398</v>
      </c>
      <c r="E1632" s="266" t="s">
        <v>1</v>
      </c>
      <c r="F1632" s="267" t="s">
        <v>1672</v>
      </c>
      <c r="G1632" s="265"/>
      <c r="H1632" s="268">
        <v>30</v>
      </c>
      <c r="I1632" s="269"/>
      <c r="J1632" s="265"/>
      <c r="K1632" s="265"/>
      <c r="L1632" s="270"/>
      <c r="M1632" s="271"/>
      <c r="N1632" s="272"/>
      <c r="O1632" s="272"/>
      <c r="P1632" s="272"/>
      <c r="Q1632" s="272"/>
      <c r="R1632" s="272"/>
      <c r="S1632" s="272"/>
      <c r="T1632" s="273"/>
      <c r="AT1632" s="274" t="s">
        <v>398</v>
      </c>
      <c r="AU1632" s="274" t="s">
        <v>386</v>
      </c>
      <c r="AV1632" s="15" t="s">
        <v>92</v>
      </c>
      <c r="AW1632" s="15" t="s">
        <v>30</v>
      </c>
      <c r="AX1632" s="15" t="s">
        <v>76</v>
      </c>
      <c r="AY1632" s="274" t="s">
        <v>387</v>
      </c>
    </row>
    <row r="1633" spans="1:65" s="15" customFormat="1" ht="10.199999999999999">
      <c r="B1633" s="264"/>
      <c r="C1633" s="265"/>
      <c r="D1633" s="255" t="s">
        <v>398</v>
      </c>
      <c r="E1633" s="266" t="s">
        <v>1</v>
      </c>
      <c r="F1633" s="267" t="s">
        <v>1673</v>
      </c>
      <c r="G1633" s="265"/>
      <c r="H1633" s="268">
        <v>30</v>
      </c>
      <c r="I1633" s="269"/>
      <c r="J1633" s="265"/>
      <c r="K1633" s="265"/>
      <c r="L1633" s="270"/>
      <c r="M1633" s="271"/>
      <c r="N1633" s="272"/>
      <c r="O1633" s="272"/>
      <c r="P1633" s="272"/>
      <c r="Q1633" s="272"/>
      <c r="R1633" s="272"/>
      <c r="S1633" s="272"/>
      <c r="T1633" s="273"/>
      <c r="AT1633" s="274" t="s">
        <v>398</v>
      </c>
      <c r="AU1633" s="274" t="s">
        <v>386</v>
      </c>
      <c r="AV1633" s="15" t="s">
        <v>92</v>
      </c>
      <c r="AW1633" s="15" t="s">
        <v>30</v>
      </c>
      <c r="AX1633" s="15" t="s">
        <v>76</v>
      </c>
      <c r="AY1633" s="274" t="s">
        <v>387</v>
      </c>
    </row>
    <row r="1634" spans="1:65" s="15" customFormat="1" ht="10.199999999999999">
      <c r="B1634" s="264"/>
      <c r="C1634" s="265"/>
      <c r="D1634" s="255" t="s">
        <v>398</v>
      </c>
      <c r="E1634" s="266" t="s">
        <v>1</v>
      </c>
      <c r="F1634" s="267" t="s">
        <v>1674</v>
      </c>
      <c r="G1634" s="265"/>
      <c r="H1634" s="268">
        <v>33</v>
      </c>
      <c r="I1634" s="269"/>
      <c r="J1634" s="265"/>
      <c r="K1634" s="265"/>
      <c r="L1634" s="270"/>
      <c r="M1634" s="271"/>
      <c r="N1634" s="272"/>
      <c r="O1634" s="272"/>
      <c r="P1634" s="272"/>
      <c r="Q1634" s="272"/>
      <c r="R1634" s="272"/>
      <c r="S1634" s="272"/>
      <c r="T1634" s="273"/>
      <c r="AT1634" s="274" t="s">
        <v>398</v>
      </c>
      <c r="AU1634" s="274" t="s">
        <v>386</v>
      </c>
      <c r="AV1634" s="15" t="s">
        <v>92</v>
      </c>
      <c r="AW1634" s="15" t="s">
        <v>30</v>
      </c>
      <c r="AX1634" s="15" t="s">
        <v>76</v>
      </c>
      <c r="AY1634" s="274" t="s">
        <v>387</v>
      </c>
    </row>
    <row r="1635" spans="1:65" s="15" customFormat="1" ht="10.199999999999999">
      <c r="B1635" s="264"/>
      <c r="C1635" s="265"/>
      <c r="D1635" s="255" t="s">
        <v>398</v>
      </c>
      <c r="E1635" s="266" t="s">
        <v>1</v>
      </c>
      <c r="F1635" s="267" t="s">
        <v>1675</v>
      </c>
      <c r="G1635" s="265"/>
      <c r="H1635" s="268">
        <v>34</v>
      </c>
      <c r="I1635" s="269"/>
      <c r="J1635" s="265"/>
      <c r="K1635" s="265"/>
      <c r="L1635" s="270"/>
      <c r="M1635" s="271"/>
      <c r="N1635" s="272"/>
      <c r="O1635" s="272"/>
      <c r="P1635" s="272"/>
      <c r="Q1635" s="272"/>
      <c r="R1635" s="272"/>
      <c r="S1635" s="272"/>
      <c r="T1635" s="273"/>
      <c r="AT1635" s="274" t="s">
        <v>398</v>
      </c>
      <c r="AU1635" s="274" t="s">
        <v>386</v>
      </c>
      <c r="AV1635" s="15" t="s">
        <v>92</v>
      </c>
      <c r="AW1635" s="15" t="s">
        <v>30</v>
      </c>
      <c r="AX1635" s="15" t="s">
        <v>76</v>
      </c>
      <c r="AY1635" s="274" t="s">
        <v>387</v>
      </c>
    </row>
    <row r="1636" spans="1:65" s="15" customFormat="1" ht="10.199999999999999">
      <c r="B1636" s="264"/>
      <c r="C1636" s="265"/>
      <c r="D1636" s="255" t="s">
        <v>398</v>
      </c>
      <c r="E1636" s="266" t="s">
        <v>1</v>
      </c>
      <c r="F1636" s="267" t="s">
        <v>1676</v>
      </c>
      <c r="G1636" s="265"/>
      <c r="H1636" s="268">
        <v>14</v>
      </c>
      <c r="I1636" s="269"/>
      <c r="J1636" s="265"/>
      <c r="K1636" s="265"/>
      <c r="L1636" s="270"/>
      <c r="M1636" s="271"/>
      <c r="N1636" s="272"/>
      <c r="O1636" s="272"/>
      <c r="P1636" s="272"/>
      <c r="Q1636" s="272"/>
      <c r="R1636" s="272"/>
      <c r="S1636" s="272"/>
      <c r="T1636" s="273"/>
      <c r="AT1636" s="274" t="s">
        <v>398</v>
      </c>
      <c r="AU1636" s="274" t="s">
        <v>386</v>
      </c>
      <c r="AV1636" s="15" t="s">
        <v>92</v>
      </c>
      <c r="AW1636" s="15" t="s">
        <v>30</v>
      </c>
      <c r="AX1636" s="15" t="s">
        <v>76</v>
      </c>
      <c r="AY1636" s="274" t="s">
        <v>387</v>
      </c>
    </row>
    <row r="1637" spans="1:65" s="15" customFormat="1" ht="10.199999999999999">
      <c r="B1637" s="264"/>
      <c r="C1637" s="265"/>
      <c r="D1637" s="255" t="s">
        <v>398</v>
      </c>
      <c r="E1637" s="266" t="s">
        <v>1</v>
      </c>
      <c r="F1637" s="267" t="s">
        <v>1677</v>
      </c>
      <c r="G1637" s="265"/>
      <c r="H1637" s="268">
        <v>14</v>
      </c>
      <c r="I1637" s="269"/>
      <c r="J1637" s="265"/>
      <c r="K1637" s="265"/>
      <c r="L1637" s="270"/>
      <c r="M1637" s="271"/>
      <c r="N1637" s="272"/>
      <c r="O1637" s="272"/>
      <c r="P1637" s="272"/>
      <c r="Q1637" s="272"/>
      <c r="R1637" s="272"/>
      <c r="S1637" s="272"/>
      <c r="T1637" s="273"/>
      <c r="AT1637" s="274" t="s">
        <v>398</v>
      </c>
      <c r="AU1637" s="274" t="s">
        <v>386</v>
      </c>
      <c r="AV1637" s="15" t="s">
        <v>92</v>
      </c>
      <c r="AW1637" s="15" t="s">
        <v>30</v>
      </c>
      <c r="AX1637" s="15" t="s">
        <v>76</v>
      </c>
      <c r="AY1637" s="274" t="s">
        <v>387</v>
      </c>
    </row>
    <row r="1638" spans="1:65" s="16" customFormat="1" ht="10.199999999999999">
      <c r="B1638" s="275"/>
      <c r="C1638" s="276"/>
      <c r="D1638" s="255" t="s">
        <v>398</v>
      </c>
      <c r="E1638" s="277" t="s">
        <v>1</v>
      </c>
      <c r="F1638" s="278" t="s">
        <v>412</v>
      </c>
      <c r="G1638" s="276"/>
      <c r="H1638" s="279">
        <v>164</v>
      </c>
      <c r="I1638" s="280"/>
      <c r="J1638" s="276"/>
      <c r="K1638" s="276"/>
      <c r="L1638" s="281"/>
      <c r="M1638" s="282"/>
      <c r="N1638" s="283"/>
      <c r="O1638" s="283"/>
      <c r="P1638" s="283"/>
      <c r="Q1638" s="283"/>
      <c r="R1638" s="283"/>
      <c r="S1638" s="283"/>
      <c r="T1638" s="284"/>
      <c r="AT1638" s="285" t="s">
        <v>398</v>
      </c>
      <c r="AU1638" s="285" t="s">
        <v>386</v>
      </c>
      <c r="AV1638" s="16" t="s">
        <v>386</v>
      </c>
      <c r="AW1638" s="16" t="s">
        <v>30</v>
      </c>
      <c r="AX1638" s="16" t="s">
        <v>84</v>
      </c>
      <c r="AY1638" s="285" t="s">
        <v>387</v>
      </c>
    </row>
    <row r="1639" spans="1:65" s="2" customFormat="1" ht="55.5" customHeight="1">
      <c r="A1639" s="37"/>
      <c r="B1639" s="38"/>
      <c r="C1639" s="297" t="s">
        <v>1678</v>
      </c>
      <c r="D1639" s="297" t="s">
        <v>592</v>
      </c>
      <c r="E1639" s="298" t="s">
        <v>667</v>
      </c>
      <c r="F1639" s="299" t="s">
        <v>668</v>
      </c>
      <c r="G1639" s="300" t="s">
        <v>436</v>
      </c>
      <c r="H1639" s="301">
        <v>164</v>
      </c>
      <c r="I1639" s="302"/>
      <c r="J1639" s="303">
        <f>ROUND(I1639*H1639,2)</f>
        <v>0</v>
      </c>
      <c r="K1639" s="304"/>
      <c r="L1639" s="305"/>
      <c r="M1639" s="306" t="s">
        <v>1</v>
      </c>
      <c r="N1639" s="307" t="s">
        <v>42</v>
      </c>
      <c r="O1639" s="78"/>
      <c r="P1639" s="250">
        <f>O1639*H1639</f>
        <v>0</v>
      </c>
      <c r="Q1639" s="250">
        <v>1.0699999999999999E-2</v>
      </c>
      <c r="R1639" s="250">
        <f>Q1639*H1639</f>
        <v>1.7547999999999999</v>
      </c>
      <c r="S1639" s="250">
        <v>0</v>
      </c>
      <c r="T1639" s="251">
        <f>S1639*H1639</f>
        <v>0</v>
      </c>
      <c r="U1639" s="37"/>
      <c r="V1639" s="37"/>
      <c r="W1639" s="37"/>
      <c r="X1639" s="37"/>
      <c r="Y1639" s="37"/>
      <c r="Z1639" s="37"/>
      <c r="AA1639" s="37"/>
      <c r="AB1639" s="37"/>
      <c r="AC1639" s="37"/>
      <c r="AD1639" s="37"/>
      <c r="AE1639" s="37"/>
      <c r="AR1639" s="252" t="s">
        <v>443</v>
      </c>
      <c r="AT1639" s="252" t="s">
        <v>592</v>
      </c>
      <c r="AU1639" s="252" t="s">
        <v>386</v>
      </c>
      <c r="AY1639" s="19" t="s">
        <v>387</v>
      </c>
      <c r="BE1639" s="127">
        <f>IF(N1639="základná",J1639,0)</f>
        <v>0</v>
      </c>
      <c r="BF1639" s="127">
        <f>IF(N1639="znížená",J1639,0)</f>
        <v>0</v>
      </c>
      <c r="BG1639" s="127">
        <f>IF(N1639="zákl. prenesená",J1639,0)</f>
        <v>0</v>
      </c>
      <c r="BH1639" s="127">
        <f>IF(N1639="zníž. prenesená",J1639,0)</f>
        <v>0</v>
      </c>
      <c r="BI1639" s="127">
        <f>IF(N1639="nulová",J1639,0)</f>
        <v>0</v>
      </c>
      <c r="BJ1639" s="19" t="s">
        <v>92</v>
      </c>
      <c r="BK1639" s="127">
        <f>ROUND(I1639*H1639,2)</f>
        <v>0</v>
      </c>
      <c r="BL1639" s="19" t="s">
        <v>386</v>
      </c>
      <c r="BM1639" s="252" t="s">
        <v>1679</v>
      </c>
    </row>
    <row r="1640" spans="1:65" s="2" customFormat="1" ht="37.799999999999997" customHeight="1">
      <c r="A1640" s="37"/>
      <c r="B1640" s="38"/>
      <c r="C1640" s="297" t="s">
        <v>1680</v>
      </c>
      <c r="D1640" s="297" t="s">
        <v>592</v>
      </c>
      <c r="E1640" s="298" t="s">
        <v>671</v>
      </c>
      <c r="F1640" s="299" t="s">
        <v>672</v>
      </c>
      <c r="G1640" s="300" t="s">
        <v>436</v>
      </c>
      <c r="H1640" s="301">
        <v>14</v>
      </c>
      <c r="I1640" s="302"/>
      <c r="J1640" s="303">
        <f>ROUND(I1640*H1640,2)</f>
        <v>0</v>
      </c>
      <c r="K1640" s="304"/>
      <c r="L1640" s="305"/>
      <c r="M1640" s="306" t="s">
        <v>1</v>
      </c>
      <c r="N1640" s="307" t="s">
        <v>42</v>
      </c>
      <c r="O1640" s="78"/>
      <c r="P1640" s="250">
        <f>O1640*H1640</f>
        <v>0</v>
      </c>
      <c r="Q1640" s="250">
        <v>1.4E-3</v>
      </c>
      <c r="R1640" s="250">
        <f>Q1640*H1640</f>
        <v>1.9599999999999999E-2</v>
      </c>
      <c r="S1640" s="250">
        <v>0</v>
      </c>
      <c r="T1640" s="251">
        <f>S1640*H1640</f>
        <v>0</v>
      </c>
      <c r="U1640" s="37"/>
      <c r="V1640" s="37"/>
      <c r="W1640" s="37"/>
      <c r="X1640" s="37"/>
      <c r="Y1640" s="37"/>
      <c r="Z1640" s="37"/>
      <c r="AA1640" s="37"/>
      <c r="AB1640" s="37"/>
      <c r="AC1640" s="37"/>
      <c r="AD1640" s="37"/>
      <c r="AE1640" s="37"/>
      <c r="AR1640" s="252" t="s">
        <v>443</v>
      </c>
      <c r="AT1640" s="252" t="s">
        <v>592</v>
      </c>
      <c r="AU1640" s="252" t="s">
        <v>386</v>
      </c>
      <c r="AY1640" s="19" t="s">
        <v>387</v>
      </c>
      <c r="BE1640" s="127">
        <f>IF(N1640="základná",J1640,0)</f>
        <v>0</v>
      </c>
      <c r="BF1640" s="127">
        <f>IF(N1640="znížená",J1640,0)</f>
        <v>0</v>
      </c>
      <c r="BG1640" s="127">
        <f>IF(N1640="zákl. prenesená",J1640,0)</f>
        <v>0</v>
      </c>
      <c r="BH1640" s="127">
        <f>IF(N1640="zníž. prenesená",J1640,0)</f>
        <v>0</v>
      </c>
      <c r="BI1640" s="127">
        <f>IF(N1640="nulová",J1640,0)</f>
        <v>0</v>
      </c>
      <c r="BJ1640" s="19" t="s">
        <v>92</v>
      </c>
      <c r="BK1640" s="127">
        <f>ROUND(I1640*H1640,2)</f>
        <v>0</v>
      </c>
      <c r="BL1640" s="19" t="s">
        <v>386</v>
      </c>
      <c r="BM1640" s="252" t="s">
        <v>1681</v>
      </c>
    </row>
    <row r="1641" spans="1:65" s="2" customFormat="1" ht="24.15" customHeight="1">
      <c r="A1641" s="37"/>
      <c r="B1641" s="38"/>
      <c r="C1641" s="297" t="s">
        <v>1682</v>
      </c>
      <c r="D1641" s="297" t="s">
        <v>592</v>
      </c>
      <c r="E1641" s="298" t="s">
        <v>655</v>
      </c>
      <c r="F1641" s="299" t="s">
        <v>656</v>
      </c>
      <c r="G1641" s="300" t="s">
        <v>180</v>
      </c>
      <c r="H1641" s="301">
        <v>1.911</v>
      </c>
      <c r="I1641" s="302"/>
      <c r="J1641" s="303">
        <f>ROUND(I1641*H1641,2)</f>
        <v>0</v>
      </c>
      <c r="K1641" s="304"/>
      <c r="L1641" s="305"/>
      <c r="M1641" s="306" t="s">
        <v>1</v>
      </c>
      <c r="N1641" s="307" t="s">
        <v>42</v>
      </c>
      <c r="O1641" s="78"/>
      <c r="P1641" s="250">
        <f>O1641*H1641</f>
        <v>0</v>
      </c>
      <c r="Q1641" s="250">
        <v>1E-3</v>
      </c>
      <c r="R1641" s="250">
        <f>Q1641*H1641</f>
        <v>1.9110000000000002E-3</v>
      </c>
      <c r="S1641" s="250">
        <v>0</v>
      </c>
      <c r="T1641" s="251">
        <f>S1641*H1641</f>
        <v>0</v>
      </c>
      <c r="U1641" s="37"/>
      <c r="V1641" s="37"/>
      <c r="W1641" s="37"/>
      <c r="X1641" s="37"/>
      <c r="Y1641" s="37"/>
      <c r="Z1641" s="37"/>
      <c r="AA1641" s="37"/>
      <c r="AB1641" s="37"/>
      <c r="AC1641" s="37"/>
      <c r="AD1641" s="37"/>
      <c r="AE1641" s="37"/>
      <c r="AR1641" s="252" t="s">
        <v>443</v>
      </c>
      <c r="AT1641" s="252" t="s">
        <v>592</v>
      </c>
      <c r="AU1641" s="252" t="s">
        <v>386</v>
      </c>
      <c r="AY1641" s="19" t="s">
        <v>387</v>
      </c>
      <c r="BE1641" s="127">
        <f>IF(N1641="základná",J1641,0)</f>
        <v>0</v>
      </c>
      <c r="BF1641" s="127">
        <f>IF(N1641="znížená",J1641,0)</f>
        <v>0</v>
      </c>
      <c r="BG1641" s="127">
        <f>IF(N1641="zákl. prenesená",J1641,0)</f>
        <v>0</v>
      </c>
      <c r="BH1641" s="127">
        <f>IF(N1641="zníž. prenesená",J1641,0)</f>
        <v>0</v>
      </c>
      <c r="BI1641" s="127">
        <f>IF(N1641="nulová",J1641,0)</f>
        <v>0</v>
      </c>
      <c r="BJ1641" s="19" t="s">
        <v>92</v>
      </c>
      <c r="BK1641" s="127">
        <f>ROUND(I1641*H1641,2)</f>
        <v>0</v>
      </c>
      <c r="BL1641" s="19" t="s">
        <v>386</v>
      </c>
      <c r="BM1641" s="252" t="s">
        <v>1683</v>
      </c>
    </row>
    <row r="1642" spans="1:65" s="2" customFormat="1" ht="67.2">
      <c r="A1642" s="37"/>
      <c r="B1642" s="38"/>
      <c r="C1642" s="39"/>
      <c r="D1642" s="255" t="s">
        <v>652</v>
      </c>
      <c r="E1642" s="39"/>
      <c r="F1642" s="308" t="s">
        <v>658</v>
      </c>
      <c r="G1642" s="39"/>
      <c r="H1642" s="39"/>
      <c r="I1642" s="197"/>
      <c r="J1642" s="39"/>
      <c r="K1642" s="39"/>
      <c r="L1642" s="40"/>
      <c r="M1642" s="309"/>
      <c r="N1642" s="310"/>
      <c r="O1642" s="78"/>
      <c r="P1642" s="78"/>
      <c r="Q1642" s="78"/>
      <c r="R1642" s="78"/>
      <c r="S1642" s="78"/>
      <c r="T1642" s="79"/>
      <c r="U1642" s="37"/>
      <c r="V1642" s="37"/>
      <c r="W1642" s="37"/>
      <c r="X1642" s="37"/>
      <c r="Y1642" s="37"/>
      <c r="Z1642" s="37"/>
      <c r="AA1642" s="37"/>
      <c r="AB1642" s="37"/>
      <c r="AC1642" s="37"/>
      <c r="AD1642" s="37"/>
      <c r="AE1642" s="37"/>
      <c r="AT1642" s="19" t="s">
        <v>652</v>
      </c>
      <c r="AU1642" s="19" t="s">
        <v>386</v>
      </c>
    </row>
    <row r="1643" spans="1:65" s="15" customFormat="1" ht="10.199999999999999">
      <c r="B1643" s="264"/>
      <c r="C1643" s="265"/>
      <c r="D1643" s="255" t="s">
        <v>398</v>
      </c>
      <c r="E1643" s="265"/>
      <c r="F1643" s="267" t="s">
        <v>1684</v>
      </c>
      <c r="G1643" s="265"/>
      <c r="H1643" s="268">
        <v>1.911</v>
      </c>
      <c r="I1643" s="269"/>
      <c r="J1643" s="265"/>
      <c r="K1643" s="265"/>
      <c r="L1643" s="270"/>
      <c r="M1643" s="271"/>
      <c r="N1643" s="272"/>
      <c r="O1643" s="272"/>
      <c r="P1643" s="272"/>
      <c r="Q1643" s="272"/>
      <c r="R1643" s="272"/>
      <c r="S1643" s="272"/>
      <c r="T1643" s="273"/>
      <c r="AT1643" s="274" t="s">
        <v>398</v>
      </c>
      <c r="AU1643" s="274" t="s">
        <v>386</v>
      </c>
      <c r="AV1643" s="15" t="s">
        <v>92</v>
      </c>
      <c r="AW1643" s="15" t="s">
        <v>4</v>
      </c>
      <c r="AX1643" s="15" t="s">
        <v>84</v>
      </c>
      <c r="AY1643" s="274" t="s">
        <v>387</v>
      </c>
    </row>
    <row r="1644" spans="1:65" s="13" customFormat="1" ht="20.85" customHeight="1">
      <c r="B1644" s="227"/>
      <c r="C1644" s="228"/>
      <c r="D1644" s="229" t="s">
        <v>75</v>
      </c>
      <c r="E1644" s="229" t="s">
        <v>544</v>
      </c>
      <c r="F1644" s="229" t="s">
        <v>545</v>
      </c>
      <c r="G1644" s="228"/>
      <c r="H1644" s="228"/>
      <c r="I1644" s="230"/>
      <c r="J1644" s="231">
        <f>BK1644</f>
        <v>0</v>
      </c>
      <c r="K1644" s="228"/>
      <c r="L1644" s="232"/>
      <c r="M1644" s="233"/>
      <c r="N1644" s="234"/>
      <c r="O1644" s="234"/>
      <c r="P1644" s="235">
        <f>P1645</f>
        <v>0</v>
      </c>
      <c r="Q1644" s="234"/>
      <c r="R1644" s="235">
        <f>R1645</f>
        <v>0</v>
      </c>
      <c r="S1644" s="234"/>
      <c r="T1644" s="236">
        <f>T1645</f>
        <v>0</v>
      </c>
      <c r="AR1644" s="237" t="s">
        <v>84</v>
      </c>
      <c r="AT1644" s="238" t="s">
        <v>75</v>
      </c>
      <c r="AU1644" s="238" t="s">
        <v>99</v>
      </c>
      <c r="AY1644" s="237" t="s">
        <v>387</v>
      </c>
      <c r="BK1644" s="239">
        <f>BK1645</f>
        <v>0</v>
      </c>
    </row>
    <row r="1645" spans="1:65" s="2" customFormat="1" ht="24.15" customHeight="1">
      <c r="A1645" s="37"/>
      <c r="B1645" s="38"/>
      <c r="C1645" s="240" t="s">
        <v>1685</v>
      </c>
      <c r="D1645" s="240" t="s">
        <v>393</v>
      </c>
      <c r="E1645" s="241" t="s">
        <v>547</v>
      </c>
      <c r="F1645" s="242" t="s">
        <v>548</v>
      </c>
      <c r="G1645" s="243" t="s">
        <v>525</v>
      </c>
      <c r="H1645" s="244">
        <v>108.316</v>
      </c>
      <c r="I1645" s="245"/>
      <c r="J1645" s="246">
        <f>ROUND(I1645*H1645,2)</f>
        <v>0</v>
      </c>
      <c r="K1645" s="247"/>
      <c r="L1645" s="40"/>
      <c r="M1645" s="248" t="s">
        <v>1</v>
      </c>
      <c r="N1645" s="249" t="s">
        <v>42</v>
      </c>
      <c r="O1645" s="78"/>
      <c r="P1645" s="250">
        <f>O1645*H1645</f>
        <v>0</v>
      </c>
      <c r="Q1645" s="250">
        <v>0</v>
      </c>
      <c r="R1645" s="250">
        <f>Q1645*H1645</f>
        <v>0</v>
      </c>
      <c r="S1645" s="250">
        <v>0</v>
      </c>
      <c r="T1645" s="251">
        <f>S1645*H1645</f>
        <v>0</v>
      </c>
      <c r="U1645" s="37"/>
      <c r="V1645" s="37"/>
      <c r="W1645" s="37"/>
      <c r="X1645" s="37"/>
      <c r="Y1645" s="37"/>
      <c r="Z1645" s="37"/>
      <c r="AA1645" s="37"/>
      <c r="AB1645" s="37"/>
      <c r="AC1645" s="37"/>
      <c r="AD1645" s="37"/>
      <c r="AE1645" s="37"/>
      <c r="AR1645" s="252" t="s">
        <v>386</v>
      </c>
      <c r="AT1645" s="252" t="s">
        <v>393</v>
      </c>
      <c r="AU1645" s="252" t="s">
        <v>386</v>
      </c>
      <c r="AY1645" s="19" t="s">
        <v>387</v>
      </c>
      <c r="BE1645" s="127">
        <f>IF(N1645="základná",J1645,0)</f>
        <v>0</v>
      </c>
      <c r="BF1645" s="127">
        <f>IF(N1645="znížená",J1645,0)</f>
        <v>0</v>
      </c>
      <c r="BG1645" s="127">
        <f>IF(N1645="zákl. prenesená",J1645,0)</f>
        <v>0</v>
      </c>
      <c r="BH1645" s="127">
        <f>IF(N1645="zníž. prenesená",J1645,0)</f>
        <v>0</v>
      </c>
      <c r="BI1645" s="127">
        <f>IF(N1645="nulová",J1645,0)</f>
        <v>0</v>
      </c>
      <c r="BJ1645" s="19" t="s">
        <v>92</v>
      </c>
      <c r="BK1645" s="127">
        <f>ROUND(I1645*H1645,2)</f>
        <v>0</v>
      </c>
      <c r="BL1645" s="19" t="s">
        <v>386</v>
      </c>
      <c r="BM1645" s="252" t="s">
        <v>1686</v>
      </c>
    </row>
    <row r="1646" spans="1:65" s="12" customFormat="1" ht="20.85" customHeight="1">
      <c r="B1646" s="212"/>
      <c r="C1646" s="213"/>
      <c r="D1646" s="214" t="s">
        <v>75</v>
      </c>
      <c r="E1646" s="225" t="s">
        <v>550</v>
      </c>
      <c r="F1646" s="225" t="s">
        <v>551</v>
      </c>
      <c r="G1646" s="213"/>
      <c r="H1646" s="213"/>
      <c r="I1646" s="216"/>
      <c r="J1646" s="226">
        <f>BK1646</f>
        <v>0</v>
      </c>
      <c r="K1646" s="213"/>
      <c r="L1646" s="217"/>
      <c r="M1646" s="218"/>
      <c r="N1646" s="219"/>
      <c r="O1646" s="219"/>
      <c r="P1646" s="220">
        <f>P1647+P1670+P1676+P1686+P1710</f>
        <v>0</v>
      </c>
      <c r="Q1646" s="219"/>
      <c r="R1646" s="220">
        <f>R1647+R1670+R1676+R1686+R1710</f>
        <v>4306.4141898944008</v>
      </c>
      <c r="S1646" s="219"/>
      <c r="T1646" s="221">
        <f>T1647+T1670+T1676+T1686+T1710</f>
        <v>0</v>
      </c>
      <c r="AR1646" s="222" t="s">
        <v>92</v>
      </c>
      <c r="AT1646" s="223" t="s">
        <v>75</v>
      </c>
      <c r="AU1646" s="223" t="s">
        <v>92</v>
      </c>
      <c r="AY1646" s="222" t="s">
        <v>387</v>
      </c>
      <c r="BK1646" s="224">
        <f>BK1647+BK1670+BK1676+BK1686+BK1710</f>
        <v>0</v>
      </c>
    </row>
    <row r="1647" spans="1:65" s="13" customFormat="1" ht="20.85" customHeight="1">
      <c r="B1647" s="227"/>
      <c r="C1647" s="228"/>
      <c r="D1647" s="229" t="s">
        <v>75</v>
      </c>
      <c r="E1647" s="229" t="s">
        <v>684</v>
      </c>
      <c r="F1647" s="229" t="s">
        <v>685</v>
      </c>
      <c r="G1647" s="228"/>
      <c r="H1647" s="228"/>
      <c r="I1647" s="230"/>
      <c r="J1647" s="231">
        <f>BK1647</f>
        <v>0</v>
      </c>
      <c r="K1647" s="228"/>
      <c r="L1647" s="232"/>
      <c r="M1647" s="233"/>
      <c r="N1647" s="234"/>
      <c r="O1647" s="234"/>
      <c r="P1647" s="235">
        <f>SUM(P1648:P1669)</f>
        <v>0</v>
      </c>
      <c r="Q1647" s="234"/>
      <c r="R1647" s="235">
        <f>SUM(R1648:R1669)</f>
        <v>4283.0011600000007</v>
      </c>
      <c r="S1647" s="234"/>
      <c r="T1647" s="236">
        <f>SUM(T1648:T1669)</f>
        <v>0</v>
      </c>
      <c r="AR1647" s="237" t="s">
        <v>92</v>
      </c>
      <c r="AT1647" s="238" t="s">
        <v>75</v>
      </c>
      <c r="AU1647" s="238" t="s">
        <v>99</v>
      </c>
      <c r="AY1647" s="237" t="s">
        <v>387</v>
      </c>
      <c r="BK1647" s="239">
        <f>SUM(BK1648:BK1669)</f>
        <v>0</v>
      </c>
    </row>
    <row r="1648" spans="1:65" s="2" customFormat="1" ht="33" customHeight="1">
      <c r="A1648" s="37"/>
      <c r="B1648" s="38"/>
      <c r="C1648" s="240" t="s">
        <v>1687</v>
      </c>
      <c r="D1648" s="240" t="s">
        <v>393</v>
      </c>
      <c r="E1648" s="241" t="s">
        <v>686</v>
      </c>
      <c r="F1648" s="242" t="s">
        <v>687</v>
      </c>
      <c r="G1648" s="243" t="s">
        <v>405</v>
      </c>
      <c r="H1648" s="244">
        <v>7068</v>
      </c>
      <c r="I1648" s="245"/>
      <c r="J1648" s="246">
        <f>ROUND(I1648*H1648,2)</f>
        <v>0</v>
      </c>
      <c r="K1648" s="247"/>
      <c r="L1648" s="40"/>
      <c r="M1648" s="248" t="s">
        <v>1</v>
      </c>
      <c r="N1648" s="249" t="s">
        <v>42</v>
      </c>
      <c r="O1648" s="78"/>
      <c r="P1648" s="250">
        <f>O1648*H1648</f>
        <v>0</v>
      </c>
      <c r="Q1648" s="250">
        <v>1E-3</v>
      </c>
      <c r="R1648" s="250">
        <f>Q1648*H1648</f>
        <v>7.0680000000000005</v>
      </c>
      <c r="S1648" s="250">
        <v>0</v>
      </c>
      <c r="T1648" s="251">
        <f>S1648*H1648</f>
        <v>0</v>
      </c>
      <c r="U1648" s="37"/>
      <c r="V1648" s="37"/>
      <c r="W1648" s="37"/>
      <c r="X1648" s="37"/>
      <c r="Y1648" s="37"/>
      <c r="Z1648" s="37"/>
      <c r="AA1648" s="37"/>
      <c r="AB1648" s="37"/>
      <c r="AC1648" s="37"/>
      <c r="AD1648" s="37"/>
      <c r="AE1648" s="37"/>
      <c r="AR1648" s="252" t="s">
        <v>422</v>
      </c>
      <c r="AT1648" s="252" t="s">
        <v>393</v>
      </c>
      <c r="AU1648" s="252" t="s">
        <v>386</v>
      </c>
      <c r="AY1648" s="19" t="s">
        <v>387</v>
      </c>
      <c r="BE1648" s="127">
        <f>IF(N1648="základná",J1648,0)</f>
        <v>0</v>
      </c>
      <c r="BF1648" s="127">
        <f>IF(N1648="znížená",J1648,0)</f>
        <v>0</v>
      </c>
      <c r="BG1648" s="127">
        <f>IF(N1648="zákl. prenesená",J1648,0)</f>
        <v>0</v>
      </c>
      <c r="BH1648" s="127">
        <f>IF(N1648="zníž. prenesená",J1648,0)</f>
        <v>0</v>
      </c>
      <c r="BI1648" s="127">
        <f>IF(N1648="nulová",J1648,0)</f>
        <v>0</v>
      </c>
      <c r="BJ1648" s="19" t="s">
        <v>92</v>
      </c>
      <c r="BK1648" s="127">
        <f>ROUND(I1648*H1648,2)</f>
        <v>0</v>
      </c>
      <c r="BL1648" s="19" t="s">
        <v>422</v>
      </c>
      <c r="BM1648" s="252" t="s">
        <v>1688</v>
      </c>
    </row>
    <row r="1649" spans="1:65" s="15" customFormat="1" ht="10.199999999999999">
      <c r="B1649" s="264"/>
      <c r="C1649" s="265"/>
      <c r="D1649" s="255" t="s">
        <v>398</v>
      </c>
      <c r="E1649" s="266" t="s">
        <v>1</v>
      </c>
      <c r="F1649" s="267" t="s">
        <v>1689</v>
      </c>
      <c r="G1649" s="265"/>
      <c r="H1649" s="268">
        <v>7068</v>
      </c>
      <c r="I1649" s="269"/>
      <c r="J1649" s="265"/>
      <c r="K1649" s="265"/>
      <c r="L1649" s="270"/>
      <c r="M1649" s="271"/>
      <c r="N1649" s="272"/>
      <c r="O1649" s="272"/>
      <c r="P1649" s="272"/>
      <c r="Q1649" s="272"/>
      <c r="R1649" s="272"/>
      <c r="S1649" s="272"/>
      <c r="T1649" s="273"/>
      <c r="AT1649" s="274" t="s">
        <v>398</v>
      </c>
      <c r="AU1649" s="274" t="s">
        <v>386</v>
      </c>
      <c r="AV1649" s="15" t="s">
        <v>92</v>
      </c>
      <c r="AW1649" s="15" t="s">
        <v>30</v>
      </c>
      <c r="AX1649" s="15" t="s">
        <v>84</v>
      </c>
      <c r="AY1649" s="274" t="s">
        <v>387</v>
      </c>
    </row>
    <row r="1650" spans="1:65" s="2" customFormat="1" ht="21.75" customHeight="1">
      <c r="A1650" s="37"/>
      <c r="B1650" s="38"/>
      <c r="C1650" s="297" t="s">
        <v>1690</v>
      </c>
      <c r="D1650" s="297" t="s">
        <v>592</v>
      </c>
      <c r="E1650" s="298" t="s">
        <v>691</v>
      </c>
      <c r="F1650" s="299" t="s">
        <v>692</v>
      </c>
      <c r="G1650" s="300" t="s">
        <v>693</v>
      </c>
      <c r="H1650" s="301">
        <v>10602</v>
      </c>
      <c r="I1650" s="302"/>
      <c r="J1650" s="303">
        <f>ROUND(I1650*H1650,2)</f>
        <v>0</v>
      </c>
      <c r="K1650" s="304"/>
      <c r="L1650" s="305"/>
      <c r="M1650" s="306" t="s">
        <v>1</v>
      </c>
      <c r="N1650" s="307" t="s">
        <v>42</v>
      </c>
      <c r="O1650" s="78"/>
      <c r="P1650" s="250">
        <f>O1650*H1650</f>
        <v>0</v>
      </c>
      <c r="Q1650" s="250">
        <v>0.40300000000000002</v>
      </c>
      <c r="R1650" s="250">
        <f>Q1650*H1650</f>
        <v>4272.6060000000007</v>
      </c>
      <c r="S1650" s="250">
        <v>0</v>
      </c>
      <c r="T1650" s="251">
        <f>S1650*H1650</f>
        <v>0</v>
      </c>
      <c r="U1650" s="37"/>
      <c r="V1650" s="37"/>
      <c r="W1650" s="37"/>
      <c r="X1650" s="37"/>
      <c r="Y1650" s="37"/>
      <c r="Z1650" s="37"/>
      <c r="AA1650" s="37"/>
      <c r="AB1650" s="37"/>
      <c r="AC1650" s="37"/>
      <c r="AD1650" s="37"/>
      <c r="AE1650" s="37"/>
      <c r="AR1650" s="252" t="s">
        <v>575</v>
      </c>
      <c r="AT1650" s="252" t="s">
        <v>592</v>
      </c>
      <c r="AU1650" s="252" t="s">
        <v>386</v>
      </c>
      <c r="AY1650" s="19" t="s">
        <v>387</v>
      </c>
      <c r="BE1650" s="127">
        <f>IF(N1650="základná",J1650,0)</f>
        <v>0</v>
      </c>
      <c r="BF1650" s="127">
        <f>IF(N1650="znížená",J1650,0)</f>
        <v>0</v>
      </c>
      <c r="BG1650" s="127">
        <f>IF(N1650="zákl. prenesená",J1650,0)</f>
        <v>0</v>
      </c>
      <c r="BH1650" s="127">
        <f>IF(N1650="zníž. prenesená",J1650,0)</f>
        <v>0</v>
      </c>
      <c r="BI1650" s="127">
        <f>IF(N1650="nulová",J1650,0)</f>
        <v>0</v>
      </c>
      <c r="BJ1650" s="19" t="s">
        <v>92</v>
      </c>
      <c r="BK1650" s="127">
        <f>ROUND(I1650*H1650,2)</f>
        <v>0</v>
      </c>
      <c r="BL1650" s="19" t="s">
        <v>422</v>
      </c>
      <c r="BM1650" s="252" t="s">
        <v>1691</v>
      </c>
    </row>
    <row r="1651" spans="1:65" s="2" customFormat="1" ht="19.2">
      <c r="A1651" s="37"/>
      <c r="B1651" s="38"/>
      <c r="C1651" s="39"/>
      <c r="D1651" s="255" t="s">
        <v>652</v>
      </c>
      <c r="E1651" s="39"/>
      <c r="F1651" s="308" t="s">
        <v>695</v>
      </c>
      <c r="G1651" s="39"/>
      <c r="H1651" s="39"/>
      <c r="I1651" s="197"/>
      <c r="J1651" s="39"/>
      <c r="K1651" s="39"/>
      <c r="L1651" s="40"/>
      <c r="M1651" s="309"/>
      <c r="N1651" s="310"/>
      <c r="O1651" s="78"/>
      <c r="P1651" s="78"/>
      <c r="Q1651" s="78"/>
      <c r="R1651" s="78"/>
      <c r="S1651" s="78"/>
      <c r="T1651" s="79"/>
      <c r="U1651" s="37"/>
      <c r="V1651" s="37"/>
      <c r="W1651" s="37"/>
      <c r="X1651" s="37"/>
      <c r="Y1651" s="37"/>
      <c r="Z1651" s="37"/>
      <c r="AA1651" s="37"/>
      <c r="AB1651" s="37"/>
      <c r="AC1651" s="37"/>
      <c r="AD1651" s="37"/>
      <c r="AE1651" s="37"/>
      <c r="AT1651" s="19" t="s">
        <v>652</v>
      </c>
      <c r="AU1651" s="19" t="s">
        <v>386</v>
      </c>
    </row>
    <row r="1652" spans="1:65" s="14" customFormat="1" ht="10.199999999999999">
      <c r="B1652" s="253"/>
      <c r="C1652" s="254"/>
      <c r="D1652" s="255" t="s">
        <v>398</v>
      </c>
      <c r="E1652" s="256" t="s">
        <v>1</v>
      </c>
      <c r="F1652" s="257" t="s">
        <v>1692</v>
      </c>
      <c r="G1652" s="254"/>
      <c r="H1652" s="256" t="s">
        <v>1</v>
      </c>
      <c r="I1652" s="258"/>
      <c r="J1652" s="254"/>
      <c r="K1652" s="254"/>
      <c r="L1652" s="259"/>
      <c r="M1652" s="260"/>
      <c r="N1652" s="261"/>
      <c r="O1652" s="261"/>
      <c r="P1652" s="261"/>
      <c r="Q1652" s="261"/>
      <c r="R1652" s="261"/>
      <c r="S1652" s="261"/>
      <c r="T1652" s="262"/>
      <c r="AT1652" s="263" t="s">
        <v>398</v>
      </c>
      <c r="AU1652" s="263" t="s">
        <v>386</v>
      </c>
      <c r="AV1652" s="14" t="s">
        <v>84</v>
      </c>
      <c r="AW1652" s="14" t="s">
        <v>30</v>
      </c>
      <c r="AX1652" s="14" t="s">
        <v>76</v>
      </c>
      <c r="AY1652" s="263" t="s">
        <v>387</v>
      </c>
    </row>
    <row r="1653" spans="1:65" s="15" customFormat="1" ht="10.199999999999999">
      <c r="B1653" s="264"/>
      <c r="C1653" s="265"/>
      <c r="D1653" s="255" t="s">
        <v>398</v>
      </c>
      <c r="E1653" s="266" t="s">
        <v>1</v>
      </c>
      <c r="F1653" s="267" t="s">
        <v>1693</v>
      </c>
      <c r="G1653" s="265"/>
      <c r="H1653" s="268">
        <v>10602</v>
      </c>
      <c r="I1653" s="269"/>
      <c r="J1653" s="265"/>
      <c r="K1653" s="265"/>
      <c r="L1653" s="270"/>
      <c r="M1653" s="271"/>
      <c r="N1653" s="272"/>
      <c r="O1653" s="272"/>
      <c r="P1653" s="272"/>
      <c r="Q1653" s="272"/>
      <c r="R1653" s="272"/>
      <c r="S1653" s="272"/>
      <c r="T1653" s="273"/>
      <c r="AT1653" s="274" t="s">
        <v>398</v>
      </c>
      <c r="AU1653" s="274" t="s">
        <v>386</v>
      </c>
      <c r="AV1653" s="15" t="s">
        <v>92</v>
      </c>
      <c r="AW1653" s="15" t="s">
        <v>30</v>
      </c>
      <c r="AX1653" s="15" t="s">
        <v>84</v>
      </c>
      <c r="AY1653" s="274" t="s">
        <v>387</v>
      </c>
    </row>
    <row r="1654" spans="1:65" s="2" customFormat="1" ht="33" customHeight="1">
      <c r="A1654" s="37"/>
      <c r="B1654" s="38"/>
      <c r="C1654" s="240" t="s">
        <v>1694</v>
      </c>
      <c r="D1654" s="240" t="s">
        <v>393</v>
      </c>
      <c r="E1654" s="241" t="s">
        <v>697</v>
      </c>
      <c r="F1654" s="242" t="s">
        <v>698</v>
      </c>
      <c r="G1654" s="243" t="s">
        <v>405</v>
      </c>
      <c r="H1654" s="244">
        <v>356.7</v>
      </c>
      <c r="I1654" s="245"/>
      <c r="J1654" s="246">
        <f>ROUND(I1654*H1654,2)</f>
        <v>0</v>
      </c>
      <c r="K1654" s="247"/>
      <c r="L1654" s="40"/>
      <c r="M1654" s="248" t="s">
        <v>1</v>
      </c>
      <c r="N1654" s="249" t="s">
        <v>42</v>
      </c>
      <c r="O1654" s="78"/>
      <c r="P1654" s="250">
        <f>O1654*H1654</f>
        <v>0</v>
      </c>
      <c r="Q1654" s="250">
        <v>1E-3</v>
      </c>
      <c r="R1654" s="250">
        <f>Q1654*H1654</f>
        <v>0.35670000000000002</v>
      </c>
      <c r="S1654" s="250">
        <v>0</v>
      </c>
      <c r="T1654" s="251">
        <f>S1654*H1654</f>
        <v>0</v>
      </c>
      <c r="U1654" s="37"/>
      <c r="V1654" s="37"/>
      <c r="W1654" s="37"/>
      <c r="X1654" s="37"/>
      <c r="Y1654" s="37"/>
      <c r="Z1654" s="37"/>
      <c r="AA1654" s="37"/>
      <c r="AB1654" s="37"/>
      <c r="AC1654" s="37"/>
      <c r="AD1654" s="37"/>
      <c r="AE1654" s="37"/>
      <c r="AR1654" s="252" t="s">
        <v>422</v>
      </c>
      <c r="AT1654" s="252" t="s">
        <v>393</v>
      </c>
      <c r="AU1654" s="252" t="s">
        <v>386</v>
      </c>
      <c r="AY1654" s="19" t="s">
        <v>387</v>
      </c>
      <c r="BE1654" s="127">
        <f>IF(N1654="základná",J1654,0)</f>
        <v>0</v>
      </c>
      <c r="BF1654" s="127">
        <f>IF(N1654="znížená",J1654,0)</f>
        <v>0</v>
      </c>
      <c r="BG1654" s="127">
        <f>IF(N1654="zákl. prenesená",J1654,0)</f>
        <v>0</v>
      </c>
      <c r="BH1654" s="127">
        <f>IF(N1654="zníž. prenesená",J1654,0)</f>
        <v>0</v>
      </c>
      <c r="BI1654" s="127">
        <f>IF(N1654="nulová",J1654,0)</f>
        <v>0</v>
      </c>
      <c r="BJ1654" s="19" t="s">
        <v>92</v>
      </c>
      <c r="BK1654" s="127">
        <f>ROUND(I1654*H1654,2)</f>
        <v>0</v>
      </c>
      <c r="BL1654" s="19" t="s">
        <v>422</v>
      </c>
      <c r="BM1654" s="252" t="s">
        <v>1695</v>
      </c>
    </row>
    <row r="1655" spans="1:65" s="14" customFormat="1" ht="10.199999999999999">
      <c r="B1655" s="253"/>
      <c r="C1655" s="254"/>
      <c r="D1655" s="255" t="s">
        <v>398</v>
      </c>
      <c r="E1655" s="256" t="s">
        <v>1</v>
      </c>
      <c r="F1655" s="257" t="s">
        <v>610</v>
      </c>
      <c r="G1655" s="254"/>
      <c r="H1655" s="256" t="s">
        <v>1</v>
      </c>
      <c r="I1655" s="258"/>
      <c r="J1655" s="254"/>
      <c r="K1655" s="254"/>
      <c r="L1655" s="259"/>
      <c r="M1655" s="260"/>
      <c r="N1655" s="261"/>
      <c r="O1655" s="261"/>
      <c r="P1655" s="261"/>
      <c r="Q1655" s="261"/>
      <c r="R1655" s="261"/>
      <c r="S1655" s="261"/>
      <c r="T1655" s="262"/>
      <c r="AT1655" s="263" t="s">
        <v>398</v>
      </c>
      <c r="AU1655" s="263" t="s">
        <v>386</v>
      </c>
      <c r="AV1655" s="14" t="s">
        <v>84</v>
      </c>
      <c r="AW1655" s="14" t="s">
        <v>30</v>
      </c>
      <c r="AX1655" s="14" t="s">
        <v>76</v>
      </c>
      <c r="AY1655" s="263" t="s">
        <v>387</v>
      </c>
    </row>
    <row r="1656" spans="1:65" s="15" customFormat="1" ht="10.199999999999999">
      <c r="B1656" s="264"/>
      <c r="C1656" s="265"/>
      <c r="D1656" s="255" t="s">
        <v>398</v>
      </c>
      <c r="E1656" s="266" t="s">
        <v>1</v>
      </c>
      <c r="F1656" s="267" t="s">
        <v>236</v>
      </c>
      <c r="G1656" s="265"/>
      <c r="H1656" s="268">
        <v>249</v>
      </c>
      <c r="I1656" s="269"/>
      <c r="J1656" s="265"/>
      <c r="K1656" s="265"/>
      <c r="L1656" s="270"/>
      <c r="M1656" s="271"/>
      <c r="N1656" s="272"/>
      <c r="O1656" s="272"/>
      <c r="P1656" s="272"/>
      <c r="Q1656" s="272"/>
      <c r="R1656" s="272"/>
      <c r="S1656" s="272"/>
      <c r="T1656" s="273"/>
      <c r="AT1656" s="274" t="s">
        <v>398</v>
      </c>
      <c r="AU1656" s="274" t="s">
        <v>386</v>
      </c>
      <c r="AV1656" s="15" t="s">
        <v>92</v>
      </c>
      <c r="AW1656" s="15" t="s">
        <v>30</v>
      </c>
      <c r="AX1656" s="15" t="s">
        <v>76</v>
      </c>
      <c r="AY1656" s="274" t="s">
        <v>387</v>
      </c>
    </row>
    <row r="1657" spans="1:65" s="17" customFormat="1" ht="10.199999999999999">
      <c r="B1657" s="286"/>
      <c r="C1657" s="287"/>
      <c r="D1657" s="255" t="s">
        <v>398</v>
      </c>
      <c r="E1657" s="288" t="s">
        <v>235</v>
      </c>
      <c r="F1657" s="289" t="s">
        <v>411</v>
      </c>
      <c r="G1657" s="287"/>
      <c r="H1657" s="290">
        <v>249</v>
      </c>
      <c r="I1657" s="291"/>
      <c r="J1657" s="287"/>
      <c r="K1657" s="287"/>
      <c r="L1657" s="292"/>
      <c r="M1657" s="293"/>
      <c r="N1657" s="294"/>
      <c r="O1657" s="294"/>
      <c r="P1657" s="294"/>
      <c r="Q1657" s="294"/>
      <c r="R1657" s="294"/>
      <c r="S1657" s="294"/>
      <c r="T1657" s="295"/>
      <c r="AT1657" s="296" t="s">
        <v>398</v>
      </c>
      <c r="AU1657" s="296" t="s">
        <v>386</v>
      </c>
      <c r="AV1657" s="17" t="s">
        <v>99</v>
      </c>
      <c r="AW1657" s="17" t="s">
        <v>30</v>
      </c>
      <c r="AX1657" s="17" t="s">
        <v>76</v>
      </c>
      <c r="AY1657" s="296" t="s">
        <v>387</v>
      </c>
    </row>
    <row r="1658" spans="1:65" s="15" customFormat="1" ht="10.199999999999999">
      <c r="B1658" s="264"/>
      <c r="C1658" s="265"/>
      <c r="D1658" s="255" t="s">
        <v>398</v>
      </c>
      <c r="E1658" s="266" t="s">
        <v>1</v>
      </c>
      <c r="F1658" s="267" t="s">
        <v>1696</v>
      </c>
      <c r="G1658" s="265"/>
      <c r="H1658" s="268">
        <v>107.7</v>
      </c>
      <c r="I1658" s="269"/>
      <c r="J1658" s="265"/>
      <c r="K1658" s="265"/>
      <c r="L1658" s="270"/>
      <c r="M1658" s="271"/>
      <c r="N1658" s="272"/>
      <c r="O1658" s="272"/>
      <c r="P1658" s="272"/>
      <c r="Q1658" s="272"/>
      <c r="R1658" s="272"/>
      <c r="S1658" s="272"/>
      <c r="T1658" s="273"/>
      <c r="AT1658" s="274" t="s">
        <v>398</v>
      </c>
      <c r="AU1658" s="274" t="s">
        <v>386</v>
      </c>
      <c r="AV1658" s="15" t="s">
        <v>92</v>
      </c>
      <c r="AW1658" s="15" t="s">
        <v>30</v>
      </c>
      <c r="AX1658" s="15" t="s">
        <v>76</v>
      </c>
      <c r="AY1658" s="274" t="s">
        <v>387</v>
      </c>
    </row>
    <row r="1659" spans="1:65" s="16" customFormat="1" ht="10.199999999999999">
      <c r="B1659" s="275"/>
      <c r="C1659" s="276"/>
      <c r="D1659" s="255" t="s">
        <v>398</v>
      </c>
      <c r="E1659" s="277" t="s">
        <v>1</v>
      </c>
      <c r="F1659" s="278" t="s">
        <v>412</v>
      </c>
      <c r="G1659" s="276"/>
      <c r="H1659" s="279">
        <v>356.7</v>
      </c>
      <c r="I1659" s="280"/>
      <c r="J1659" s="276"/>
      <c r="K1659" s="276"/>
      <c r="L1659" s="281"/>
      <c r="M1659" s="282"/>
      <c r="N1659" s="283"/>
      <c r="O1659" s="283"/>
      <c r="P1659" s="283"/>
      <c r="Q1659" s="283"/>
      <c r="R1659" s="283"/>
      <c r="S1659" s="283"/>
      <c r="T1659" s="284"/>
      <c r="AT1659" s="285" t="s">
        <v>398</v>
      </c>
      <c r="AU1659" s="285" t="s">
        <v>386</v>
      </c>
      <c r="AV1659" s="16" t="s">
        <v>386</v>
      </c>
      <c r="AW1659" s="16" t="s">
        <v>30</v>
      </c>
      <c r="AX1659" s="16" t="s">
        <v>84</v>
      </c>
      <c r="AY1659" s="285" t="s">
        <v>387</v>
      </c>
    </row>
    <row r="1660" spans="1:65" s="2" customFormat="1" ht="21.75" customHeight="1">
      <c r="A1660" s="37"/>
      <c r="B1660" s="38"/>
      <c r="C1660" s="297" t="s">
        <v>1697</v>
      </c>
      <c r="D1660" s="297" t="s">
        <v>592</v>
      </c>
      <c r="E1660" s="298" t="s">
        <v>702</v>
      </c>
      <c r="F1660" s="299" t="s">
        <v>703</v>
      </c>
      <c r="G1660" s="300" t="s">
        <v>693</v>
      </c>
      <c r="H1660" s="301">
        <v>891.75</v>
      </c>
      <c r="I1660" s="302"/>
      <c r="J1660" s="303">
        <f>ROUND(I1660*H1660,2)</f>
        <v>0</v>
      </c>
      <c r="K1660" s="304"/>
      <c r="L1660" s="305"/>
      <c r="M1660" s="306" t="s">
        <v>1</v>
      </c>
      <c r="N1660" s="307" t="s">
        <v>42</v>
      </c>
      <c r="O1660" s="78"/>
      <c r="P1660" s="250">
        <f>O1660*H1660</f>
        <v>0</v>
      </c>
      <c r="Q1660" s="250">
        <v>1E-3</v>
      </c>
      <c r="R1660" s="250">
        <f>Q1660*H1660</f>
        <v>0.89175000000000004</v>
      </c>
      <c r="S1660" s="250">
        <v>0</v>
      </c>
      <c r="T1660" s="251">
        <f>S1660*H1660</f>
        <v>0</v>
      </c>
      <c r="U1660" s="37"/>
      <c r="V1660" s="37"/>
      <c r="W1660" s="37"/>
      <c r="X1660" s="37"/>
      <c r="Y1660" s="37"/>
      <c r="Z1660" s="37"/>
      <c r="AA1660" s="37"/>
      <c r="AB1660" s="37"/>
      <c r="AC1660" s="37"/>
      <c r="AD1660" s="37"/>
      <c r="AE1660" s="37"/>
      <c r="AR1660" s="252" t="s">
        <v>575</v>
      </c>
      <c r="AT1660" s="252" t="s">
        <v>592</v>
      </c>
      <c r="AU1660" s="252" t="s">
        <v>386</v>
      </c>
      <c r="AY1660" s="19" t="s">
        <v>387</v>
      </c>
      <c r="BE1660" s="127">
        <f>IF(N1660="základná",J1660,0)</f>
        <v>0</v>
      </c>
      <c r="BF1660" s="127">
        <f>IF(N1660="znížená",J1660,0)</f>
        <v>0</v>
      </c>
      <c r="BG1660" s="127">
        <f>IF(N1660="zákl. prenesená",J1660,0)</f>
        <v>0</v>
      </c>
      <c r="BH1660" s="127">
        <f>IF(N1660="zníž. prenesená",J1660,0)</f>
        <v>0</v>
      </c>
      <c r="BI1660" s="127">
        <f>IF(N1660="nulová",J1660,0)</f>
        <v>0</v>
      </c>
      <c r="BJ1660" s="19" t="s">
        <v>92</v>
      </c>
      <c r="BK1660" s="127">
        <f>ROUND(I1660*H1660,2)</f>
        <v>0</v>
      </c>
      <c r="BL1660" s="19" t="s">
        <v>422</v>
      </c>
      <c r="BM1660" s="252" t="s">
        <v>1698</v>
      </c>
    </row>
    <row r="1661" spans="1:65" s="15" customFormat="1" ht="10.199999999999999">
      <c r="B1661" s="264"/>
      <c r="C1661" s="265"/>
      <c r="D1661" s="255" t="s">
        <v>398</v>
      </c>
      <c r="E1661" s="266" t="s">
        <v>1</v>
      </c>
      <c r="F1661" s="267" t="s">
        <v>1699</v>
      </c>
      <c r="G1661" s="265"/>
      <c r="H1661" s="268">
        <v>622.5</v>
      </c>
      <c r="I1661" s="269"/>
      <c r="J1661" s="265"/>
      <c r="K1661" s="265"/>
      <c r="L1661" s="270"/>
      <c r="M1661" s="271"/>
      <c r="N1661" s="272"/>
      <c r="O1661" s="272"/>
      <c r="P1661" s="272"/>
      <c r="Q1661" s="272"/>
      <c r="R1661" s="272"/>
      <c r="S1661" s="272"/>
      <c r="T1661" s="273"/>
      <c r="AT1661" s="274" t="s">
        <v>398</v>
      </c>
      <c r="AU1661" s="274" t="s">
        <v>386</v>
      </c>
      <c r="AV1661" s="15" t="s">
        <v>92</v>
      </c>
      <c r="AW1661" s="15" t="s">
        <v>30</v>
      </c>
      <c r="AX1661" s="15" t="s">
        <v>76</v>
      </c>
      <c r="AY1661" s="274" t="s">
        <v>387</v>
      </c>
    </row>
    <row r="1662" spans="1:65" s="15" customFormat="1" ht="10.199999999999999">
      <c r="B1662" s="264"/>
      <c r="C1662" s="265"/>
      <c r="D1662" s="255" t="s">
        <v>398</v>
      </c>
      <c r="E1662" s="266" t="s">
        <v>1</v>
      </c>
      <c r="F1662" s="267" t="s">
        <v>1700</v>
      </c>
      <c r="G1662" s="265"/>
      <c r="H1662" s="268">
        <v>269.25</v>
      </c>
      <c r="I1662" s="269"/>
      <c r="J1662" s="265"/>
      <c r="K1662" s="265"/>
      <c r="L1662" s="270"/>
      <c r="M1662" s="271"/>
      <c r="N1662" s="272"/>
      <c r="O1662" s="272"/>
      <c r="P1662" s="272"/>
      <c r="Q1662" s="272"/>
      <c r="R1662" s="272"/>
      <c r="S1662" s="272"/>
      <c r="T1662" s="273"/>
      <c r="AT1662" s="274" t="s">
        <v>398</v>
      </c>
      <c r="AU1662" s="274" t="s">
        <v>386</v>
      </c>
      <c r="AV1662" s="15" t="s">
        <v>92</v>
      </c>
      <c r="AW1662" s="15" t="s">
        <v>30</v>
      </c>
      <c r="AX1662" s="15" t="s">
        <v>76</v>
      </c>
      <c r="AY1662" s="274" t="s">
        <v>387</v>
      </c>
    </row>
    <row r="1663" spans="1:65" s="16" customFormat="1" ht="10.199999999999999">
      <c r="B1663" s="275"/>
      <c r="C1663" s="276"/>
      <c r="D1663" s="255" t="s">
        <v>398</v>
      </c>
      <c r="E1663" s="277" t="s">
        <v>1</v>
      </c>
      <c r="F1663" s="278" t="s">
        <v>412</v>
      </c>
      <c r="G1663" s="276"/>
      <c r="H1663" s="279">
        <v>891.75</v>
      </c>
      <c r="I1663" s="280"/>
      <c r="J1663" s="276"/>
      <c r="K1663" s="276"/>
      <c r="L1663" s="281"/>
      <c r="M1663" s="282"/>
      <c r="N1663" s="283"/>
      <c r="O1663" s="283"/>
      <c r="P1663" s="283"/>
      <c r="Q1663" s="283"/>
      <c r="R1663" s="283"/>
      <c r="S1663" s="283"/>
      <c r="T1663" s="284"/>
      <c r="AT1663" s="285" t="s">
        <v>398</v>
      </c>
      <c r="AU1663" s="285" t="s">
        <v>386</v>
      </c>
      <c r="AV1663" s="16" t="s">
        <v>386</v>
      </c>
      <c r="AW1663" s="16" t="s">
        <v>30</v>
      </c>
      <c r="AX1663" s="16" t="s">
        <v>84</v>
      </c>
      <c r="AY1663" s="285" t="s">
        <v>387</v>
      </c>
    </row>
    <row r="1664" spans="1:65" s="2" customFormat="1" ht="16.5" customHeight="1">
      <c r="A1664" s="37"/>
      <c r="B1664" s="38"/>
      <c r="C1664" s="240" t="s">
        <v>1701</v>
      </c>
      <c r="D1664" s="240" t="s">
        <v>393</v>
      </c>
      <c r="E1664" s="241" t="s">
        <v>706</v>
      </c>
      <c r="F1664" s="242" t="s">
        <v>707</v>
      </c>
      <c r="G1664" s="243" t="s">
        <v>396</v>
      </c>
      <c r="H1664" s="244">
        <v>718</v>
      </c>
      <c r="I1664" s="245"/>
      <c r="J1664" s="246">
        <f>ROUND(I1664*H1664,2)</f>
        <v>0</v>
      </c>
      <c r="K1664" s="247"/>
      <c r="L1664" s="40"/>
      <c r="M1664" s="248" t="s">
        <v>1</v>
      </c>
      <c r="N1664" s="249" t="s">
        <v>42</v>
      </c>
      <c r="O1664" s="78"/>
      <c r="P1664" s="250">
        <f>O1664*H1664</f>
        <v>0</v>
      </c>
      <c r="Q1664" s="250">
        <v>2.5000000000000001E-3</v>
      </c>
      <c r="R1664" s="250">
        <f>Q1664*H1664</f>
        <v>1.7949999999999999</v>
      </c>
      <c r="S1664" s="250">
        <v>0</v>
      </c>
      <c r="T1664" s="251">
        <f>S1664*H1664</f>
        <v>0</v>
      </c>
      <c r="U1664" s="37"/>
      <c r="V1664" s="37"/>
      <c r="W1664" s="37"/>
      <c r="X1664" s="37"/>
      <c r="Y1664" s="37"/>
      <c r="Z1664" s="37"/>
      <c r="AA1664" s="37"/>
      <c r="AB1664" s="37"/>
      <c r="AC1664" s="37"/>
      <c r="AD1664" s="37"/>
      <c r="AE1664" s="37"/>
      <c r="AR1664" s="252" t="s">
        <v>422</v>
      </c>
      <c r="AT1664" s="252" t="s">
        <v>393</v>
      </c>
      <c r="AU1664" s="252" t="s">
        <v>386</v>
      </c>
      <c r="AY1664" s="19" t="s">
        <v>387</v>
      </c>
      <c r="BE1664" s="127">
        <f>IF(N1664="základná",J1664,0)</f>
        <v>0</v>
      </c>
      <c r="BF1664" s="127">
        <f>IF(N1664="znížená",J1664,0)</f>
        <v>0</v>
      </c>
      <c r="BG1664" s="127">
        <f>IF(N1664="zákl. prenesená",J1664,0)</f>
        <v>0</v>
      </c>
      <c r="BH1664" s="127">
        <f>IF(N1664="zníž. prenesená",J1664,0)</f>
        <v>0</v>
      </c>
      <c r="BI1664" s="127">
        <f>IF(N1664="nulová",J1664,0)</f>
        <v>0</v>
      </c>
      <c r="BJ1664" s="19" t="s">
        <v>92</v>
      </c>
      <c r="BK1664" s="127">
        <f>ROUND(I1664*H1664,2)</f>
        <v>0</v>
      </c>
      <c r="BL1664" s="19" t="s">
        <v>422</v>
      </c>
      <c r="BM1664" s="252" t="s">
        <v>1702</v>
      </c>
    </row>
    <row r="1665" spans="1:65" s="15" customFormat="1" ht="10.199999999999999">
      <c r="B1665" s="264"/>
      <c r="C1665" s="265"/>
      <c r="D1665" s="255" t="s">
        <v>398</v>
      </c>
      <c r="E1665" s="266" t="s">
        <v>1</v>
      </c>
      <c r="F1665" s="267" t="s">
        <v>244</v>
      </c>
      <c r="G1665" s="265"/>
      <c r="H1665" s="268">
        <v>718</v>
      </c>
      <c r="I1665" s="269"/>
      <c r="J1665" s="265"/>
      <c r="K1665" s="265"/>
      <c r="L1665" s="270"/>
      <c r="M1665" s="271"/>
      <c r="N1665" s="272"/>
      <c r="O1665" s="272"/>
      <c r="P1665" s="272"/>
      <c r="Q1665" s="272"/>
      <c r="R1665" s="272"/>
      <c r="S1665" s="272"/>
      <c r="T1665" s="273"/>
      <c r="AT1665" s="274" t="s">
        <v>398</v>
      </c>
      <c r="AU1665" s="274" t="s">
        <v>386</v>
      </c>
      <c r="AV1665" s="15" t="s">
        <v>92</v>
      </c>
      <c r="AW1665" s="15" t="s">
        <v>30</v>
      </c>
      <c r="AX1665" s="15" t="s">
        <v>76</v>
      </c>
      <c r="AY1665" s="274" t="s">
        <v>387</v>
      </c>
    </row>
    <row r="1666" spans="1:65" s="16" customFormat="1" ht="10.199999999999999">
      <c r="B1666" s="275"/>
      <c r="C1666" s="276"/>
      <c r="D1666" s="255" t="s">
        <v>398</v>
      </c>
      <c r="E1666" s="277" t="s">
        <v>1</v>
      </c>
      <c r="F1666" s="278" t="s">
        <v>412</v>
      </c>
      <c r="G1666" s="276"/>
      <c r="H1666" s="279">
        <v>718</v>
      </c>
      <c r="I1666" s="280"/>
      <c r="J1666" s="276"/>
      <c r="K1666" s="276"/>
      <c r="L1666" s="281"/>
      <c r="M1666" s="282"/>
      <c r="N1666" s="283"/>
      <c r="O1666" s="283"/>
      <c r="P1666" s="283"/>
      <c r="Q1666" s="283"/>
      <c r="R1666" s="283"/>
      <c r="S1666" s="283"/>
      <c r="T1666" s="284"/>
      <c r="AT1666" s="285" t="s">
        <v>398</v>
      </c>
      <c r="AU1666" s="285" t="s">
        <v>386</v>
      </c>
      <c r="AV1666" s="16" t="s">
        <v>386</v>
      </c>
      <c r="AW1666" s="16" t="s">
        <v>30</v>
      </c>
      <c r="AX1666" s="16" t="s">
        <v>84</v>
      </c>
      <c r="AY1666" s="285" t="s">
        <v>387</v>
      </c>
    </row>
    <row r="1667" spans="1:65" s="2" customFormat="1" ht="33" customHeight="1">
      <c r="A1667" s="37"/>
      <c r="B1667" s="38"/>
      <c r="C1667" s="240" t="s">
        <v>1703</v>
      </c>
      <c r="D1667" s="240" t="s">
        <v>393</v>
      </c>
      <c r="E1667" s="241" t="s">
        <v>710</v>
      </c>
      <c r="F1667" s="242" t="s">
        <v>711</v>
      </c>
      <c r="G1667" s="243" t="s">
        <v>396</v>
      </c>
      <c r="H1667" s="244">
        <v>147</v>
      </c>
      <c r="I1667" s="245"/>
      <c r="J1667" s="246">
        <f>ROUND(I1667*H1667,2)</f>
        <v>0</v>
      </c>
      <c r="K1667" s="247"/>
      <c r="L1667" s="40"/>
      <c r="M1667" s="248" t="s">
        <v>1</v>
      </c>
      <c r="N1667" s="249" t="s">
        <v>42</v>
      </c>
      <c r="O1667" s="78"/>
      <c r="P1667" s="250">
        <f>O1667*H1667</f>
        <v>0</v>
      </c>
      <c r="Q1667" s="250">
        <v>1.9300000000000001E-3</v>
      </c>
      <c r="R1667" s="250">
        <f>Q1667*H1667</f>
        <v>0.28371000000000002</v>
      </c>
      <c r="S1667" s="250">
        <v>0</v>
      </c>
      <c r="T1667" s="251">
        <f>S1667*H1667</f>
        <v>0</v>
      </c>
      <c r="U1667" s="37"/>
      <c r="V1667" s="37"/>
      <c r="W1667" s="37"/>
      <c r="X1667" s="37"/>
      <c r="Y1667" s="37"/>
      <c r="Z1667" s="37"/>
      <c r="AA1667" s="37"/>
      <c r="AB1667" s="37"/>
      <c r="AC1667" s="37"/>
      <c r="AD1667" s="37"/>
      <c r="AE1667" s="37"/>
      <c r="AR1667" s="252" t="s">
        <v>422</v>
      </c>
      <c r="AT1667" s="252" t="s">
        <v>393</v>
      </c>
      <c r="AU1667" s="252" t="s">
        <v>386</v>
      </c>
      <c r="AY1667" s="19" t="s">
        <v>387</v>
      </c>
      <c r="BE1667" s="127">
        <f>IF(N1667="základná",J1667,0)</f>
        <v>0</v>
      </c>
      <c r="BF1667" s="127">
        <f>IF(N1667="znížená",J1667,0)</f>
        <v>0</v>
      </c>
      <c r="BG1667" s="127">
        <f>IF(N1667="zákl. prenesená",J1667,0)</f>
        <v>0</v>
      </c>
      <c r="BH1667" s="127">
        <f>IF(N1667="zníž. prenesená",J1667,0)</f>
        <v>0</v>
      </c>
      <c r="BI1667" s="127">
        <f>IF(N1667="nulová",J1667,0)</f>
        <v>0</v>
      </c>
      <c r="BJ1667" s="19" t="s">
        <v>92</v>
      </c>
      <c r="BK1667" s="127">
        <f>ROUND(I1667*H1667,2)</f>
        <v>0</v>
      </c>
      <c r="BL1667" s="19" t="s">
        <v>422</v>
      </c>
      <c r="BM1667" s="252" t="s">
        <v>1704</v>
      </c>
    </row>
    <row r="1668" spans="1:65" s="15" customFormat="1" ht="10.199999999999999">
      <c r="B1668" s="264"/>
      <c r="C1668" s="265"/>
      <c r="D1668" s="255" t="s">
        <v>398</v>
      </c>
      <c r="E1668" s="266" t="s">
        <v>1</v>
      </c>
      <c r="F1668" s="267" t="s">
        <v>192</v>
      </c>
      <c r="G1668" s="265"/>
      <c r="H1668" s="268">
        <v>147</v>
      </c>
      <c r="I1668" s="269"/>
      <c r="J1668" s="265"/>
      <c r="K1668" s="265"/>
      <c r="L1668" s="270"/>
      <c r="M1668" s="271"/>
      <c r="N1668" s="272"/>
      <c r="O1668" s="272"/>
      <c r="P1668" s="272"/>
      <c r="Q1668" s="272"/>
      <c r="R1668" s="272"/>
      <c r="S1668" s="272"/>
      <c r="T1668" s="273"/>
      <c r="AT1668" s="274" t="s">
        <v>398</v>
      </c>
      <c r="AU1668" s="274" t="s">
        <v>386</v>
      </c>
      <c r="AV1668" s="15" t="s">
        <v>92</v>
      </c>
      <c r="AW1668" s="15" t="s">
        <v>30</v>
      </c>
      <c r="AX1668" s="15" t="s">
        <v>84</v>
      </c>
      <c r="AY1668" s="274" t="s">
        <v>387</v>
      </c>
    </row>
    <row r="1669" spans="1:65" s="2" customFormat="1" ht="24.15" customHeight="1">
      <c r="A1669" s="37"/>
      <c r="B1669" s="38"/>
      <c r="C1669" s="240" t="s">
        <v>1705</v>
      </c>
      <c r="D1669" s="240" t="s">
        <v>393</v>
      </c>
      <c r="E1669" s="241" t="s">
        <v>714</v>
      </c>
      <c r="F1669" s="242" t="s">
        <v>715</v>
      </c>
      <c r="G1669" s="243" t="s">
        <v>716</v>
      </c>
      <c r="H1669" s="311"/>
      <c r="I1669" s="245"/>
      <c r="J1669" s="246">
        <f>ROUND(I1669*H1669,2)</f>
        <v>0</v>
      </c>
      <c r="K1669" s="247"/>
      <c r="L1669" s="40"/>
      <c r="M1669" s="248" t="s">
        <v>1</v>
      </c>
      <c r="N1669" s="249" t="s">
        <v>42</v>
      </c>
      <c r="O1669" s="78"/>
      <c r="P1669" s="250">
        <f>O1669*H1669</f>
        <v>0</v>
      </c>
      <c r="Q1669" s="250">
        <v>0</v>
      </c>
      <c r="R1669" s="250">
        <f>Q1669*H1669</f>
        <v>0</v>
      </c>
      <c r="S1669" s="250">
        <v>0</v>
      </c>
      <c r="T1669" s="251">
        <f>S1669*H1669</f>
        <v>0</v>
      </c>
      <c r="U1669" s="37"/>
      <c r="V1669" s="37"/>
      <c r="W1669" s="37"/>
      <c r="X1669" s="37"/>
      <c r="Y1669" s="37"/>
      <c r="Z1669" s="37"/>
      <c r="AA1669" s="37"/>
      <c r="AB1669" s="37"/>
      <c r="AC1669" s="37"/>
      <c r="AD1669" s="37"/>
      <c r="AE1669" s="37"/>
      <c r="AR1669" s="252" t="s">
        <v>422</v>
      </c>
      <c r="AT1669" s="252" t="s">
        <v>393</v>
      </c>
      <c r="AU1669" s="252" t="s">
        <v>386</v>
      </c>
      <c r="AY1669" s="19" t="s">
        <v>387</v>
      </c>
      <c r="BE1669" s="127">
        <f>IF(N1669="základná",J1669,0)</f>
        <v>0</v>
      </c>
      <c r="BF1669" s="127">
        <f>IF(N1669="znížená",J1669,0)</f>
        <v>0</v>
      </c>
      <c r="BG1669" s="127">
        <f>IF(N1669="zákl. prenesená",J1669,0)</f>
        <v>0</v>
      </c>
      <c r="BH1669" s="127">
        <f>IF(N1669="zníž. prenesená",J1669,0)</f>
        <v>0</v>
      </c>
      <c r="BI1669" s="127">
        <f>IF(N1669="nulová",J1669,0)</f>
        <v>0</v>
      </c>
      <c r="BJ1669" s="19" t="s">
        <v>92</v>
      </c>
      <c r="BK1669" s="127">
        <f>ROUND(I1669*H1669,2)</f>
        <v>0</v>
      </c>
      <c r="BL1669" s="19" t="s">
        <v>422</v>
      </c>
      <c r="BM1669" s="252" t="s">
        <v>1706</v>
      </c>
    </row>
    <row r="1670" spans="1:65" s="13" customFormat="1" ht="20.85" customHeight="1">
      <c r="B1670" s="227"/>
      <c r="C1670" s="228"/>
      <c r="D1670" s="229" t="s">
        <v>75</v>
      </c>
      <c r="E1670" s="229" t="s">
        <v>718</v>
      </c>
      <c r="F1670" s="229" t="s">
        <v>719</v>
      </c>
      <c r="G1670" s="228"/>
      <c r="H1670" s="228"/>
      <c r="I1670" s="230"/>
      <c r="J1670" s="231">
        <f>BK1670</f>
        <v>0</v>
      </c>
      <c r="K1670" s="228"/>
      <c r="L1670" s="232"/>
      <c r="M1670" s="233"/>
      <c r="N1670" s="234"/>
      <c r="O1670" s="234"/>
      <c r="P1670" s="235">
        <f>SUM(P1671:P1675)</f>
        <v>0</v>
      </c>
      <c r="Q1670" s="234"/>
      <c r="R1670" s="235">
        <f>SUM(R1671:R1675)</f>
        <v>3.7016200000000001</v>
      </c>
      <c r="S1670" s="234"/>
      <c r="T1670" s="236">
        <f>SUM(T1671:T1675)</f>
        <v>0</v>
      </c>
      <c r="AR1670" s="237" t="s">
        <v>92</v>
      </c>
      <c r="AT1670" s="238" t="s">
        <v>75</v>
      </c>
      <c r="AU1670" s="238" t="s">
        <v>99</v>
      </c>
      <c r="AY1670" s="237" t="s">
        <v>387</v>
      </c>
      <c r="BK1670" s="239">
        <f>SUM(BK1671:BK1675)</f>
        <v>0</v>
      </c>
    </row>
    <row r="1671" spans="1:65" s="2" customFormat="1" ht="37.799999999999997" customHeight="1">
      <c r="A1671" s="37"/>
      <c r="B1671" s="38"/>
      <c r="C1671" s="240" t="s">
        <v>1707</v>
      </c>
      <c r="D1671" s="240" t="s">
        <v>393</v>
      </c>
      <c r="E1671" s="241" t="s">
        <v>721</v>
      </c>
      <c r="F1671" s="242" t="s">
        <v>722</v>
      </c>
      <c r="G1671" s="243" t="s">
        <v>405</v>
      </c>
      <c r="H1671" s="244">
        <v>299</v>
      </c>
      <c r="I1671" s="245"/>
      <c r="J1671" s="246">
        <f>ROUND(I1671*H1671,2)</f>
        <v>0</v>
      </c>
      <c r="K1671" s="247"/>
      <c r="L1671" s="40"/>
      <c r="M1671" s="248" t="s">
        <v>1</v>
      </c>
      <c r="N1671" s="249" t="s">
        <v>42</v>
      </c>
      <c r="O1671" s="78"/>
      <c r="P1671" s="250">
        <f>O1671*H1671</f>
        <v>0</v>
      </c>
      <c r="Q1671" s="250">
        <v>1.238E-2</v>
      </c>
      <c r="R1671" s="250">
        <f>Q1671*H1671</f>
        <v>3.7016200000000001</v>
      </c>
      <c r="S1671" s="250">
        <v>0</v>
      </c>
      <c r="T1671" s="251">
        <f>S1671*H1671</f>
        <v>0</v>
      </c>
      <c r="U1671" s="37"/>
      <c r="V1671" s="37"/>
      <c r="W1671" s="37"/>
      <c r="X1671" s="37"/>
      <c r="Y1671" s="37"/>
      <c r="Z1671" s="37"/>
      <c r="AA1671" s="37"/>
      <c r="AB1671" s="37"/>
      <c r="AC1671" s="37"/>
      <c r="AD1671" s="37"/>
      <c r="AE1671" s="37"/>
      <c r="AR1671" s="252" t="s">
        <v>422</v>
      </c>
      <c r="AT1671" s="252" t="s">
        <v>393</v>
      </c>
      <c r="AU1671" s="252" t="s">
        <v>386</v>
      </c>
      <c r="AY1671" s="19" t="s">
        <v>387</v>
      </c>
      <c r="BE1671" s="127">
        <f>IF(N1671="základná",J1671,0)</f>
        <v>0</v>
      </c>
      <c r="BF1671" s="127">
        <f>IF(N1671="znížená",J1671,0)</f>
        <v>0</v>
      </c>
      <c r="BG1671" s="127">
        <f>IF(N1671="zákl. prenesená",J1671,0)</f>
        <v>0</v>
      </c>
      <c r="BH1671" s="127">
        <f>IF(N1671="zníž. prenesená",J1671,0)</f>
        <v>0</v>
      </c>
      <c r="BI1671" s="127">
        <f>IF(N1671="nulová",J1671,0)</f>
        <v>0</v>
      </c>
      <c r="BJ1671" s="19" t="s">
        <v>92</v>
      </c>
      <c r="BK1671" s="127">
        <f>ROUND(I1671*H1671,2)</f>
        <v>0</v>
      </c>
      <c r="BL1671" s="19" t="s">
        <v>422</v>
      </c>
      <c r="BM1671" s="252" t="s">
        <v>1708</v>
      </c>
    </row>
    <row r="1672" spans="1:65" s="14" customFormat="1" ht="10.199999999999999">
      <c r="B1672" s="253"/>
      <c r="C1672" s="254"/>
      <c r="D1672" s="255" t="s">
        <v>398</v>
      </c>
      <c r="E1672" s="256" t="s">
        <v>1</v>
      </c>
      <c r="F1672" s="257" t="s">
        <v>610</v>
      </c>
      <c r="G1672" s="254"/>
      <c r="H1672" s="256" t="s">
        <v>1</v>
      </c>
      <c r="I1672" s="258"/>
      <c r="J1672" s="254"/>
      <c r="K1672" s="254"/>
      <c r="L1672" s="259"/>
      <c r="M1672" s="260"/>
      <c r="N1672" s="261"/>
      <c r="O1672" s="261"/>
      <c r="P1672" s="261"/>
      <c r="Q1672" s="261"/>
      <c r="R1672" s="261"/>
      <c r="S1672" s="261"/>
      <c r="T1672" s="262"/>
      <c r="AT1672" s="263" t="s">
        <v>398</v>
      </c>
      <c r="AU1672" s="263" t="s">
        <v>386</v>
      </c>
      <c r="AV1672" s="14" t="s">
        <v>84</v>
      </c>
      <c r="AW1672" s="14" t="s">
        <v>30</v>
      </c>
      <c r="AX1672" s="14" t="s">
        <v>76</v>
      </c>
      <c r="AY1672" s="263" t="s">
        <v>387</v>
      </c>
    </row>
    <row r="1673" spans="1:65" s="15" customFormat="1" ht="10.199999999999999">
      <c r="B1673" s="264"/>
      <c r="C1673" s="265"/>
      <c r="D1673" s="255" t="s">
        <v>398</v>
      </c>
      <c r="E1673" s="266" t="s">
        <v>1</v>
      </c>
      <c r="F1673" s="267" t="s">
        <v>1544</v>
      </c>
      <c r="G1673" s="265"/>
      <c r="H1673" s="268">
        <v>299</v>
      </c>
      <c r="I1673" s="269"/>
      <c r="J1673" s="265"/>
      <c r="K1673" s="265"/>
      <c r="L1673" s="270"/>
      <c r="M1673" s="271"/>
      <c r="N1673" s="272"/>
      <c r="O1673" s="272"/>
      <c r="P1673" s="272"/>
      <c r="Q1673" s="272"/>
      <c r="R1673" s="272"/>
      <c r="S1673" s="272"/>
      <c r="T1673" s="273"/>
      <c r="AT1673" s="274" t="s">
        <v>398</v>
      </c>
      <c r="AU1673" s="274" t="s">
        <v>386</v>
      </c>
      <c r="AV1673" s="15" t="s">
        <v>92</v>
      </c>
      <c r="AW1673" s="15" t="s">
        <v>30</v>
      </c>
      <c r="AX1673" s="15" t="s">
        <v>76</v>
      </c>
      <c r="AY1673" s="274" t="s">
        <v>387</v>
      </c>
    </row>
    <row r="1674" spans="1:65" s="16" customFormat="1" ht="10.199999999999999">
      <c r="B1674" s="275"/>
      <c r="C1674" s="276"/>
      <c r="D1674" s="255" t="s">
        <v>398</v>
      </c>
      <c r="E1674" s="277" t="s">
        <v>1</v>
      </c>
      <c r="F1674" s="278" t="s">
        <v>412</v>
      </c>
      <c r="G1674" s="276"/>
      <c r="H1674" s="279">
        <v>299</v>
      </c>
      <c r="I1674" s="280"/>
      <c r="J1674" s="276"/>
      <c r="K1674" s="276"/>
      <c r="L1674" s="281"/>
      <c r="M1674" s="282"/>
      <c r="N1674" s="283"/>
      <c r="O1674" s="283"/>
      <c r="P1674" s="283"/>
      <c r="Q1674" s="283"/>
      <c r="R1674" s="283"/>
      <c r="S1674" s="283"/>
      <c r="T1674" s="284"/>
      <c r="AT1674" s="285" t="s">
        <v>398</v>
      </c>
      <c r="AU1674" s="285" t="s">
        <v>386</v>
      </c>
      <c r="AV1674" s="16" t="s">
        <v>386</v>
      </c>
      <c r="AW1674" s="16" t="s">
        <v>30</v>
      </c>
      <c r="AX1674" s="16" t="s">
        <v>84</v>
      </c>
      <c r="AY1674" s="285" t="s">
        <v>387</v>
      </c>
    </row>
    <row r="1675" spans="1:65" s="2" customFormat="1" ht="24.15" customHeight="1">
      <c r="A1675" s="37"/>
      <c r="B1675" s="38"/>
      <c r="C1675" s="240" t="s">
        <v>1709</v>
      </c>
      <c r="D1675" s="240" t="s">
        <v>393</v>
      </c>
      <c r="E1675" s="241" t="s">
        <v>726</v>
      </c>
      <c r="F1675" s="242" t="s">
        <v>727</v>
      </c>
      <c r="G1675" s="243" t="s">
        <v>716</v>
      </c>
      <c r="H1675" s="311"/>
      <c r="I1675" s="245"/>
      <c r="J1675" s="246">
        <f>ROUND(I1675*H1675,2)</f>
        <v>0</v>
      </c>
      <c r="K1675" s="247"/>
      <c r="L1675" s="40"/>
      <c r="M1675" s="248" t="s">
        <v>1</v>
      </c>
      <c r="N1675" s="249" t="s">
        <v>42</v>
      </c>
      <c r="O1675" s="78"/>
      <c r="P1675" s="250">
        <f>O1675*H1675</f>
        <v>0</v>
      </c>
      <c r="Q1675" s="250">
        <v>0</v>
      </c>
      <c r="R1675" s="250">
        <f>Q1675*H1675</f>
        <v>0</v>
      </c>
      <c r="S1675" s="250">
        <v>0</v>
      </c>
      <c r="T1675" s="251">
        <f>S1675*H1675</f>
        <v>0</v>
      </c>
      <c r="U1675" s="37"/>
      <c r="V1675" s="37"/>
      <c r="W1675" s="37"/>
      <c r="X1675" s="37"/>
      <c r="Y1675" s="37"/>
      <c r="Z1675" s="37"/>
      <c r="AA1675" s="37"/>
      <c r="AB1675" s="37"/>
      <c r="AC1675" s="37"/>
      <c r="AD1675" s="37"/>
      <c r="AE1675" s="37"/>
      <c r="AR1675" s="252" t="s">
        <v>422</v>
      </c>
      <c r="AT1675" s="252" t="s">
        <v>393</v>
      </c>
      <c r="AU1675" s="252" t="s">
        <v>386</v>
      </c>
      <c r="AY1675" s="19" t="s">
        <v>387</v>
      </c>
      <c r="BE1675" s="127">
        <f>IF(N1675="základná",J1675,0)</f>
        <v>0</v>
      </c>
      <c r="BF1675" s="127">
        <f>IF(N1675="znížená",J1675,0)</f>
        <v>0</v>
      </c>
      <c r="BG1675" s="127">
        <f>IF(N1675="zákl. prenesená",J1675,0)</f>
        <v>0</v>
      </c>
      <c r="BH1675" s="127">
        <f>IF(N1675="zníž. prenesená",J1675,0)</f>
        <v>0</v>
      </c>
      <c r="BI1675" s="127">
        <f>IF(N1675="nulová",J1675,0)</f>
        <v>0</v>
      </c>
      <c r="BJ1675" s="19" t="s">
        <v>92</v>
      </c>
      <c r="BK1675" s="127">
        <f>ROUND(I1675*H1675,2)</f>
        <v>0</v>
      </c>
      <c r="BL1675" s="19" t="s">
        <v>422</v>
      </c>
      <c r="BM1675" s="252" t="s">
        <v>1710</v>
      </c>
    </row>
    <row r="1676" spans="1:65" s="13" customFormat="1" ht="20.85" customHeight="1">
      <c r="B1676" s="227"/>
      <c r="C1676" s="228"/>
      <c r="D1676" s="229" t="s">
        <v>75</v>
      </c>
      <c r="E1676" s="229" t="s">
        <v>729</v>
      </c>
      <c r="F1676" s="229" t="s">
        <v>730</v>
      </c>
      <c r="G1676" s="228"/>
      <c r="H1676" s="228"/>
      <c r="I1676" s="230"/>
      <c r="J1676" s="231">
        <f>BK1676</f>
        <v>0</v>
      </c>
      <c r="K1676" s="228"/>
      <c r="L1676" s="232"/>
      <c r="M1676" s="233"/>
      <c r="N1676" s="234"/>
      <c r="O1676" s="234"/>
      <c r="P1676" s="235">
        <f>SUM(P1677:P1685)</f>
        <v>0</v>
      </c>
      <c r="Q1676" s="234"/>
      <c r="R1676" s="235">
        <f>SUM(R1677:R1685)</f>
        <v>1.89726138</v>
      </c>
      <c r="S1676" s="234"/>
      <c r="T1676" s="236">
        <f>SUM(T1677:T1685)</f>
        <v>0</v>
      </c>
      <c r="AR1676" s="237" t="s">
        <v>92</v>
      </c>
      <c r="AT1676" s="238" t="s">
        <v>75</v>
      </c>
      <c r="AU1676" s="238" t="s">
        <v>99</v>
      </c>
      <c r="AY1676" s="237" t="s">
        <v>387</v>
      </c>
      <c r="BK1676" s="239">
        <f>SUM(BK1677:BK1685)</f>
        <v>0</v>
      </c>
    </row>
    <row r="1677" spans="1:65" s="2" customFormat="1" ht="37.799999999999997" customHeight="1">
      <c r="A1677" s="37"/>
      <c r="B1677" s="38"/>
      <c r="C1677" s="240" t="s">
        <v>1711</v>
      </c>
      <c r="D1677" s="240" t="s">
        <v>393</v>
      </c>
      <c r="E1677" s="241" t="s">
        <v>732</v>
      </c>
      <c r="F1677" s="242" t="s">
        <v>733</v>
      </c>
      <c r="G1677" s="243" t="s">
        <v>396</v>
      </c>
      <c r="H1677" s="244">
        <v>147</v>
      </c>
      <c r="I1677" s="245"/>
      <c r="J1677" s="246">
        <f>ROUND(I1677*H1677,2)</f>
        <v>0</v>
      </c>
      <c r="K1677" s="247"/>
      <c r="L1677" s="40"/>
      <c r="M1677" s="248" t="s">
        <v>1</v>
      </c>
      <c r="N1677" s="249" t="s">
        <v>42</v>
      </c>
      <c r="O1677" s="78"/>
      <c r="P1677" s="250">
        <f>O1677*H1677</f>
        <v>0</v>
      </c>
      <c r="Q1677" s="250">
        <v>3.5760399999999999E-3</v>
      </c>
      <c r="R1677" s="250">
        <f>Q1677*H1677</f>
        <v>0.52567788000000004</v>
      </c>
      <c r="S1677" s="250">
        <v>0</v>
      </c>
      <c r="T1677" s="251">
        <f>S1677*H1677</f>
        <v>0</v>
      </c>
      <c r="U1677" s="37"/>
      <c r="V1677" s="37"/>
      <c r="W1677" s="37"/>
      <c r="X1677" s="37"/>
      <c r="Y1677" s="37"/>
      <c r="Z1677" s="37"/>
      <c r="AA1677" s="37"/>
      <c r="AB1677" s="37"/>
      <c r="AC1677" s="37"/>
      <c r="AD1677" s="37"/>
      <c r="AE1677" s="37"/>
      <c r="AR1677" s="252" t="s">
        <v>422</v>
      </c>
      <c r="AT1677" s="252" t="s">
        <v>393</v>
      </c>
      <c r="AU1677" s="252" t="s">
        <v>386</v>
      </c>
      <c r="AY1677" s="19" t="s">
        <v>387</v>
      </c>
      <c r="BE1677" s="127">
        <f>IF(N1677="základná",J1677,0)</f>
        <v>0</v>
      </c>
      <c r="BF1677" s="127">
        <f>IF(N1677="znížená",J1677,0)</f>
        <v>0</v>
      </c>
      <c r="BG1677" s="127">
        <f>IF(N1677="zákl. prenesená",J1677,0)</f>
        <v>0</v>
      </c>
      <c r="BH1677" s="127">
        <f>IF(N1677="zníž. prenesená",J1677,0)</f>
        <v>0</v>
      </c>
      <c r="BI1677" s="127">
        <f>IF(N1677="nulová",J1677,0)</f>
        <v>0</v>
      </c>
      <c r="BJ1677" s="19" t="s">
        <v>92</v>
      </c>
      <c r="BK1677" s="127">
        <f>ROUND(I1677*H1677,2)</f>
        <v>0</v>
      </c>
      <c r="BL1677" s="19" t="s">
        <v>422</v>
      </c>
      <c r="BM1677" s="252" t="s">
        <v>1712</v>
      </c>
    </row>
    <row r="1678" spans="1:65" s="15" customFormat="1" ht="10.199999999999999">
      <c r="B1678" s="264"/>
      <c r="C1678" s="265"/>
      <c r="D1678" s="255" t="s">
        <v>398</v>
      </c>
      <c r="E1678" s="266" t="s">
        <v>1</v>
      </c>
      <c r="F1678" s="267" t="s">
        <v>1713</v>
      </c>
      <c r="G1678" s="265"/>
      <c r="H1678" s="268">
        <v>147</v>
      </c>
      <c r="I1678" s="269"/>
      <c r="J1678" s="265"/>
      <c r="K1678" s="265"/>
      <c r="L1678" s="270"/>
      <c r="M1678" s="271"/>
      <c r="N1678" s="272"/>
      <c r="O1678" s="272"/>
      <c r="P1678" s="272"/>
      <c r="Q1678" s="272"/>
      <c r="R1678" s="272"/>
      <c r="S1678" s="272"/>
      <c r="T1678" s="273"/>
      <c r="AT1678" s="274" t="s">
        <v>398</v>
      </c>
      <c r="AU1678" s="274" t="s">
        <v>386</v>
      </c>
      <c r="AV1678" s="15" t="s">
        <v>92</v>
      </c>
      <c r="AW1678" s="15" t="s">
        <v>30</v>
      </c>
      <c r="AX1678" s="15" t="s">
        <v>76</v>
      </c>
      <c r="AY1678" s="274" t="s">
        <v>387</v>
      </c>
    </row>
    <row r="1679" spans="1:65" s="16" customFormat="1" ht="10.199999999999999">
      <c r="B1679" s="275"/>
      <c r="C1679" s="276"/>
      <c r="D1679" s="255" t="s">
        <v>398</v>
      </c>
      <c r="E1679" s="277" t="s">
        <v>192</v>
      </c>
      <c r="F1679" s="278" t="s">
        <v>412</v>
      </c>
      <c r="G1679" s="276"/>
      <c r="H1679" s="279">
        <v>147</v>
      </c>
      <c r="I1679" s="280"/>
      <c r="J1679" s="276"/>
      <c r="K1679" s="276"/>
      <c r="L1679" s="281"/>
      <c r="M1679" s="282"/>
      <c r="N1679" s="283"/>
      <c r="O1679" s="283"/>
      <c r="P1679" s="283"/>
      <c r="Q1679" s="283"/>
      <c r="R1679" s="283"/>
      <c r="S1679" s="283"/>
      <c r="T1679" s="284"/>
      <c r="AT1679" s="285" t="s">
        <v>398</v>
      </c>
      <c r="AU1679" s="285" t="s">
        <v>386</v>
      </c>
      <c r="AV1679" s="16" t="s">
        <v>386</v>
      </c>
      <c r="AW1679" s="16" t="s">
        <v>30</v>
      </c>
      <c r="AX1679" s="16" t="s">
        <v>84</v>
      </c>
      <c r="AY1679" s="285" t="s">
        <v>387</v>
      </c>
    </row>
    <row r="1680" spans="1:65" s="2" customFormat="1" ht="55.5" customHeight="1">
      <c r="A1680" s="37"/>
      <c r="B1680" s="38"/>
      <c r="C1680" s="297" t="s">
        <v>1714</v>
      </c>
      <c r="D1680" s="297" t="s">
        <v>592</v>
      </c>
      <c r="E1680" s="298" t="s">
        <v>737</v>
      </c>
      <c r="F1680" s="299" t="s">
        <v>738</v>
      </c>
      <c r="G1680" s="300" t="s">
        <v>396</v>
      </c>
      <c r="H1680" s="301">
        <v>154.35</v>
      </c>
      <c r="I1680" s="302"/>
      <c r="J1680" s="303">
        <f>ROUND(I1680*H1680,2)</f>
        <v>0</v>
      </c>
      <c r="K1680" s="304"/>
      <c r="L1680" s="305"/>
      <c r="M1680" s="306" t="s">
        <v>1</v>
      </c>
      <c r="N1680" s="307" t="s">
        <v>42</v>
      </c>
      <c r="O1680" s="78"/>
      <c r="P1680" s="250">
        <f>O1680*H1680</f>
        <v>0</v>
      </c>
      <c r="Q1680" s="250">
        <v>8.8699999999999994E-3</v>
      </c>
      <c r="R1680" s="250">
        <f>Q1680*H1680</f>
        <v>1.3690844999999998</v>
      </c>
      <c r="S1680" s="250">
        <v>0</v>
      </c>
      <c r="T1680" s="251">
        <f>S1680*H1680</f>
        <v>0</v>
      </c>
      <c r="U1680" s="37"/>
      <c r="V1680" s="37"/>
      <c r="W1680" s="37"/>
      <c r="X1680" s="37"/>
      <c r="Y1680" s="37"/>
      <c r="Z1680" s="37"/>
      <c r="AA1680" s="37"/>
      <c r="AB1680" s="37"/>
      <c r="AC1680" s="37"/>
      <c r="AD1680" s="37"/>
      <c r="AE1680" s="37"/>
      <c r="AR1680" s="252" t="s">
        <v>575</v>
      </c>
      <c r="AT1680" s="252" t="s">
        <v>592</v>
      </c>
      <c r="AU1680" s="252" t="s">
        <v>386</v>
      </c>
      <c r="AY1680" s="19" t="s">
        <v>387</v>
      </c>
      <c r="BE1680" s="127">
        <f>IF(N1680="základná",J1680,0)</f>
        <v>0</v>
      </c>
      <c r="BF1680" s="127">
        <f>IF(N1680="znížená",J1680,0)</f>
        <v>0</v>
      </c>
      <c r="BG1680" s="127">
        <f>IF(N1680="zákl. prenesená",J1680,0)</f>
        <v>0</v>
      </c>
      <c r="BH1680" s="127">
        <f>IF(N1680="zníž. prenesená",J1680,0)</f>
        <v>0</v>
      </c>
      <c r="BI1680" s="127">
        <f>IF(N1680="nulová",J1680,0)</f>
        <v>0</v>
      </c>
      <c r="BJ1680" s="19" t="s">
        <v>92</v>
      </c>
      <c r="BK1680" s="127">
        <f>ROUND(I1680*H1680,2)</f>
        <v>0</v>
      </c>
      <c r="BL1680" s="19" t="s">
        <v>422</v>
      </c>
      <c r="BM1680" s="252" t="s">
        <v>1715</v>
      </c>
    </row>
    <row r="1681" spans="1:65" s="15" customFormat="1" ht="10.199999999999999">
      <c r="B1681" s="264"/>
      <c r="C1681" s="265"/>
      <c r="D1681" s="255" t="s">
        <v>398</v>
      </c>
      <c r="E1681" s="265"/>
      <c r="F1681" s="267" t="s">
        <v>1716</v>
      </c>
      <c r="G1681" s="265"/>
      <c r="H1681" s="268">
        <v>154.35</v>
      </c>
      <c r="I1681" s="269"/>
      <c r="J1681" s="265"/>
      <c r="K1681" s="265"/>
      <c r="L1681" s="270"/>
      <c r="M1681" s="271"/>
      <c r="N1681" s="272"/>
      <c r="O1681" s="272"/>
      <c r="P1681" s="272"/>
      <c r="Q1681" s="272"/>
      <c r="R1681" s="272"/>
      <c r="S1681" s="272"/>
      <c r="T1681" s="273"/>
      <c r="AT1681" s="274" t="s">
        <v>398</v>
      </c>
      <c r="AU1681" s="274" t="s">
        <v>386</v>
      </c>
      <c r="AV1681" s="15" t="s">
        <v>92</v>
      </c>
      <c r="AW1681" s="15" t="s">
        <v>4</v>
      </c>
      <c r="AX1681" s="15" t="s">
        <v>84</v>
      </c>
      <c r="AY1681" s="274" t="s">
        <v>387</v>
      </c>
    </row>
    <row r="1682" spans="1:65" s="2" customFormat="1" ht="24.15" customHeight="1">
      <c r="A1682" s="37"/>
      <c r="B1682" s="38"/>
      <c r="C1682" s="297" t="s">
        <v>1717</v>
      </c>
      <c r="D1682" s="297" t="s">
        <v>592</v>
      </c>
      <c r="E1682" s="298" t="s">
        <v>1718</v>
      </c>
      <c r="F1682" s="299" t="s">
        <v>1719</v>
      </c>
      <c r="G1682" s="300" t="s">
        <v>180</v>
      </c>
      <c r="H1682" s="301">
        <v>2.4990000000000001</v>
      </c>
      <c r="I1682" s="302"/>
      <c r="J1682" s="303">
        <f>ROUND(I1682*H1682,2)</f>
        <v>0</v>
      </c>
      <c r="K1682" s="304"/>
      <c r="L1682" s="305"/>
      <c r="M1682" s="306" t="s">
        <v>1</v>
      </c>
      <c r="N1682" s="307" t="s">
        <v>42</v>
      </c>
      <c r="O1682" s="78"/>
      <c r="P1682" s="250">
        <f>O1682*H1682</f>
        <v>0</v>
      </c>
      <c r="Q1682" s="250">
        <v>1E-3</v>
      </c>
      <c r="R1682" s="250">
        <f>Q1682*H1682</f>
        <v>2.4990000000000004E-3</v>
      </c>
      <c r="S1682" s="250">
        <v>0</v>
      </c>
      <c r="T1682" s="251">
        <f>S1682*H1682</f>
        <v>0</v>
      </c>
      <c r="U1682" s="37"/>
      <c r="V1682" s="37"/>
      <c r="W1682" s="37"/>
      <c r="X1682" s="37"/>
      <c r="Y1682" s="37"/>
      <c r="Z1682" s="37"/>
      <c r="AA1682" s="37"/>
      <c r="AB1682" s="37"/>
      <c r="AC1682" s="37"/>
      <c r="AD1682" s="37"/>
      <c r="AE1682" s="37"/>
      <c r="AR1682" s="252" t="s">
        <v>575</v>
      </c>
      <c r="AT1682" s="252" t="s">
        <v>592</v>
      </c>
      <c r="AU1682" s="252" t="s">
        <v>386</v>
      </c>
      <c r="AY1682" s="19" t="s">
        <v>387</v>
      </c>
      <c r="BE1682" s="127">
        <f>IF(N1682="základná",J1682,0)</f>
        <v>0</v>
      </c>
      <c r="BF1682" s="127">
        <f>IF(N1682="znížená",J1682,0)</f>
        <v>0</v>
      </c>
      <c r="BG1682" s="127">
        <f>IF(N1682="zákl. prenesená",J1682,0)</f>
        <v>0</v>
      </c>
      <c r="BH1682" s="127">
        <f>IF(N1682="zníž. prenesená",J1682,0)</f>
        <v>0</v>
      </c>
      <c r="BI1682" s="127">
        <f>IF(N1682="nulová",J1682,0)</f>
        <v>0</v>
      </c>
      <c r="BJ1682" s="19" t="s">
        <v>92</v>
      </c>
      <c r="BK1682" s="127">
        <f>ROUND(I1682*H1682,2)</f>
        <v>0</v>
      </c>
      <c r="BL1682" s="19" t="s">
        <v>422</v>
      </c>
      <c r="BM1682" s="252" t="s">
        <v>1720</v>
      </c>
    </row>
    <row r="1683" spans="1:65" s="2" customFormat="1" ht="67.2">
      <c r="A1683" s="37"/>
      <c r="B1683" s="38"/>
      <c r="C1683" s="39"/>
      <c r="D1683" s="255" t="s">
        <v>652</v>
      </c>
      <c r="E1683" s="39"/>
      <c r="F1683" s="308" t="s">
        <v>658</v>
      </c>
      <c r="G1683" s="39"/>
      <c r="H1683" s="39"/>
      <c r="I1683" s="197"/>
      <c r="J1683" s="39"/>
      <c r="K1683" s="39"/>
      <c r="L1683" s="40"/>
      <c r="M1683" s="309"/>
      <c r="N1683" s="310"/>
      <c r="O1683" s="78"/>
      <c r="P1683" s="78"/>
      <c r="Q1683" s="78"/>
      <c r="R1683" s="78"/>
      <c r="S1683" s="78"/>
      <c r="T1683" s="79"/>
      <c r="U1683" s="37"/>
      <c r="V1683" s="37"/>
      <c r="W1683" s="37"/>
      <c r="X1683" s="37"/>
      <c r="Y1683" s="37"/>
      <c r="Z1683" s="37"/>
      <c r="AA1683" s="37"/>
      <c r="AB1683" s="37"/>
      <c r="AC1683" s="37"/>
      <c r="AD1683" s="37"/>
      <c r="AE1683" s="37"/>
      <c r="AT1683" s="19" t="s">
        <v>652</v>
      </c>
      <c r="AU1683" s="19" t="s">
        <v>386</v>
      </c>
    </row>
    <row r="1684" spans="1:65" s="15" customFormat="1" ht="10.199999999999999">
      <c r="B1684" s="264"/>
      <c r="C1684" s="265"/>
      <c r="D1684" s="255" t="s">
        <v>398</v>
      </c>
      <c r="E1684" s="265"/>
      <c r="F1684" s="267" t="s">
        <v>1721</v>
      </c>
      <c r="G1684" s="265"/>
      <c r="H1684" s="268">
        <v>2.4990000000000001</v>
      </c>
      <c r="I1684" s="269"/>
      <c r="J1684" s="265"/>
      <c r="K1684" s="265"/>
      <c r="L1684" s="270"/>
      <c r="M1684" s="271"/>
      <c r="N1684" s="272"/>
      <c r="O1684" s="272"/>
      <c r="P1684" s="272"/>
      <c r="Q1684" s="272"/>
      <c r="R1684" s="272"/>
      <c r="S1684" s="272"/>
      <c r="T1684" s="273"/>
      <c r="AT1684" s="274" t="s">
        <v>398</v>
      </c>
      <c r="AU1684" s="274" t="s">
        <v>386</v>
      </c>
      <c r="AV1684" s="15" t="s">
        <v>92</v>
      </c>
      <c r="AW1684" s="15" t="s">
        <v>4</v>
      </c>
      <c r="AX1684" s="15" t="s">
        <v>84</v>
      </c>
      <c r="AY1684" s="274" t="s">
        <v>387</v>
      </c>
    </row>
    <row r="1685" spans="1:65" s="2" customFormat="1" ht="24.15" customHeight="1">
      <c r="A1685" s="37"/>
      <c r="B1685" s="38"/>
      <c r="C1685" s="240" t="s">
        <v>197</v>
      </c>
      <c r="D1685" s="240" t="s">
        <v>393</v>
      </c>
      <c r="E1685" s="241" t="s">
        <v>746</v>
      </c>
      <c r="F1685" s="242" t="s">
        <v>747</v>
      </c>
      <c r="G1685" s="243" t="s">
        <v>716</v>
      </c>
      <c r="H1685" s="311"/>
      <c r="I1685" s="245"/>
      <c r="J1685" s="246">
        <f>ROUND(I1685*H1685,2)</f>
        <v>0</v>
      </c>
      <c r="K1685" s="247"/>
      <c r="L1685" s="40"/>
      <c r="M1685" s="248" t="s">
        <v>1</v>
      </c>
      <c r="N1685" s="249" t="s">
        <v>42</v>
      </c>
      <c r="O1685" s="78"/>
      <c r="P1685" s="250">
        <f>O1685*H1685</f>
        <v>0</v>
      </c>
      <c r="Q1685" s="250">
        <v>0</v>
      </c>
      <c r="R1685" s="250">
        <f>Q1685*H1685</f>
        <v>0</v>
      </c>
      <c r="S1685" s="250">
        <v>0</v>
      </c>
      <c r="T1685" s="251">
        <f>S1685*H1685</f>
        <v>0</v>
      </c>
      <c r="U1685" s="37"/>
      <c r="V1685" s="37"/>
      <c r="W1685" s="37"/>
      <c r="X1685" s="37"/>
      <c r="Y1685" s="37"/>
      <c r="Z1685" s="37"/>
      <c r="AA1685" s="37"/>
      <c r="AB1685" s="37"/>
      <c r="AC1685" s="37"/>
      <c r="AD1685" s="37"/>
      <c r="AE1685" s="37"/>
      <c r="AR1685" s="252" t="s">
        <v>422</v>
      </c>
      <c r="AT1685" s="252" t="s">
        <v>393</v>
      </c>
      <c r="AU1685" s="252" t="s">
        <v>386</v>
      </c>
      <c r="AY1685" s="19" t="s">
        <v>387</v>
      </c>
      <c r="BE1685" s="127">
        <f>IF(N1685="základná",J1685,0)</f>
        <v>0</v>
      </c>
      <c r="BF1685" s="127">
        <f>IF(N1685="znížená",J1685,0)</f>
        <v>0</v>
      </c>
      <c r="BG1685" s="127">
        <f>IF(N1685="zákl. prenesená",J1685,0)</f>
        <v>0</v>
      </c>
      <c r="BH1685" s="127">
        <f>IF(N1685="zníž. prenesená",J1685,0)</f>
        <v>0</v>
      </c>
      <c r="BI1685" s="127">
        <f>IF(N1685="nulová",J1685,0)</f>
        <v>0</v>
      </c>
      <c r="BJ1685" s="19" t="s">
        <v>92</v>
      </c>
      <c r="BK1685" s="127">
        <f>ROUND(I1685*H1685,2)</f>
        <v>0</v>
      </c>
      <c r="BL1685" s="19" t="s">
        <v>422</v>
      </c>
      <c r="BM1685" s="252" t="s">
        <v>1722</v>
      </c>
    </row>
    <row r="1686" spans="1:65" s="13" customFormat="1" ht="20.85" customHeight="1">
      <c r="B1686" s="227"/>
      <c r="C1686" s="228"/>
      <c r="D1686" s="229" t="s">
        <v>75</v>
      </c>
      <c r="E1686" s="229" t="s">
        <v>767</v>
      </c>
      <c r="F1686" s="229" t="s">
        <v>768</v>
      </c>
      <c r="G1686" s="228"/>
      <c r="H1686" s="228"/>
      <c r="I1686" s="230"/>
      <c r="J1686" s="231">
        <f>BK1686</f>
        <v>0</v>
      </c>
      <c r="K1686" s="228"/>
      <c r="L1686" s="232"/>
      <c r="M1686" s="233"/>
      <c r="N1686" s="234"/>
      <c r="O1686" s="234"/>
      <c r="P1686" s="235">
        <f>SUM(P1687:P1709)</f>
        <v>0</v>
      </c>
      <c r="Q1686" s="234"/>
      <c r="R1686" s="235">
        <f>SUM(R1687:R1709)</f>
        <v>14.347631549999999</v>
      </c>
      <c r="S1686" s="234"/>
      <c r="T1686" s="236">
        <f>SUM(T1687:T1709)</f>
        <v>0</v>
      </c>
      <c r="AR1686" s="237" t="s">
        <v>92</v>
      </c>
      <c r="AT1686" s="238" t="s">
        <v>75</v>
      </c>
      <c r="AU1686" s="238" t="s">
        <v>99</v>
      </c>
      <c r="AY1686" s="237" t="s">
        <v>387</v>
      </c>
      <c r="BK1686" s="239">
        <f>SUM(BK1687:BK1709)</f>
        <v>0</v>
      </c>
    </row>
    <row r="1687" spans="1:65" s="2" customFormat="1" ht="37.799999999999997" customHeight="1">
      <c r="A1687" s="37"/>
      <c r="B1687" s="38"/>
      <c r="C1687" s="240" t="s">
        <v>1723</v>
      </c>
      <c r="D1687" s="240" t="s">
        <v>393</v>
      </c>
      <c r="E1687" s="241" t="s">
        <v>770</v>
      </c>
      <c r="F1687" s="242" t="s">
        <v>771</v>
      </c>
      <c r="G1687" s="243" t="s">
        <v>396</v>
      </c>
      <c r="H1687" s="244">
        <v>1216</v>
      </c>
      <c r="I1687" s="245"/>
      <c r="J1687" s="246">
        <f>ROUND(I1687*H1687,2)</f>
        <v>0</v>
      </c>
      <c r="K1687" s="247"/>
      <c r="L1687" s="40"/>
      <c r="M1687" s="248" t="s">
        <v>1</v>
      </c>
      <c r="N1687" s="249" t="s">
        <v>42</v>
      </c>
      <c r="O1687" s="78"/>
      <c r="P1687" s="250">
        <f>O1687*H1687</f>
        <v>0</v>
      </c>
      <c r="Q1687" s="250">
        <v>1.74E-3</v>
      </c>
      <c r="R1687" s="250">
        <f>Q1687*H1687</f>
        <v>2.1158399999999999</v>
      </c>
      <c r="S1687" s="250">
        <v>0</v>
      </c>
      <c r="T1687" s="251">
        <f>S1687*H1687</f>
        <v>0</v>
      </c>
      <c r="U1687" s="37"/>
      <c r="V1687" s="37"/>
      <c r="W1687" s="37"/>
      <c r="X1687" s="37"/>
      <c r="Y1687" s="37"/>
      <c r="Z1687" s="37"/>
      <c r="AA1687" s="37"/>
      <c r="AB1687" s="37"/>
      <c r="AC1687" s="37"/>
      <c r="AD1687" s="37"/>
      <c r="AE1687" s="37"/>
      <c r="AR1687" s="252" t="s">
        <v>422</v>
      </c>
      <c r="AT1687" s="252" t="s">
        <v>393</v>
      </c>
      <c r="AU1687" s="252" t="s">
        <v>386</v>
      </c>
      <c r="AY1687" s="19" t="s">
        <v>387</v>
      </c>
      <c r="BE1687" s="127">
        <f>IF(N1687="základná",J1687,0)</f>
        <v>0</v>
      </c>
      <c r="BF1687" s="127">
        <f>IF(N1687="znížená",J1687,0)</f>
        <v>0</v>
      </c>
      <c r="BG1687" s="127">
        <f>IF(N1687="zákl. prenesená",J1687,0)</f>
        <v>0</v>
      </c>
      <c r="BH1687" s="127">
        <f>IF(N1687="zníž. prenesená",J1687,0)</f>
        <v>0</v>
      </c>
      <c r="BI1687" s="127">
        <f>IF(N1687="nulová",J1687,0)</f>
        <v>0</v>
      </c>
      <c r="BJ1687" s="19" t="s">
        <v>92</v>
      </c>
      <c r="BK1687" s="127">
        <f>ROUND(I1687*H1687,2)</f>
        <v>0</v>
      </c>
      <c r="BL1687" s="19" t="s">
        <v>422</v>
      </c>
      <c r="BM1687" s="252" t="s">
        <v>1724</v>
      </c>
    </row>
    <row r="1688" spans="1:65" s="14" customFormat="1" ht="30.6">
      <c r="B1688" s="253"/>
      <c r="C1688" s="254"/>
      <c r="D1688" s="255" t="s">
        <v>398</v>
      </c>
      <c r="E1688" s="256" t="s">
        <v>1</v>
      </c>
      <c r="F1688" s="257" t="s">
        <v>773</v>
      </c>
      <c r="G1688" s="254"/>
      <c r="H1688" s="256" t="s">
        <v>1</v>
      </c>
      <c r="I1688" s="258"/>
      <c r="J1688" s="254"/>
      <c r="K1688" s="254"/>
      <c r="L1688" s="259"/>
      <c r="M1688" s="260"/>
      <c r="N1688" s="261"/>
      <c r="O1688" s="261"/>
      <c r="P1688" s="261"/>
      <c r="Q1688" s="261"/>
      <c r="R1688" s="261"/>
      <c r="S1688" s="261"/>
      <c r="T1688" s="262"/>
      <c r="AT1688" s="263" t="s">
        <v>398</v>
      </c>
      <c r="AU1688" s="263" t="s">
        <v>386</v>
      </c>
      <c r="AV1688" s="14" t="s">
        <v>84</v>
      </c>
      <c r="AW1688" s="14" t="s">
        <v>30</v>
      </c>
      <c r="AX1688" s="14" t="s">
        <v>76</v>
      </c>
      <c r="AY1688" s="263" t="s">
        <v>387</v>
      </c>
    </row>
    <row r="1689" spans="1:65" s="15" customFormat="1" ht="10.199999999999999">
      <c r="B1689" s="264"/>
      <c r="C1689" s="265"/>
      <c r="D1689" s="255" t="s">
        <v>398</v>
      </c>
      <c r="E1689" s="266" t="s">
        <v>1</v>
      </c>
      <c r="F1689" s="267" t="s">
        <v>244</v>
      </c>
      <c r="G1689" s="265"/>
      <c r="H1689" s="268">
        <v>718</v>
      </c>
      <c r="I1689" s="269"/>
      <c r="J1689" s="265"/>
      <c r="K1689" s="265"/>
      <c r="L1689" s="270"/>
      <c r="M1689" s="271"/>
      <c r="N1689" s="272"/>
      <c r="O1689" s="272"/>
      <c r="P1689" s="272"/>
      <c r="Q1689" s="272"/>
      <c r="R1689" s="272"/>
      <c r="S1689" s="272"/>
      <c r="T1689" s="273"/>
      <c r="AT1689" s="274" t="s">
        <v>398</v>
      </c>
      <c r="AU1689" s="274" t="s">
        <v>386</v>
      </c>
      <c r="AV1689" s="15" t="s">
        <v>92</v>
      </c>
      <c r="AW1689" s="15" t="s">
        <v>30</v>
      </c>
      <c r="AX1689" s="15" t="s">
        <v>76</v>
      </c>
      <c r="AY1689" s="274" t="s">
        <v>387</v>
      </c>
    </row>
    <row r="1690" spans="1:65" s="15" customFormat="1" ht="10.199999999999999">
      <c r="B1690" s="264"/>
      <c r="C1690" s="265"/>
      <c r="D1690" s="255" t="s">
        <v>398</v>
      </c>
      <c r="E1690" s="266" t="s">
        <v>1</v>
      </c>
      <c r="F1690" s="267" t="s">
        <v>1725</v>
      </c>
      <c r="G1690" s="265"/>
      <c r="H1690" s="268">
        <v>498</v>
      </c>
      <c r="I1690" s="269"/>
      <c r="J1690" s="265"/>
      <c r="K1690" s="265"/>
      <c r="L1690" s="270"/>
      <c r="M1690" s="271"/>
      <c r="N1690" s="272"/>
      <c r="O1690" s="272"/>
      <c r="P1690" s="272"/>
      <c r="Q1690" s="272"/>
      <c r="R1690" s="272"/>
      <c r="S1690" s="272"/>
      <c r="T1690" s="273"/>
      <c r="AT1690" s="274" t="s">
        <v>398</v>
      </c>
      <c r="AU1690" s="274" t="s">
        <v>386</v>
      </c>
      <c r="AV1690" s="15" t="s">
        <v>92</v>
      </c>
      <c r="AW1690" s="15" t="s">
        <v>30</v>
      </c>
      <c r="AX1690" s="15" t="s">
        <v>76</v>
      </c>
      <c r="AY1690" s="274" t="s">
        <v>387</v>
      </c>
    </row>
    <row r="1691" spans="1:65" s="16" customFormat="1" ht="10.199999999999999">
      <c r="B1691" s="275"/>
      <c r="C1691" s="276"/>
      <c r="D1691" s="255" t="s">
        <v>398</v>
      </c>
      <c r="E1691" s="277" t="s">
        <v>1</v>
      </c>
      <c r="F1691" s="278" t="s">
        <v>412</v>
      </c>
      <c r="G1691" s="276"/>
      <c r="H1691" s="279">
        <v>1216</v>
      </c>
      <c r="I1691" s="280"/>
      <c r="J1691" s="276"/>
      <c r="K1691" s="276"/>
      <c r="L1691" s="281"/>
      <c r="M1691" s="282"/>
      <c r="N1691" s="283"/>
      <c r="O1691" s="283"/>
      <c r="P1691" s="283"/>
      <c r="Q1691" s="283"/>
      <c r="R1691" s="283"/>
      <c r="S1691" s="283"/>
      <c r="T1691" s="284"/>
      <c r="AT1691" s="285" t="s">
        <v>398</v>
      </c>
      <c r="AU1691" s="285" t="s">
        <v>386</v>
      </c>
      <c r="AV1691" s="16" t="s">
        <v>386</v>
      </c>
      <c r="AW1691" s="16" t="s">
        <v>30</v>
      </c>
      <c r="AX1691" s="16" t="s">
        <v>84</v>
      </c>
      <c r="AY1691" s="285" t="s">
        <v>387</v>
      </c>
    </row>
    <row r="1692" spans="1:65" s="2" customFormat="1" ht="37.799999999999997" customHeight="1">
      <c r="A1692" s="37"/>
      <c r="B1692" s="38"/>
      <c r="C1692" s="240" t="s">
        <v>1726</v>
      </c>
      <c r="D1692" s="240" t="s">
        <v>393</v>
      </c>
      <c r="E1692" s="241" t="s">
        <v>776</v>
      </c>
      <c r="F1692" s="242" t="s">
        <v>777</v>
      </c>
      <c r="G1692" s="243" t="s">
        <v>405</v>
      </c>
      <c r="H1692" s="244">
        <v>3641.7</v>
      </c>
      <c r="I1692" s="245"/>
      <c r="J1692" s="246">
        <f>ROUND(I1692*H1692,2)</f>
        <v>0</v>
      </c>
      <c r="K1692" s="247"/>
      <c r="L1692" s="40"/>
      <c r="M1692" s="248" t="s">
        <v>1</v>
      </c>
      <c r="N1692" s="249" t="s">
        <v>42</v>
      </c>
      <c r="O1692" s="78"/>
      <c r="P1692" s="250">
        <f>O1692*H1692</f>
        <v>0</v>
      </c>
      <c r="Q1692" s="250">
        <v>2.1654999999999999E-3</v>
      </c>
      <c r="R1692" s="250">
        <f>Q1692*H1692</f>
        <v>7.8861013499999988</v>
      </c>
      <c r="S1692" s="250">
        <v>0</v>
      </c>
      <c r="T1692" s="251">
        <f>S1692*H1692</f>
        <v>0</v>
      </c>
      <c r="U1692" s="37"/>
      <c r="V1692" s="37"/>
      <c r="W1692" s="37"/>
      <c r="X1692" s="37"/>
      <c r="Y1692" s="37"/>
      <c r="Z1692" s="37"/>
      <c r="AA1692" s="37"/>
      <c r="AB1692" s="37"/>
      <c r="AC1692" s="37"/>
      <c r="AD1692" s="37"/>
      <c r="AE1692" s="37"/>
      <c r="AR1692" s="252" t="s">
        <v>422</v>
      </c>
      <c r="AT1692" s="252" t="s">
        <v>393</v>
      </c>
      <c r="AU1692" s="252" t="s">
        <v>386</v>
      </c>
      <c r="AY1692" s="19" t="s">
        <v>387</v>
      </c>
      <c r="BE1692" s="127">
        <f>IF(N1692="základná",J1692,0)</f>
        <v>0</v>
      </c>
      <c r="BF1692" s="127">
        <f>IF(N1692="znížená",J1692,0)</f>
        <v>0</v>
      </c>
      <c r="BG1692" s="127">
        <f>IF(N1692="zákl. prenesená",J1692,0)</f>
        <v>0</v>
      </c>
      <c r="BH1692" s="127">
        <f>IF(N1692="zníž. prenesená",J1692,0)</f>
        <v>0</v>
      </c>
      <c r="BI1692" s="127">
        <f>IF(N1692="nulová",J1692,0)</f>
        <v>0</v>
      </c>
      <c r="BJ1692" s="19" t="s">
        <v>92</v>
      </c>
      <c r="BK1692" s="127">
        <f>ROUND(I1692*H1692,2)</f>
        <v>0</v>
      </c>
      <c r="BL1692" s="19" t="s">
        <v>422</v>
      </c>
      <c r="BM1692" s="252" t="s">
        <v>1727</v>
      </c>
    </row>
    <row r="1693" spans="1:65" s="15" customFormat="1" ht="10.199999999999999">
      <c r="B1693" s="264"/>
      <c r="C1693" s="265"/>
      <c r="D1693" s="255" t="s">
        <v>398</v>
      </c>
      <c r="E1693" s="266" t="s">
        <v>1</v>
      </c>
      <c r="F1693" s="267" t="s">
        <v>227</v>
      </c>
      <c r="G1693" s="265"/>
      <c r="H1693" s="268">
        <v>3534</v>
      </c>
      <c r="I1693" s="269"/>
      <c r="J1693" s="265"/>
      <c r="K1693" s="265"/>
      <c r="L1693" s="270"/>
      <c r="M1693" s="271"/>
      <c r="N1693" s="272"/>
      <c r="O1693" s="272"/>
      <c r="P1693" s="272"/>
      <c r="Q1693" s="272"/>
      <c r="R1693" s="272"/>
      <c r="S1693" s="272"/>
      <c r="T1693" s="273"/>
      <c r="AT1693" s="274" t="s">
        <v>398</v>
      </c>
      <c r="AU1693" s="274" t="s">
        <v>386</v>
      </c>
      <c r="AV1693" s="15" t="s">
        <v>92</v>
      </c>
      <c r="AW1693" s="15" t="s">
        <v>30</v>
      </c>
      <c r="AX1693" s="15" t="s">
        <v>76</v>
      </c>
      <c r="AY1693" s="274" t="s">
        <v>387</v>
      </c>
    </row>
    <row r="1694" spans="1:65" s="15" customFormat="1" ht="10.199999999999999">
      <c r="B1694" s="264"/>
      <c r="C1694" s="265"/>
      <c r="D1694" s="255" t="s">
        <v>398</v>
      </c>
      <c r="E1694" s="266" t="s">
        <v>1</v>
      </c>
      <c r="F1694" s="267" t="s">
        <v>1696</v>
      </c>
      <c r="G1694" s="265"/>
      <c r="H1694" s="268">
        <v>107.7</v>
      </c>
      <c r="I1694" s="269"/>
      <c r="J1694" s="265"/>
      <c r="K1694" s="265"/>
      <c r="L1694" s="270"/>
      <c r="M1694" s="271"/>
      <c r="N1694" s="272"/>
      <c r="O1694" s="272"/>
      <c r="P1694" s="272"/>
      <c r="Q1694" s="272"/>
      <c r="R1694" s="272"/>
      <c r="S1694" s="272"/>
      <c r="T1694" s="273"/>
      <c r="AT1694" s="274" t="s">
        <v>398</v>
      </c>
      <c r="AU1694" s="274" t="s">
        <v>386</v>
      </c>
      <c r="AV1694" s="15" t="s">
        <v>92</v>
      </c>
      <c r="AW1694" s="15" t="s">
        <v>30</v>
      </c>
      <c r="AX1694" s="15" t="s">
        <v>76</v>
      </c>
      <c r="AY1694" s="274" t="s">
        <v>387</v>
      </c>
    </row>
    <row r="1695" spans="1:65" s="16" customFormat="1" ht="10.199999999999999">
      <c r="B1695" s="275"/>
      <c r="C1695" s="276"/>
      <c r="D1695" s="255" t="s">
        <v>398</v>
      </c>
      <c r="E1695" s="277" t="s">
        <v>1</v>
      </c>
      <c r="F1695" s="278" t="s">
        <v>412</v>
      </c>
      <c r="G1695" s="276"/>
      <c r="H1695" s="279">
        <v>3641.7</v>
      </c>
      <c r="I1695" s="280"/>
      <c r="J1695" s="276"/>
      <c r="K1695" s="276"/>
      <c r="L1695" s="281"/>
      <c r="M1695" s="282"/>
      <c r="N1695" s="283"/>
      <c r="O1695" s="283"/>
      <c r="P1695" s="283"/>
      <c r="Q1695" s="283"/>
      <c r="R1695" s="283"/>
      <c r="S1695" s="283"/>
      <c r="T1695" s="284"/>
      <c r="AT1695" s="285" t="s">
        <v>398</v>
      </c>
      <c r="AU1695" s="285" t="s">
        <v>386</v>
      </c>
      <c r="AV1695" s="16" t="s">
        <v>386</v>
      </c>
      <c r="AW1695" s="16" t="s">
        <v>30</v>
      </c>
      <c r="AX1695" s="16" t="s">
        <v>84</v>
      </c>
      <c r="AY1695" s="285" t="s">
        <v>387</v>
      </c>
    </row>
    <row r="1696" spans="1:65" s="2" customFormat="1" ht="49.05" customHeight="1">
      <c r="A1696" s="37"/>
      <c r="B1696" s="38"/>
      <c r="C1696" s="240" t="s">
        <v>1728</v>
      </c>
      <c r="D1696" s="240" t="s">
        <v>393</v>
      </c>
      <c r="E1696" s="241" t="s">
        <v>780</v>
      </c>
      <c r="F1696" s="242" t="s">
        <v>781</v>
      </c>
      <c r="G1696" s="243" t="s">
        <v>405</v>
      </c>
      <c r="H1696" s="244">
        <v>371.07</v>
      </c>
      <c r="I1696" s="245"/>
      <c r="J1696" s="246">
        <f>ROUND(I1696*H1696,2)</f>
        <v>0</v>
      </c>
      <c r="K1696" s="247"/>
      <c r="L1696" s="40"/>
      <c r="M1696" s="248" t="s">
        <v>1</v>
      </c>
      <c r="N1696" s="249" t="s">
        <v>42</v>
      </c>
      <c r="O1696" s="78"/>
      <c r="P1696" s="250">
        <f>O1696*H1696</f>
        <v>0</v>
      </c>
      <c r="Q1696" s="250">
        <v>3.8600000000000001E-3</v>
      </c>
      <c r="R1696" s="250">
        <f>Q1696*H1696</f>
        <v>1.4323302</v>
      </c>
      <c r="S1696" s="250">
        <v>0</v>
      </c>
      <c r="T1696" s="251">
        <f>S1696*H1696</f>
        <v>0</v>
      </c>
      <c r="U1696" s="37"/>
      <c r="V1696" s="37"/>
      <c r="W1696" s="37"/>
      <c r="X1696" s="37"/>
      <c r="Y1696" s="37"/>
      <c r="Z1696" s="37"/>
      <c r="AA1696" s="37"/>
      <c r="AB1696" s="37"/>
      <c r="AC1696" s="37"/>
      <c r="AD1696" s="37"/>
      <c r="AE1696" s="37"/>
      <c r="AR1696" s="252" t="s">
        <v>422</v>
      </c>
      <c r="AT1696" s="252" t="s">
        <v>393</v>
      </c>
      <c r="AU1696" s="252" t="s">
        <v>386</v>
      </c>
      <c r="AY1696" s="19" t="s">
        <v>387</v>
      </c>
      <c r="BE1696" s="127">
        <f>IF(N1696="základná",J1696,0)</f>
        <v>0</v>
      </c>
      <c r="BF1696" s="127">
        <f>IF(N1696="znížená",J1696,0)</f>
        <v>0</v>
      </c>
      <c r="BG1696" s="127">
        <f>IF(N1696="zákl. prenesená",J1696,0)</f>
        <v>0</v>
      </c>
      <c r="BH1696" s="127">
        <f>IF(N1696="zníž. prenesená",J1696,0)</f>
        <v>0</v>
      </c>
      <c r="BI1696" s="127">
        <f>IF(N1696="nulová",J1696,0)</f>
        <v>0</v>
      </c>
      <c r="BJ1696" s="19" t="s">
        <v>92</v>
      </c>
      <c r="BK1696" s="127">
        <f>ROUND(I1696*H1696,2)</f>
        <v>0</v>
      </c>
      <c r="BL1696" s="19" t="s">
        <v>422</v>
      </c>
      <c r="BM1696" s="252" t="s">
        <v>1729</v>
      </c>
    </row>
    <row r="1697" spans="1:65" s="14" customFormat="1" ht="10.199999999999999">
      <c r="B1697" s="253"/>
      <c r="C1697" s="254"/>
      <c r="D1697" s="255" t="s">
        <v>398</v>
      </c>
      <c r="E1697" s="256" t="s">
        <v>1</v>
      </c>
      <c r="F1697" s="257" t="s">
        <v>610</v>
      </c>
      <c r="G1697" s="254"/>
      <c r="H1697" s="256" t="s">
        <v>1</v>
      </c>
      <c r="I1697" s="258"/>
      <c r="J1697" s="254"/>
      <c r="K1697" s="254"/>
      <c r="L1697" s="259"/>
      <c r="M1697" s="260"/>
      <c r="N1697" s="261"/>
      <c r="O1697" s="261"/>
      <c r="P1697" s="261"/>
      <c r="Q1697" s="261"/>
      <c r="R1697" s="261"/>
      <c r="S1697" s="261"/>
      <c r="T1697" s="262"/>
      <c r="AT1697" s="263" t="s">
        <v>398</v>
      </c>
      <c r="AU1697" s="263" t="s">
        <v>386</v>
      </c>
      <c r="AV1697" s="14" t="s">
        <v>84</v>
      </c>
      <c r="AW1697" s="14" t="s">
        <v>30</v>
      </c>
      <c r="AX1697" s="14" t="s">
        <v>76</v>
      </c>
      <c r="AY1697" s="263" t="s">
        <v>387</v>
      </c>
    </row>
    <row r="1698" spans="1:65" s="14" customFormat="1" ht="20.399999999999999">
      <c r="B1698" s="253"/>
      <c r="C1698" s="254"/>
      <c r="D1698" s="255" t="s">
        <v>398</v>
      </c>
      <c r="E1698" s="256" t="s">
        <v>1</v>
      </c>
      <c r="F1698" s="257" t="s">
        <v>783</v>
      </c>
      <c r="G1698" s="254"/>
      <c r="H1698" s="256" t="s">
        <v>1</v>
      </c>
      <c r="I1698" s="258"/>
      <c r="J1698" s="254"/>
      <c r="K1698" s="254"/>
      <c r="L1698" s="259"/>
      <c r="M1698" s="260"/>
      <c r="N1698" s="261"/>
      <c r="O1698" s="261"/>
      <c r="P1698" s="261"/>
      <c r="Q1698" s="261"/>
      <c r="R1698" s="261"/>
      <c r="S1698" s="261"/>
      <c r="T1698" s="262"/>
      <c r="AT1698" s="263" t="s">
        <v>398</v>
      </c>
      <c r="AU1698" s="263" t="s">
        <v>386</v>
      </c>
      <c r="AV1698" s="14" t="s">
        <v>84</v>
      </c>
      <c r="AW1698" s="14" t="s">
        <v>30</v>
      </c>
      <c r="AX1698" s="14" t="s">
        <v>76</v>
      </c>
      <c r="AY1698" s="263" t="s">
        <v>387</v>
      </c>
    </row>
    <row r="1699" spans="1:65" s="15" customFormat="1" ht="10.199999999999999">
      <c r="B1699" s="264"/>
      <c r="C1699" s="265"/>
      <c r="D1699" s="255" t="s">
        <v>398</v>
      </c>
      <c r="E1699" s="266" t="s">
        <v>1</v>
      </c>
      <c r="F1699" s="267" t="s">
        <v>1730</v>
      </c>
      <c r="G1699" s="265"/>
      <c r="H1699" s="268">
        <v>353.4</v>
      </c>
      <c r="I1699" s="269"/>
      <c r="J1699" s="265"/>
      <c r="K1699" s="265"/>
      <c r="L1699" s="270"/>
      <c r="M1699" s="271"/>
      <c r="N1699" s="272"/>
      <c r="O1699" s="272"/>
      <c r="P1699" s="272"/>
      <c r="Q1699" s="272"/>
      <c r="R1699" s="272"/>
      <c r="S1699" s="272"/>
      <c r="T1699" s="273"/>
      <c r="AT1699" s="274" t="s">
        <v>398</v>
      </c>
      <c r="AU1699" s="274" t="s">
        <v>386</v>
      </c>
      <c r="AV1699" s="15" t="s">
        <v>92</v>
      </c>
      <c r="AW1699" s="15" t="s">
        <v>30</v>
      </c>
      <c r="AX1699" s="15" t="s">
        <v>76</v>
      </c>
      <c r="AY1699" s="274" t="s">
        <v>387</v>
      </c>
    </row>
    <row r="1700" spans="1:65" s="17" customFormat="1" ht="10.199999999999999">
      <c r="B1700" s="286"/>
      <c r="C1700" s="287"/>
      <c r="D1700" s="255" t="s">
        <v>398</v>
      </c>
      <c r="E1700" s="288" t="s">
        <v>1731</v>
      </c>
      <c r="F1700" s="289" t="s">
        <v>411</v>
      </c>
      <c r="G1700" s="287"/>
      <c r="H1700" s="290">
        <v>353.4</v>
      </c>
      <c r="I1700" s="291"/>
      <c r="J1700" s="287"/>
      <c r="K1700" s="287"/>
      <c r="L1700" s="292"/>
      <c r="M1700" s="293"/>
      <c r="N1700" s="294"/>
      <c r="O1700" s="294"/>
      <c r="P1700" s="294"/>
      <c r="Q1700" s="294"/>
      <c r="R1700" s="294"/>
      <c r="S1700" s="294"/>
      <c r="T1700" s="295"/>
      <c r="AT1700" s="296" t="s">
        <v>398</v>
      </c>
      <c r="AU1700" s="296" t="s">
        <v>386</v>
      </c>
      <c r="AV1700" s="17" t="s">
        <v>99</v>
      </c>
      <c r="AW1700" s="17" t="s">
        <v>30</v>
      </c>
      <c r="AX1700" s="17" t="s">
        <v>76</v>
      </c>
      <c r="AY1700" s="296" t="s">
        <v>387</v>
      </c>
    </row>
    <row r="1701" spans="1:65" s="15" customFormat="1" ht="10.199999999999999">
      <c r="B1701" s="264"/>
      <c r="C1701" s="265"/>
      <c r="D1701" s="255" t="s">
        <v>398</v>
      </c>
      <c r="E1701" s="266" t="s">
        <v>1</v>
      </c>
      <c r="F1701" s="267" t="s">
        <v>1732</v>
      </c>
      <c r="G1701" s="265"/>
      <c r="H1701" s="268">
        <v>17.670000000000002</v>
      </c>
      <c r="I1701" s="269"/>
      <c r="J1701" s="265"/>
      <c r="K1701" s="265"/>
      <c r="L1701" s="270"/>
      <c r="M1701" s="271"/>
      <c r="N1701" s="272"/>
      <c r="O1701" s="272"/>
      <c r="P1701" s="272"/>
      <c r="Q1701" s="272"/>
      <c r="R1701" s="272"/>
      <c r="S1701" s="272"/>
      <c r="T1701" s="273"/>
      <c r="AT1701" s="274" t="s">
        <v>398</v>
      </c>
      <c r="AU1701" s="274" t="s">
        <v>386</v>
      </c>
      <c r="AV1701" s="15" t="s">
        <v>92</v>
      </c>
      <c r="AW1701" s="15" t="s">
        <v>30</v>
      </c>
      <c r="AX1701" s="15" t="s">
        <v>76</v>
      </c>
      <c r="AY1701" s="274" t="s">
        <v>387</v>
      </c>
    </row>
    <row r="1702" spans="1:65" s="16" customFormat="1" ht="10.199999999999999">
      <c r="B1702" s="275"/>
      <c r="C1702" s="276"/>
      <c r="D1702" s="255" t="s">
        <v>398</v>
      </c>
      <c r="E1702" s="277" t="s">
        <v>1</v>
      </c>
      <c r="F1702" s="278" t="s">
        <v>412</v>
      </c>
      <c r="G1702" s="276"/>
      <c r="H1702" s="279">
        <v>371.07</v>
      </c>
      <c r="I1702" s="280"/>
      <c r="J1702" s="276"/>
      <c r="K1702" s="276"/>
      <c r="L1702" s="281"/>
      <c r="M1702" s="282"/>
      <c r="N1702" s="283"/>
      <c r="O1702" s="283"/>
      <c r="P1702" s="283"/>
      <c r="Q1702" s="283"/>
      <c r="R1702" s="283"/>
      <c r="S1702" s="283"/>
      <c r="T1702" s="284"/>
      <c r="AT1702" s="285" t="s">
        <v>398</v>
      </c>
      <c r="AU1702" s="285" t="s">
        <v>386</v>
      </c>
      <c r="AV1702" s="16" t="s">
        <v>386</v>
      </c>
      <c r="AW1702" s="16" t="s">
        <v>30</v>
      </c>
      <c r="AX1702" s="16" t="s">
        <v>84</v>
      </c>
      <c r="AY1702" s="285" t="s">
        <v>387</v>
      </c>
    </row>
    <row r="1703" spans="1:65" s="2" customFormat="1" ht="24.15" customHeight="1">
      <c r="A1703" s="37"/>
      <c r="B1703" s="38"/>
      <c r="C1703" s="240" t="s">
        <v>200</v>
      </c>
      <c r="D1703" s="240" t="s">
        <v>393</v>
      </c>
      <c r="E1703" s="241" t="s">
        <v>788</v>
      </c>
      <c r="F1703" s="242" t="s">
        <v>789</v>
      </c>
      <c r="G1703" s="243" t="s">
        <v>405</v>
      </c>
      <c r="H1703" s="244">
        <v>3641.7</v>
      </c>
      <c r="I1703" s="245"/>
      <c r="J1703" s="246">
        <f>ROUND(I1703*H1703,2)</f>
        <v>0</v>
      </c>
      <c r="K1703" s="247"/>
      <c r="L1703" s="40"/>
      <c r="M1703" s="248" t="s">
        <v>1</v>
      </c>
      <c r="N1703" s="249" t="s">
        <v>42</v>
      </c>
      <c r="O1703" s="78"/>
      <c r="P1703" s="250">
        <f>O1703*H1703</f>
        <v>0</v>
      </c>
      <c r="Q1703" s="250">
        <v>8.0000000000000004E-4</v>
      </c>
      <c r="R1703" s="250">
        <f>Q1703*H1703</f>
        <v>2.9133599999999999</v>
      </c>
      <c r="S1703" s="250">
        <v>0</v>
      </c>
      <c r="T1703" s="251">
        <f>S1703*H1703</f>
        <v>0</v>
      </c>
      <c r="U1703" s="37"/>
      <c r="V1703" s="37"/>
      <c r="W1703" s="37"/>
      <c r="X1703" s="37"/>
      <c r="Y1703" s="37"/>
      <c r="Z1703" s="37"/>
      <c r="AA1703" s="37"/>
      <c r="AB1703" s="37"/>
      <c r="AC1703" s="37"/>
      <c r="AD1703" s="37"/>
      <c r="AE1703" s="37"/>
      <c r="AR1703" s="252" t="s">
        <v>422</v>
      </c>
      <c r="AT1703" s="252" t="s">
        <v>393</v>
      </c>
      <c r="AU1703" s="252" t="s">
        <v>386</v>
      </c>
      <c r="AY1703" s="19" t="s">
        <v>387</v>
      </c>
      <c r="BE1703" s="127">
        <f>IF(N1703="základná",J1703,0)</f>
        <v>0</v>
      </c>
      <c r="BF1703" s="127">
        <f>IF(N1703="znížená",J1703,0)</f>
        <v>0</v>
      </c>
      <c r="BG1703" s="127">
        <f>IF(N1703="zákl. prenesená",J1703,0)</f>
        <v>0</v>
      </c>
      <c r="BH1703" s="127">
        <f>IF(N1703="zníž. prenesená",J1703,0)</f>
        <v>0</v>
      </c>
      <c r="BI1703" s="127">
        <f>IF(N1703="nulová",J1703,0)</f>
        <v>0</v>
      </c>
      <c r="BJ1703" s="19" t="s">
        <v>92</v>
      </c>
      <c r="BK1703" s="127">
        <f>ROUND(I1703*H1703,2)</f>
        <v>0</v>
      </c>
      <c r="BL1703" s="19" t="s">
        <v>422</v>
      </c>
      <c r="BM1703" s="252" t="s">
        <v>1733</v>
      </c>
    </row>
    <row r="1704" spans="1:65" s="14" customFormat="1" ht="10.199999999999999">
      <c r="B1704" s="253"/>
      <c r="C1704" s="254"/>
      <c r="D1704" s="255" t="s">
        <v>398</v>
      </c>
      <c r="E1704" s="256" t="s">
        <v>1</v>
      </c>
      <c r="F1704" s="257" t="s">
        <v>791</v>
      </c>
      <c r="G1704" s="254"/>
      <c r="H1704" s="256" t="s">
        <v>1</v>
      </c>
      <c r="I1704" s="258"/>
      <c r="J1704" s="254"/>
      <c r="K1704" s="254"/>
      <c r="L1704" s="259"/>
      <c r="M1704" s="260"/>
      <c r="N1704" s="261"/>
      <c r="O1704" s="261"/>
      <c r="P1704" s="261"/>
      <c r="Q1704" s="261"/>
      <c r="R1704" s="261"/>
      <c r="S1704" s="261"/>
      <c r="T1704" s="262"/>
      <c r="AT1704" s="263" t="s">
        <v>398</v>
      </c>
      <c r="AU1704" s="263" t="s">
        <v>386</v>
      </c>
      <c r="AV1704" s="14" t="s">
        <v>84</v>
      </c>
      <c r="AW1704" s="14" t="s">
        <v>30</v>
      </c>
      <c r="AX1704" s="14" t="s">
        <v>76</v>
      </c>
      <c r="AY1704" s="263" t="s">
        <v>387</v>
      </c>
    </row>
    <row r="1705" spans="1:65" s="15" customFormat="1" ht="10.199999999999999">
      <c r="B1705" s="264"/>
      <c r="C1705" s="265"/>
      <c r="D1705" s="255" t="s">
        <v>398</v>
      </c>
      <c r="E1705" s="266" t="s">
        <v>1</v>
      </c>
      <c r="F1705" s="267" t="s">
        <v>156</v>
      </c>
      <c r="G1705" s="265"/>
      <c r="H1705" s="268">
        <v>3534</v>
      </c>
      <c r="I1705" s="269"/>
      <c r="J1705" s="265"/>
      <c r="K1705" s="265"/>
      <c r="L1705" s="270"/>
      <c r="M1705" s="271"/>
      <c r="N1705" s="272"/>
      <c r="O1705" s="272"/>
      <c r="P1705" s="272"/>
      <c r="Q1705" s="272"/>
      <c r="R1705" s="272"/>
      <c r="S1705" s="272"/>
      <c r="T1705" s="273"/>
      <c r="AT1705" s="274" t="s">
        <v>398</v>
      </c>
      <c r="AU1705" s="274" t="s">
        <v>386</v>
      </c>
      <c r="AV1705" s="15" t="s">
        <v>92</v>
      </c>
      <c r="AW1705" s="15" t="s">
        <v>30</v>
      </c>
      <c r="AX1705" s="15" t="s">
        <v>76</v>
      </c>
      <c r="AY1705" s="274" t="s">
        <v>387</v>
      </c>
    </row>
    <row r="1706" spans="1:65" s="17" customFormat="1" ht="10.199999999999999">
      <c r="B1706" s="286"/>
      <c r="C1706" s="287"/>
      <c r="D1706" s="255" t="s">
        <v>398</v>
      </c>
      <c r="E1706" s="288" t="s">
        <v>227</v>
      </c>
      <c r="F1706" s="289" t="s">
        <v>411</v>
      </c>
      <c r="G1706" s="287"/>
      <c r="H1706" s="290">
        <v>3534</v>
      </c>
      <c r="I1706" s="291"/>
      <c r="J1706" s="287"/>
      <c r="K1706" s="287"/>
      <c r="L1706" s="292"/>
      <c r="M1706" s="293"/>
      <c r="N1706" s="294"/>
      <c r="O1706" s="294"/>
      <c r="P1706" s="294"/>
      <c r="Q1706" s="294"/>
      <c r="R1706" s="294"/>
      <c r="S1706" s="294"/>
      <c r="T1706" s="295"/>
      <c r="AT1706" s="296" t="s">
        <v>398</v>
      </c>
      <c r="AU1706" s="296" t="s">
        <v>386</v>
      </c>
      <c r="AV1706" s="17" t="s">
        <v>99</v>
      </c>
      <c r="AW1706" s="17" t="s">
        <v>30</v>
      </c>
      <c r="AX1706" s="17" t="s">
        <v>76</v>
      </c>
      <c r="AY1706" s="296" t="s">
        <v>387</v>
      </c>
    </row>
    <row r="1707" spans="1:65" s="15" customFormat="1" ht="10.199999999999999">
      <c r="B1707" s="264"/>
      <c r="C1707" s="265"/>
      <c r="D1707" s="255" t="s">
        <v>398</v>
      </c>
      <c r="E1707" s="266" t="s">
        <v>1</v>
      </c>
      <c r="F1707" s="267" t="s">
        <v>1696</v>
      </c>
      <c r="G1707" s="265"/>
      <c r="H1707" s="268">
        <v>107.7</v>
      </c>
      <c r="I1707" s="269"/>
      <c r="J1707" s="265"/>
      <c r="K1707" s="265"/>
      <c r="L1707" s="270"/>
      <c r="M1707" s="271"/>
      <c r="N1707" s="272"/>
      <c r="O1707" s="272"/>
      <c r="P1707" s="272"/>
      <c r="Q1707" s="272"/>
      <c r="R1707" s="272"/>
      <c r="S1707" s="272"/>
      <c r="T1707" s="273"/>
      <c r="AT1707" s="274" t="s">
        <v>398</v>
      </c>
      <c r="AU1707" s="274" t="s">
        <v>386</v>
      </c>
      <c r="AV1707" s="15" t="s">
        <v>92</v>
      </c>
      <c r="AW1707" s="15" t="s">
        <v>30</v>
      </c>
      <c r="AX1707" s="15" t="s">
        <v>76</v>
      </c>
      <c r="AY1707" s="274" t="s">
        <v>387</v>
      </c>
    </row>
    <row r="1708" spans="1:65" s="16" customFormat="1" ht="10.199999999999999">
      <c r="B1708" s="275"/>
      <c r="C1708" s="276"/>
      <c r="D1708" s="255" t="s">
        <v>398</v>
      </c>
      <c r="E1708" s="277" t="s">
        <v>1</v>
      </c>
      <c r="F1708" s="278" t="s">
        <v>412</v>
      </c>
      <c r="G1708" s="276"/>
      <c r="H1708" s="279">
        <v>3641.7</v>
      </c>
      <c r="I1708" s="280"/>
      <c r="J1708" s="276"/>
      <c r="K1708" s="276"/>
      <c r="L1708" s="281"/>
      <c r="M1708" s="282"/>
      <c r="N1708" s="283"/>
      <c r="O1708" s="283"/>
      <c r="P1708" s="283"/>
      <c r="Q1708" s="283"/>
      <c r="R1708" s="283"/>
      <c r="S1708" s="283"/>
      <c r="T1708" s="284"/>
      <c r="AT1708" s="285" t="s">
        <v>398</v>
      </c>
      <c r="AU1708" s="285" t="s">
        <v>386</v>
      </c>
      <c r="AV1708" s="16" t="s">
        <v>386</v>
      </c>
      <c r="AW1708" s="16" t="s">
        <v>30</v>
      </c>
      <c r="AX1708" s="16" t="s">
        <v>84</v>
      </c>
      <c r="AY1708" s="285" t="s">
        <v>387</v>
      </c>
    </row>
    <row r="1709" spans="1:65" s="2" customFormat="1" ht="24.15" customHeight="1">
      <c r="A1709" s="37"/>
      <c r="B1709" s="38"/>
      <c r="C1709" s="240" t="s">
        <v>1734</v>
      </c>
      <c r="D1709" s="240" t="s">
        <v>393</v>
      </c>
      <c r="E1709" s="241" t="s">
        <v>793</v>
      </c>
      <c r="F1709" s="242" t="s">
        <v>794</v>
      </c>
      <c r="G1709" s="243" t="s">
        <v>716</v>
      </c>
      <c r="H1709" s="311"/>
      <c r="I1709" s="245"/>
      <c r="J1709" s="246">
        <f>ROUND(I1709*H1709,2)</f>
        <v>0</v>
      </c>
      <c r="K1709" s="247"/>
      <c r="L1709" s="40"/>
      <c r="M1709" s="248" t="s">
        <v>1</v>
      </c>
      <c r="N1709" s="249" t="s">
        <v>42</v>
      </c>
      <c r="O1709" s="78"/>
      <c r="P1709" s="250">
        <f>O1709*H1709</f>
        <v>0</v>
      </c>
      <c r="Q1709" s="250">
        <v>0</v>
      </c>
      <c r="R1709" s="250">
        <f>Q1709*H1709</f>
        <v>0</v>
      </c>
      <c r="S1709" s="250">
        <v>0</v>
      </c>
      <c r="T1709" s="251">
        <f>S1709*H1709</f>
        <v>0</v>
      </c>
      <c r="U1709" s="37"/>
      <c r="V1709" s="37"/>
      <c r="W1709" s="37"/>
      <c r="X1709" s="37"/>
      <c r="Y1709" s="37"/>
      <c r="Z1709" s="37"/>
      <c r="AA1709" s="37"/>
      <c r="AB1709" s="37"/>
      <c r="AC1709" s="37"/>
      <c r="AD1709" s="37"/>
      <c r="AE1709" s="37"/>
      <c r="AR1709" s="252" t="s">
        <v>422</v>
      </c>
      <c r="AT1709" s="252" t="s">
        <v>393</v>
      </c>
      <c r="AU1709" s="252" t="s">
        <v>386</v>
      </c>
      <c r="AY1709" s="19" t="s">
        <v>387</v>
      </c>
      <c r="BE1709" s="127">
        <f>IF(N1709="základná",J1709,0)</f>
        <v>0</v>
      </c>
      <c r="BF1709" s="127">
        <f>IF(N1709="znížená",J1709,0)</f>
        <v>0</v>
      </c>
      <c r="BG1709" s="127">
        <f>IF(N1709="zákl. prenesená",J1709,0)</f>
        <v>0</v>
      </c>
      <c r="BH1709" s="127">
        <f>IF(N1709="zníž. prenesená",J1709,0)</f>
        <v>0</v>
      </c>
      <c r="BI1709" s="127">
        <f>IF(N1709="nulová",J1709,0)</f>
        <v>0</v>
      </c>
      <c r="BJ1709" s="19" t="s">
        <v>92</v>
      </c>
      <c r="BK1709" s="127">
        <f>ROUND(I1709*H1709,2)</f>
        <v>0</v>
      </c>
      <c r="BL1709" s="19" t="s">
        <v>422</v>
      </c>
      <c r="BM1709" s="252" t="s">
        <v>1735</v>
      </c>
    </row>
    <row r="1710" spans="1:65" s="13" customFormat="1" ht="20.85" customHeight="1">
      <c r="B1710" s="227"/>
      <c r="C1710" s="228"/>
      <c r="D1710" s="229" t="s">
        <v>75</v>
      </c>
      <c r="E1710" s="229" t="s">
        <v>796</v>
      </c>
      <c r="F1710" s="229" t="s">
        <v>797</v>
      </c>
      <c r="G1710" s="228"/>
      <c r="H1710" s="228"/>
      <c r="I1710" s="230"/>
      <c r="J1710" s="231">
        <f>BK1710</f>
        <v>0</v>
      </c>
      <c r="K1710" s="228"/>
      <c r="L1710" s="232"/>
      <c r="M1710" s="233"/>
      <c r="N1710" s="234"/>
      <c r="O1710" s="234"/>
      <c r="P1710" s="235">
        <f>SUM(P1711:P1735)</f>
        <v>0</v>
      </c>
      <c r="Q1710" s="234"/>
      <c r="R1710" s="235">
        <f>SUM(R1711:R1735)</f>
        <v>3.4665169644000002</v>
      </c>
      <c r="S1710" s="234"/>
      <c r="T1710" s="236">
        <f>SUM(T1711:T1735)</f>
        <v>0</v>
      </c>
      <c r="AR1710" s="237" t="s">
        <v>92</v>
      </c>
      <c r="AT1710" s="238" t="s">
        <v>75</v>
      </c>
      <c r="AU1710" s="238" t="s">
        <v>99</v>
      </c>
      <c r="AY1710" s="237" t="s">
        <v>387</v>
      </c>
      <c r="BK1710" s="239">
        <f>SUM(BK1711:BK1735)</f>
        <v>0</v>
      </c>
    </row>
    <row r="1711" spans="1:65" s="2" customFormat="1" ht="24.15" customHeight="1">
      <c r="A1711" s="37"/>
      <c r="B1711" s="38"/>
      <c r="C1711" s="240" t="s">
        <v>1736</v>
      </c>
      <c r="D1711" s="240" t="s">
        <v>393</v>
      </c>
      <c r="E1711" s="241" t="s">
        <v>799</v>
      </c>
      <c r="F1711" s="242" t="s">
        <v>800</v>
      </c>
      <c r="G1711" s="243" t="s">
        <v>405</v>
      </c>
      <c r="H1711" s="244">
        <v>721.98</v>
      </c>
      <c r="I1711" s="245"/>
      <c r="J1711" s="246">
        <f>ROUND(I1711*H1711,2)</f>
        <v>0</v>
      </c>
      <c r="K1711" s="247"/>
      <c r="L1711" s="40"/>
      <c r="M1711" s="248" t="s">
        <v>1</v>
      </c>
      <c r="N1711" s="249" t="s">
        <v>42</v>
      </c>
      <c r="O1711" s="78"/>
      <c r="P1711" s="250">
        <f>O1711*H1711</f>
        <v>0</v>
      </c>
      <c r="Q1711" s="250">
        <v>4.6000000000000001E-4</v>
      </c>
      <c r="R1711" s="250">
        <f>Q1711*H1711</f>
        <v>0.33211080000000004</v>
      </c>
      <c r="S1711" s="250">
        <v>0</v>
      </c>
      <c r="T1711" s="251">
        <f>S1711*H1711</f>
        <v>0</v>
      </c>
      <c r="U1711" s="37"/>
      <c r="V1711" s="37"/>
      <c r="W1711" s="37"/>
      <c r="X1711" s="37"/>
      <c r="Y1711" s="37"/>
      <c r="Z1711" s="37"/>
      <c r="AA1711" s="37"/>
      <c r="AB1711" s="37"/>
      <c r="AC1711" s="37"/>
      <c r="AD1711" s="37"/>
      <c r="AE1711" s="37"/>
      <c r="AR1711" s="252" t="s">
        <v>422</v>
      </c>
      <c r="AT1711" s="252" t="s">
        <v>393</v>
      </c>
      <c r="AU1711" s="252" t="s">
        <v>386</v>
      </c>
      <c r="AY1711" s="19" t="s">
        <v>387</v>
      </c>
      <c r="BE1711" s="127">
        <f>IF(N1711="základná",J1711,0)</f>
        <v>0</v>
      </c>
      <c r="BF1711" s="127">
        <f>IF(N1711="znížená",J1711,0)</f>
        <v>0</v>
      </c>
      <c r="BG1711" s="127">
        <f>IF(N1711="zákl. prenesená",J1711,0)</f>
        <v>0</v>
      </c>
      <c r="BH1711" s="127">
        <f>IF(N1711="zníž. prenesená",J1711,0)</f>
        <v>0</v>
      </c>
      <c r="BI1711" s="127">
        <f>IF(N1711="nulová",J1711,0)</f>
        <v>0</v>
      </c>
      <c r="BJ1711" s="19" t="s">
        <v>92</v>
      </c>
      <c r="BK1711" s="127">
        <f>ROUND(I1711*H1711,2)</f>
        <v>0</v>
      </c>
      <c r="BL1711" s="19" t="s">
        <v>422</v>
      </c>
      <c r="BM1711" s="252" t="s">
        <v>1737</v>
      </c>
    </row>
    <row r="1712" spans="1:65" s="14" customFormat="1" ht="10.199999999999999">
      <c r="B1712" s="253"/>
      <c r="C1712" s="254"/>
      <c r="D1712" s="255" t="s">
        <v>398</v>
      </c>
      <c r="E1712" s="256" t="s">
        <v>1</v>
      </c>
      <c r="F1712" s="257" t="s">
        <v>802</v>
      </c>
      <c r="G1712" s="254"/>
      <c r="H1712" s="256" t="s">
        <v>1</v>
      </c>
      <c r="I1712" s="258"/>
      <c r="J1712" s="254"/>
      <c r="K1712" s="254"/>
      <c r="L1712" s="259"/>
      <c r="M1712" s="260"/>
      <c r="N1712" s="261"/>
      <c r="O1712" s="261"/>
      <c r="P1712" s="261"/>
      <c r="Q1712" s="261"/>
      <c r="R1712" s="261"/>
      <c r="S1712" s="261"/>
      <c r="T1712" s="262"/>
      <c r="AT1712" s="263" t="s">
        <v>398</v>
      </c>
      <c r="AU1712" s="263" t="s">
        <v>386</v>
      </c>
      <c r="AV1712" s="14" t="s">
        <v>84</v>
      </c>
      <c r="AW1712" s="14" t="s">
        <v>30</v>
      </c>
      <c r="AX1712" s="14" t="s">
        <v>76</v>
      </c>
      <c r="AY1712" s="263" t="s">
        <v>387</v>
      </c>
    </row>
    <row r="1713" spans="1:65" s="15" customFormat="1" ht="10.199999999999999">
      <c r="B1713" s="264"/>
      <c r="C1713" s="265"/>
      <c r="D1713" s="255" t="s">
        <v>398</v>
      </c>
      <c r="E1713" s="266" t="s">
        <v>1</v>
      </c>
      <c r="F1713" s="267" t="s">
        <v>1738</v>
      </c>
      <c r="G1713" s="265"/>
      <c r="H1713" s="268">
        <v>687.6</v>
      </c>
      <c r="I1713" s="269"/>
      <c r="J1713" s="265"/>
      <c r="K1713" s="265"/>
      <c r="L1713" s="270"/>
      <c r="M1713" s="271"/>
      <c r="N1713" s="272"/>
      <c r="O1713" s="272"/>
      <c r="P1713" s="272"/>
      <c r="Q1713" s="272"/>
      <c r="R1713" s="272"/>
      <c r="S1713" s="272"/>
      <c r="T1713" s="273"/>
      <c r="AT1713" s="274" t="s">
        <v>398</v>
      </c>
      <c r="AU1713" s="274" t="s">
        <v>386</v>
      </c>
      <c r="AV1713" s="15" t="s">
        <v>92</v>
      </c>
      <c r="AW1713" s="15" t="s">
        <v>30</v>
      </c>
      <c r="AX1713" s="15" t="s">
        <v>76</v>
      </c>
      <c r="AY1713" s="274" t="s">
        <v>387</v>
      </c>
    </row>
    <row r="1714" spans="1:65" s="17" customFormat="1" ht="10.199999999999999">
      <c r="B1714" s="286"/>
      <c r="C1714" s="287"/>
      <c r="D1714" s="255" t="s">
        <v>398</v>
      </c>
      <c r="E1714" s="288" t="s">
        <v>206</v>
      </c>
      <c r="F1714" s="289" t="s">
        <v>411</v>
      </c>
      <c r="G1714" s="287"/>
      <c r="H1714" s="290">
        <v>687.6</v>
      </c>
      <c r="I1714" s="291"/>
      <c r="J1714" s="287"/>
      <c r="K1714" s="287"/>
      <c r="L1714" s="292"/>
      <c r="M1714" s="293"/>
      <c r="N1714" s="294"/>
      <c r="O1714" s="294"/>
      <c r="P1714" s="294"/>
      <c r="Q1714" s="294"/>
      <c r="R1714" s="294"/>
      <c r="S1714" s="294"/>
      <c r="T1714" s="295"/>
      <c r="AT1714" s="296" t="s">
        <v>398</v>
      </c>
      <c r="AU1714" s="296" t="s">
        <v>386</v>
      </c>
      <c r="AV1714" s="17" t="s">
        <v>99</v>
      </c>
      <c r="AW1714" s="17" t="s">
        <v>30</v>
      </c>
      <c r="AX1714" s="17" t="s">
        <v>76</v>
      </c>
      <c r="AY1714" s="296" t="s">
        <v>387</v>
      </c>
    </row>
    <row r="1715" spans="1:65" s="15" customFormat="1" ht="10.199999999999999">
      <c r="B1715" s="264"/>
      <c r="C1715" s="265"/>
      <c r="D1715" s="255" t="s">
        <v>398</v>
      </c>
      <c r="E1715" s="266" t="s">
        <v>1</v>
      </c>
      <c r="F1715" s="267" t="s">
        <v>1739</v>
      </c>
      <c r="G1715" s="265"/>
      <c r="H1715" s="268">
        <v>34.380000000000003</v>
      </c>
      <c r="I1715" s="269"/>
      <c r="J1715" s="265"/>
      <c r="K1715" s="265"/>
      <c r="L1715" s="270"/>
      <c r="M1715" s="271"/>
      <c r="N1715" s="272"/>
      <c r="O1715" s="272"/>
      <c r="P1715" s="272"/>
      <c r="Q1715" s="272"/>
      <c r="R1715" s="272"/>
      <c r="S1715" s="272"/>
      <c r="T1715" s="273"/>
      <c r="AT1715" s="274" t="s">
        <v>398</v>
      </c>
      <c r="AU1715" s="274" t="s">
        <v>386</v>
      </c>
      <c r="AV1715" s="15" t="s">
        <v>92</v>
      </c>
      <c r="AW1715" s="15" t="s">
        <v>30</v>
      </c>
      <c r="AX1715" s="15" t="s">
        <v>76</v>
      </c>
      <c r="AY1715" s="274" t="s">
        <v>387</v>
      </c>
    </row>
    <row r="1716" spans="1:65" s="16" customFormat="1" ht="10.199999999999999">
      <c r="B1716" s="275"/>
      <c r="C1716" s="276"/>
      <c r="D1716" s="255" t="s">
        <v>398</v>
      </c>
      <c r="E1716" s="277" t="s">
        <v>1</v>
      </c>
      <c r="F1716" s="278" t="s">
        <v>412</v>
      </c>
      <c r="G1716" s="276"/>
      <c r="H1716" s="279">
        <v>721.98</v>
      </c>
      <c r="I1716" s="280"/>
      <c r="J1716" s="276"/>
      <c r="K1716" s="276"/>
      <c r="L1716" s="281"/>
      <c r="M1716" s="282"/>
      <c r="N1716" s="283"/>
      <c r="O1716" s="283"/>
      <c r="P1716" s="283"/>
      <c r="Q1716" s="283"/>
      <c r="R1716" s="283"/>
      <c r="S1716" s="283"/>
      <c r="T1716" s="284"/>
      <c r="AT1716" s="285" t="s">
        <v>398</v>
      </c>
      <c r="AU1716" s="285" t="s">
        <v>386</v>
      </c>
      <c r="AV1716" s="16" t="s">
        <v>386</v>
      </c>
      <c r="AW1716" s="16" t="s">
        <v>30</v>
      </c>
      <c r="AX1716" s="16" t="s">
        <v>84</v>
      </c>
      <c r="AY1716" s="285" t="s">
        <v>387</v>
      </c>
    </row>
    <row r="1717" spans="1:65" s="2" customFormat="1" ht="24.15" customHeight="1">
      <c r="A1717" s="37"/>
      <c r="B1717" s="38"/>
      <c r="C1717" s="240" t="s">
        <v>1740</v>
      </c>
      <c r="D1717" s="240" t="s">
        <v>393</v>
      </c>
      <c r="E1717" s="241" t="s">
        <v>806</v>
      </c>
      <c r="F1717" s="242" t="s">
        <v>807</v>
      </c>
      <c r="G1717" s="243" t="s">
        <v>405</v>
      </c>
      <c r="H1717" s="244">
        <v>1918.35</v>
      </c>
      <c r="I1717" s="245"/>
      <c r="J1717" s="246">
        <f>ROUND(I1717*H1717,2)</f>
        <v>0</v>
      </c>
      <c r="K1717" s="247"/>
      <c r="L1717" s="40"/>
      <c r="M1717" s="248" t="s">
        <v>1</v>
      </c>
      <c r="N1717" s="249" t="s">
        <v>42</v>
      </c>
      <c r="O1717" s="78"/>
      <c r="P1717" s="250">
        <f>O1717*H1717</f>
        <v>0</v>
      </c>
      <c r="Q1717" s="250">
        <v>5.1000000000000004E-4</v>
      </c>
      <c r="R1717" s="250">
        <f>Q1717*H1717</f>
        <v>0.97835850000000002</v>
      </c>
      <c r="S1717" s="250">
        <v>0</v>
      </c>
      <c r="T1717" s="251">
        <f>S1717*H1717</f>
        <v>0</v>
      </c>
      <c r="U1717" s="37"/>
      <c r="V1717" s="37"/>
      <c r="W1717" s="37"/>
      <c r="X1717" s="37"/>
      <c r="Y1717" s="37"/>
      <c r="Z1717" s="37"/>
      <c r="AA1717" s="37"/>
      <c r="AB1717" s="37"/>
      <c r="AC1717" s="37"/>
      <c r="AD1717" s="37"/>
      <c r="AE1717" s="37"/>
      <c r="AR1717" s="252" t="s">
        <v>422</v>
      </c>
      <c r="AT1717" s="252" t="s">
        <v>393</v>
      </c>
      <c r="AU1717" s="252" t="s">
        <v>386</v>
      </c>
      <c r="AY1717" s="19" t="s">
        <v>387</v>
      </c>
      <c r="BE1717" s="127">
        <f>IF(N1717="základná",J1717,0)</f>
        <v>0</v>
      </c>
      <c r="BF1717" s="127">
        <f>IF(N1717="znížená",J1717,0)</f>
        <v>0</v>
      </c>
      <c r="BG1717" s="127">
        <f>IF(N1717="zákl. prenesená",J1717,0)</f>
        <v>0</v>
      </c>
      <c r="BH1717" s="127">
        <f>IF(N1717="zníž. prenesená",J1717,0)</f>
        <v>0</v>
      </c>
      <c r="BI1717" s="127">
        <f>IF(N1717="nulová",J1717,0)</f>
        <v>0</v>
      </c>
      <c r="BJ1717" s="19" t="s">
        <v>92</v>
      </c>
      <c r="BK1717" s="127">
        <f>ROUND(I1717*H1717,2)</f>
        <v>0</v>
      </c>
      <c r="BL1717" s="19" t="s">
        <v>422</v>
      </c>
      <c r="BM1717" s="252" t="s">
        <v>1741</v>
      </c>
    </row>
    <row r="1718" spans="1:65" s="14" customFormat="1" ht="10.199999999999999">
      <c r="B1718" s="253"/>
      <c r="C1718" s="254"/>
      <c r="D1718" s="255" t="s">
        <v>398</v>
      </c>
      <c r="E1718" s="256" t="s">
        <v>1</v>
      </c>
      <c r="F1718" s="257" t="s">
        <v>802</v>
      </c>
      <c r="G1718" s="254"/>
      <c r="H1718" s="256" t="s">
        <v>1</v>
      </c>
      <c r="I1718" s="258"/>
      <c r="J1718" s="254"/>
      <c r="K1718" s="254"/>
      <c r="L1718" s="259"/>
      <c r="M1718" s="260"/>
      <c r="N1718" s="261"/>
      <c r="O1718" s="261"/>
      <c r="P1718" s="261"/>
      <c r="Q1718" s="261"/>
      <c r="R1718" s="261"/>
      <c r="S1718" s="261"/>
      <c r="T1718" s="262"/>
      <c r="AT1718" s="263" t="s">
        <v>398</v>
      </c>
      <c r="AU1718" s="263" t="s">
        <v>386</v>
      </c>
      <c r="AV1718" s="14" t="s">
        <v>84</v>
      </c>
      <c r="AW1718" s="14" t="s">
        <v>30</v>
      </c>
      <c r="AX1718" s="14" t="s">
        <v>76</v>
      </c>
      <c r="AY1718" s="263" t="s">
        <v>387</v>
      </c>
    </row>
    <row r="1719" spans="1:65" s="14" customFormat="1" ht="10.199999999999999">
      <c r="B1719" s="253"/>
      <c r="C1719" s="254"/>
      <c r="D1719" s="255" t="s">
        <v>398</v>
      </c>
      <c r="E1719" s="256" t="s">
        <v>1</v>
      </c>
      <c r="F1719" s="257" t="s">
        <v>809</v>
      </c>
      <c r="G1719" s="254"/>
      <c r="H1719" s="256" t="s">
        <v>1</v>
      </c>
      <c r="I1719" s="258"/>
      <c r="J1719" s="254"/>
      <c r="K1719" s="254"/>
      <c r="L1719" s="259"/>
      <c r="M1719" s="260"/>
      <c r="N1719" s="261"/>
      <c r="O1719" s="261"/>
      <c r="P1719" s="261"/>
      <c r="Q1719" s="261"/>
      <c r="R1719" s="261"/>
      <c r="S1719" s="261"/>
      <c r="T1719" s="262"/>
      <c r="AT1719" s="263" t="s">
        <v>398</v>
      </c>
      <c r="AU1719" s="263" t="s">
        <v>386</v>
      </c>
      <c r="AV1719" s="14" t="s">
        <v>84</v>
      </c>
      <c r="AW1719" s="14" t="s">
        <v>30</v>
      </c>
      <c r="AX1719" s="14" t="s">
        <v>76</v>
      </c>
      <c r="AY1719" s="263" t="s">
        <v>387</v>
      </c>
    </row>
    <row r="1720" spans="1:65" s="15" customFormat="1" ht="10.199999999999999">
      <c r="B1720" s="264"/>
      <c r="C1720" s="265"/>
      <c r="D1720" s="255" t="s">
        <v>398</v>
      </c>
      <c r="E1720" s="266" t="s">
        <v>1</v>
      </c>
      <c r="F1720" s="267" t="s">
        <v>1742</v>
      </c>
      <c r="G1720" s="265"/>
      <c r="H1720" s="268">
        <v>1827</v>
      </c>
      <c r="I1720" s="269"/>
      <c r="J1720" s="265"/>
      <c r="K1720" s="265"/>
      <c r="L1720" s="270"/>
      <c r="M1720" s="271"/>
      <c r="N1720" s="272"/>
      <c r="O1720" s="272"/>
      <c r="P1720" s="272"/>
      <c r="Q1720" s="272"/>
      <c r="R1720" s="272"/>
      <c r="S1720" s="272"/>
      <c r="T1720" s="273"/>
      <c r="AT1720" s="274" t="s">
        <v>398</v>
      </c>
      <c r="AU1720" s="274" t="s">
        <v>386</v>
      </c>
      <c r="AV1720" s="15" t="s">
        <v>92</v>
      </c>
      <c r="AW1720" s="15" t="s">
        <v>30</v>
      </c>
      <c r="AX1720" s="15" t="s">
        <v>76</v>
      </c>
      <c r="AY1720" s="274" t="s">
        <v>387</v>
      </c>
    </row>
    <row r="1721" spans="1:65" s="17" customFormat="1" ht="10.199999999999999">
      <c r="B1721" s="286"/>
      <c r="C1721" s="287"/>
      <c r="D1721" s="255" t="s">
        <v>398</v>
      </c>
      <c r="E1721" s="288" t="s">
        <v>304</v>
      </c>
      <c r="F1721" s="289" t="s">
        <v>411</v>
      </c>
      <c r="G1721" s="287"/>
      <c r="H1721" s="290">
        <v>1827</v>
      </c>
      <c r="I1721" s="291"/>
      <c r="J1721" s="287"/>
      <c r="K1721" s="287"/>
      <c r="L1721" s="292"/>
      <c r="M1721" s="293"/>
      <c r="N1721" s="294"/>
      <c r="O1721" s="294"/>
      <c r="P1721" s="294"/>
      <c r="Q1721" s="294"/>
      <c r="R1721" s="294"/>
      <c r="S1721" s="294"/>
      <c r="T1721" s="295"/>
      <c r="AT1721" s="296" t="s">
        <v>398</v>
      </c>
      <c r="AU1721" s="296" t="s">
        <v>386</v>
      </c>
      <c r="AV1721" s="17" t="s">
        <v>99</v>
      </c>
      <c r="AW1721" s="17" t="s">
        <v>30</v>
      </c>
      <c r="AX1721" s="17" t="s">
        <v>76</v>
      </c>
      <c r="AY1721" s="296" t="s">
        <v>387</v>
      </c>
    </row>
    <row r="1722" spans="1:65" s="15" customFormat="1" ht="10.199999999999999">
      <c r="B1722" s="264"/>
      <c r="C1722" s="265"/>
      <c r="D1722" s="255" t="s">
        <v>398</v>
      </c>
      <c r="E1722" s="266" t="s">
        <v>1</v>
      </c>
      <c r="F1722" s="267" t="s">
        <v>1743</v>
      </c>
      <c r="G1722" s="265"/>
      <c r="H1722" s="268">
        <v>91.35</v>
      </c>
      <c r="I1722" s="269"/>
      <c r="J1722" s="265"/>
      <c r="K1722" s="265"/>
      <c r="L1722" s="270"/>
      <c r="M1722" s="271"/>
      <c r="N1722" s="272"/>
      <c r="O1722" s="272"/>
      <c r="P1722" s="272"/>
      <c r="Q1722" s="272"/>
      <c r="R1722" s="272"/>
      <c r="S1722" s="272"/>
      <c r="T1722" s="273"/>
      <c r="AT1722" s="274" t="s">
        <v>398</v>
      </c>
      <c r="AU1722" s="274" t="s">
        <v>386</v>
      </c>
      <c r="AV1722" s="15" t="s">
        <v>92</v>
      </c>
      <c r="AW1722" s="15" t="s">
        <v>30</v>
      </c>
      <c r="AX1722" s="15" t="s">
        <v>76</v>
      </c>
      <c r="AY1722" s="274" t="s">
        <v>387</v>
      </c>
    </row>
    <row r="1723" spans="1:65" s="16" customFormat="1" ht="10.199999999999999">
      <c r="B1723" s="275"/>
      <c r="C1723" s="276"/>
      <c r="D1723" s="255" t="s">
        <v>398</v>
      </c>
      <c r="E1723" s="277" t="s">
        <v>1</v>
      </c>
      <c r="F1723" s="278" t="s">
        <v>412</v>
      </c>
      <c r="G1723" s="276"/>
      <c r="H1723" s="279">
        <v>1918.35</v>
      </c>
      <c r="I1723" s="280"/>
      <c r="J1723" s="276"/>
      <c r="K1723" s="276"/>
      <c r="L1723" s="281"/>
      <c r="M1723" s="282"/>
      <c r="N1723" s="283"/>
      <c r="O1723" s="283"/>
      <c r="P1723" s="283"/>
      <c r="Q1723" s="283"/>
      <c r="R1723" s="283"/>
      <c r="S1723" s="283"/>
      <c r="T1723" s="284"/>
      <c r="AT1723" s="285" t="s">
        <v>398</v>
      </c>
      <c r="AU1723" s="285" t="s">
        <v>386</v>
      </c>
      <c r="AV1723" s="16" t="s">
        <v>386</v>
      </c>
      <c r="AW1723" s="16" t="s">
        <v>30</v>
      </c>
      <c r="AX1723" s="16" t="s">
        <v>84</v>
      </c>
      <c r="AY1723" s="285" t="s">
        <v>387</v>
      </c>
    </row>
    <row r="1724" spans="1:65" s="2" customFormat="1" ht="37.799999999999997" customHeight="1">
      <c r="A1724" s="37"/>
      <c r="B1724" s="38"/>
      <c r="C1724" s="240" t="s">
        <v>1744</v>
      </c>
      <c r="D1724" s="240" t="s">
        <v>393</v>
      </c>
      <c r="E1724" s="241" t="s">
        <v>813</v>
      </c>
      <c r="F1724" s="242" t="s">
        <v>814</v>
      </c>
      <c r="G1724" s="243" t="s">
        <v>405</v>
      </c>
      <c r="H1724" s="244">
        <v>721.98</v>
      </c>
      <c r="I1724" s="245"/>
      <c r="J1724" s="246">
        <f>ROUND(I1724*H1724,2)</f>
        <v>0</v>
      </c>
      <c r="K1724" s="247"/>
      <c r="L1724" s="40"/>
      <c r="M1724" s="248" t="s">
        <v>1</v>
      </c>
      <c r="N1724" s="249" t="s">
        <v>42</v>
      </c>
      <c r="O1724" s="78"/>
      <c r="P1724" s="250">
        <f>O1724*H1724</f>
        <v>0</v>
      </c>
      <c r="Q1724" s="250">
        <v>3.3948000000000002E-4</v>
      </c>
      <c r="R1724" s="250">
        <f>Q1724*H1724</f>
        <v>0.24509777040000003</v>
      </c>
      <c r="S1724" s="250">
        <v>0</v>
      </c>
      <c r="T1724" s="251">
        <f>S1724*H1724</f>
        <v>0</v>
      </c>
      <c r="U1724" s="37"/>
      <c r="V1724" s="37"/>
      <c r="W1724" s="37"/>
      <c r="X1724" s="37"/>
      <c r="Y1724" s="37"/>
      <c r="Z1724" s="37"/>
      <c r="AA1724" s="37"/>
      <c r="AB1724" s="37"/>
      <c r="AC1724" s="37"/>
      <c r="AD1724" s="37"/>
      <c r="AE1724" s="37"/>
      <c r="AR1724" s="252" t="s">
        <v>422</v>
      </c>
      <c r="AT1724" s="252" t="s">
        <v>393</v>
      </c>
      <c r="AU1724" s="252" t="s">
        <v>386</v>
      </c>
      <c r="AY1724" s="19" t="s">
        <v>387</v>
      </c>
      <c r="BE1724" s="127">
        <f>IF(N1724="základná",J1724,0)</f>
        <v>0</v>
      </c>
      <c r="BF1724" s="127">
        <f>IF(N1724="znížená",J1724,0)</f>
        <v>0</v>
      </c>
      <c r="BG1724" s="127">
        <f>IF(N1724="zákl. prenesená",J1724,0)</f>
        <v>0</v>
      </c>
      <c r="BH1724" s="127">
        <f>IF(N1724="zníž. prenesená",J1724,0)</f>
        <v>0</v>
      </c>
      <c r="BI1724" s="127">
        <f>IF(N1724="nulová",J1724,0)</f>
        <v>0</v>
      </c>
      <c r="BJ1724" s="19" t="s">
        <v>92</v>
      </c>
      <c r="BK1724" s="127">
        <f>ROUND(I1724*H1724,2)</f>
        <v>0</v>
      </c>
      <c r="BL1724" s="19" t="s">
        <v>422</v>
      </c>
      <c r="BM1724" s="252" t="s">
        <v>1745</v>
      </c>
    </row>
    <row r="1725" spans="1:65" s="14" customFormat="1" ht="10.199999999999999">
      <c r="B1725" s="253"/>
      <c r="C1725" s="254"/>
      <c r="D1725" s="255" t="s">
        <v>398</v>
      </c>
      <c r="E1725" s="256" t="s">
        <v>1</v>
      </c>
      <c r="F1725" s="257" t="s">
        <v>816</v>
      </c>
      <c r="G1725" s="254"/>
      <c r="H1725" s="256" t="s">
        <v>1</v>
      </c>
      <c r="I1725" s="258"/>
      <c r="J1725" s="254"/>
      <c r="K1725" s="254"/>
      <c r="L1725" s="259"/>
      <c r="M1725" s="260"/>
      <c r="N1725" s="261"/>
      <c r="O1725" s="261"/>
      <c r="P1725" s="261"/>
      <c r="Q1725" s="261"/>
      <c r="R1725" s="261"/>
      <c r="S1725" s="261"/>
      <c r="T1725" s="262"/>
      <c r="AT1725" s="263" t="s">
        <v>398</v>
      </c>
      <c r="AU1725" s="263" t="s">
        <v>386</v>
      </c>
      <c r="AV1725" s="14" t="s">
        <v>84</v>
      </c>
      <c r="AW1725" s="14" t="s">
        <v>30</v>
      </c>
      <c r="AX1725" s="14" t="s">
        <v>76</v>
      </c>
      <c r="AY1725" s="263" t="s">
        <v>387</v>
      </c>
    </row>
    <row r="1726" spans="1:65" s="15" customFormat="1" ht="10.199999999999999">
      <c r="B1726" s="264"/>
      <c r="C1726" s="265"/>
      <c r="D1726" s="255" t="s">
        <v>398</v>
      </c>
      <c r="E1726" s="266" t="s">
        <v>1</v>
      </c>
      <c r="F1726" s="267" t="s">
        <v>206</v>
      </c>
      <c r="G1726" s="265"/>
      <c r="H1726" s="268">
        <v>687.6</v>
      </c>
      <c r="I1726" s="269"/>
      <c r="J1726" s="265"/>
      <c r="K1726" s="265"/>
      <c r="L1726" s="270"/>
      <c r="M1726" s="271"/>
      <c r="N1726" s="272"/>
      <c r="O1726" s="272"/>
      <c r="P1726" s="272"/>
      <c r="Q1726" s="272"/>
      <c r="R1726" s="272"/>
      <c r="S1726" s="272"/>
      <c r="T1726" s="273"/>
      <c r="AT1726" s="274" t="s">
        <v>398</v>
      </c>
      <c r="AU1726" s="274" t="s">
        <v>386</v>
      </c>
      <c r="AV1726" s="15" t="s">
        <v>92</v>
      </c>
      <c r="AW1726" s="15" t="s">
        <v>30</v>
      </c>
      <c r="AX1726" s="15" t="s">
        <v>76</v>
      </c>
      <c r="AY1726" s="274" t="s">
        <v>387</v>
      </c>
    </row>
    <row r="1727" spans="1:65" s="17" customFormat="1" ht="10.199999999999999">
      <c r="B1727" s="286"/>
      <c r="C1727" s="287"/>
      <c r="D1727" s="255" t="s">
        <v>398</v>
      </c>
      <c r="E1727" s="288" t="s">
        <v>1</v>
      </c>
      <c r="F1727" s="289" t="s">
        <v>411</v>
      </c>
      <c r="G1727" s="287"/>
      <c r="H1727" s="290">
        <v>687.6</v>
      </c>
      <c r="I1727" s="291"/>
      <c r="J1727" s="287"/>
      <c r="K1727" s="287"/>
      <c r="L1727" s="292"/>
      <c r="M1727" s="293"/>
      <c r="N1727" s="294"/>
      <c r="O1727" s="294"/>
      <c r="P1727" s="294"/>
      <c r="Q1727" s="294"/>
      <c r="R1727" s="294"/>
      <c r="S1727" s="294"/>
      <c r="T1727" s="295"/>
      <c r="AT1727" s="296" t="s">
        <v>398</v>
      </c>
      <c r="AU1727" s="296" t="s">
        <v>386</v>
      </c>
      <c r="AV1727" s="17" t="s">
        <v>99</v>
      </c>
      <c r="AW1727" s="17" t="s">
        <v>30</v>
      </c>
      <c r="AX1727" s="17" t="s">
        <v>76</v>
      </c>
      <c r="AY1727" s="296" t="s">
        <v>387</v>
      </c>
    </row>
    <row r="1728" spans="1:65" s="15" customFormat="1" ht="10.199999999999999">
      <c r="B1728" s="264"/>
      <c r="C1728" s="265"/>
      <c r="D1728" s="255" t="s">
        <v>398</v>
      </c>
      <c r="E1728" s="266" t="s">
        <v>1</v>
      </c>
      <c r="F1728" s="267" t="s">
        <v>1739</v>
      </c>
      <c r="G1728" s="265"/>
      <c r="H1728" s="268">
        <v>34.380000000000003</v>
      </c>
      <c r="I1728" s="269"/>
      <c r="J1728" s="265"/>
      <c r="K1728" s="265"/>
      <c r="L1728" s="270"/>
      <c r="M1728" s="271"/>
      <c r="N1728" s="272"/>
      <c r="O1728" s="272"/>
      <c r="P1728" s="272"/>
      <c r="Q1728" s="272"/>
      <c r="R1728" s="272"/>
      <c r="S1728" s="272"/>
      <c r="T1728" s="273"/>
      <c r="AT1728" s="274" t="s">
        <v>398</v>
      </c>
      <c r="AU1728" s="274" t="s">
        <v>386</v>
      </c>
      <c r="AV1728" s="15" t="s">
        <v>92</v>
      </c>
      <c r="AW1728" s="15" t="s">
        <v>30</v>
      </c>
      <c r="AX1728" s="15" t="s">
        <v>76</v>
      </c>
      <c r="AY1728" s="274" t="s">
        <v>387</v>
      </c>
    </row>
    <row r="1729" spans="1:65" s="16" customFormat="1" ht="10.199999999999999">
      <c r="B1729" s="275"/>
      <c r="C1729" s="276"/>
      <c r="D1729" s="255" t="s">
        <v>398</v>
      </c>
      <c r="E1729" s="277" t="s">
        <v>1</v>
      </c>
      <c r="F1729" s="278" t="s">
        <v>412</v>
      </c>
      <c r="G1729" s="276"/>
      <c r="H1729" s="279">
        <v>721.98</v>
      </c>
      <c r="I1729" s="280"/>
      <c r="J1729" s="276"/>
      <c r="K1729" s="276"/>
      <c r="L1729" s="281"/>
      <c r="M1729" s="282"/>
      <c r="N1729" s="283"/>
      <c r="O1729" s="283"/>
      <c r="P1729" s="283"/>
      <c r="Q1729" s="283"/>
      <c r="R1729" s="283"/>
      <c r="S1729" s="283"/>
      <c r="T1729" s="284"/>
      <c r="AT1729" s="285" t="s">
        <v>398</v>
      </c>
      <c r="AU1729" s="285" t="s">
        <v>386</v>
      </c>
      <c r="AV1729" s="16" t="s">
        <v>386</v>
      </c>
      <c r="AW1729" s="16" t="s">
        <v>30</v>
      </c>
      <c r="AX1729" s="16" t="s">
        <v>84</v>
      </c>
      <c r="AY1729" s="285" t="s">
        <v>387</v>
      </c>
    </row>
    <row r="1730" spans="1:65" s="2" customFormat="1" ht="33" customHeight="1">
      <c r="A1730" s="37"/>
      <c r="B1730" s="38"/>
      <c r="C1730" s="240" t="s">
        <v>1746</v>
      </c>
      <c r="D1730" s="240" t="s">
        <v>393</v>
      </c>
      <c r="E1730" s="241" t="s">
        <v>817</v>
      </c>
      <c r="F1730" s="242" t="s">
        <v>818</v>
      </c>
      <c r="G1730" s="243" t="s">
        <v>405</v>
      </c>
      <c r="H1730" s="244">
        <v>5629.05</v>
      </c>
      <c r="I1730" s="245"/>
      <c r="J1730" s="246">
        <f>ROUND(I1730*H1730,2)</f>
        <v>0</v>
      </c>
      <c r="K1730" s="247"/>
      <c r="L1730" s="40"/>
      <c r="M1730" s="248" t="s">
        <v>1</v>
      </c>
      <c r="N1730" s="249" t="s">
        <v>42</v>
      </c>
      <c r="O1730" s="78"/>
      <c r="P1730" s="250">
        <f>O1730*H1730</f>
        <v>0</v>
      </c>
      <c r="Q1730" s="250">
        <v>3.3948000000000002E-4</v>
      </c>
      <c r="R1730" s="250">
        <f>Q1730*H1730</f>
        <v>1.9109498940000003</v>
      </c>
      <c r="S1730" s="250">
        <v>0</v>
      </c>
      <c r="T1730" s="251">
        <f>S1730*H1730</f>
        <v>0</v>
      </c>
      <c r="U1730" s="37"/>
      <c r="V1730" s="37"/>
      <c r="W1730" s="37"/>
      <c r="X1730" s="37"/>
      <c r="Y1730" s="37"/>
      <c r="Z1730" s="37"/>
      <c r="AA1730" s="37"/>
      <c r="AB1730" s="37"/>
      <c r="AC1730" s="37"/>
      <c r="AD1730" s="37"/>
      <c r="AE1730" s="37"/>
      <c r="AR1730" s="252" t="s">
        <v>422</v>
      </c>
      <c r="AT1730" s="252" t="s">
        <v>393</v>
      </c>
      <c r="AU1730" s="252" t="s">
        <v>386</v>
      </c>
      <c r="AY1730" s="19" t="s">
        <v>387</v>
      </c>
      <c r="BE1730" s="127">
        <f>IF(N1730="základná",J1730,0)</f>
        <v>0</v>
      </c>
      <c r="BF1730" s="127">
        <f>IF(N1730="znížená",J1730,0)</f>
        <v>0</v>
      </c>
      <c r="BG1730" s="127">
        <f>IF(N1730="zákl. prenesená",J1730,0)</f>
        <v>0</v>
      </c>
      <c r="BH1730" s="127">
        <f>IF(N1730="zníž. prenesená",J1730,0)</f>
        <v>0</v>
      </c>
      <c r="BI1730" s="127">
        <f>IF(N1730="nulová",J1730,0)</f>
        <v>0</v>
      </c>
      <c r="BJ1730" s="19" t="s">
        <v>92</v>
      </c>
      <c r="BK1730" s="127">
        <f>ROUND(I1730*H1730,2)</f>
        <v>0</v>
      </c>
      <c r="BL1730" s="19" t="s">
        <v>422</v>
      </c>
      <c r="BM1730" s="252" t="s">
        <v>1747</v>
      </c>
    </row>
    <row r="1731" spans="1:65" s="15" customFormat="1" ht="10.199999999999999">
      <c r="B1731" s="264"/>
      <c r="C1731" s="265"/>
      <c r="D1731" s="255" t="s">
        <v>398</v>
      </c>
      <c r="E1731" s="266" t="s">
        <v>1</v>
      </c>
      <c r="F1731" s="267" t="s">
        <v>304</v>
      </c>
      <c r="G1731" s="265"/>
      <c r="H1731" s="268">
        <v>1827</v>
      </c>
      <c r="I1731" s="269"/>
      <c r="J1731" s="265"/>
      <c r="K1731" s="265"/>
      <c r="L1731" s="270"/>
      <c r="M1731" s="271"/>
      <c r="N1731" s="272"/>
      <c r="O1731" s="272"/>
      <c r="P1731" s="272"/>
      <c r="Q1731" s="272"/>
      <c r="R1731" s="272"/>
      <c r="S1731" s="272"/>
      <c r="T1731" s="273"/>
      <c r="AT1731" s="274" t="s">
        <v>398</v>
      </c>
      <c r="AU1731" s="274" t="s">
        <v>386</v>
      </c>
      <c r="AV1731" s="15" t="s">
        <v>92</v>
      </c>
      <c r="AW1731" s="15" t="s">
        <v>30</v>
      </c>
      <c r="AX1731" s="15" t="s">
        <v>76</v>
      </c>
      <c r="AY1731" s="274" t="s">
        <v>387</v>
      </c>
    </row>
    <row r="1732" spans="1:65" s="15" customFormat="1" ht="10.199999999999999">
      <c r="B1732" s="264"/>
      <c r="C1732" s="265"/>
      <c r="D1732" s="255" t="s">
        <v>398</v>
      </c>
      <c r="E1732" s="266" t="s">
        <v>1</v>
      </c>
      <c r="F1732" s="267" t="s">
        <v>227</v>
      </c>
      <c r="G1732" s="265"/>
      <c r="H1732" s="268">
        <v>3534</v>
      </c>
      <c r="I1732" s="269"/>
      <c r="J1732" s="265"/>
      <c r="K1732" s="265"/>
      <c r="L1732" s="270"/>
      <c r="M1732" s="271"/>
      <c r="N1732" s="272"/>
      <c r="O1732" s="272"/>
      <c r="P1732" s="272"/>
      <c r="Q1732" s="272"/>
      <c r="R1732" s="272"/>
      <c r="S1732" s="272"/>
      <c r="T1732" s="273"/>
      <c r="AT1732" s="274" t="s">
        <v>398</v>
      </c>
      <c r="AU1732" s="274" t="s">
        <v>386</v>
      </c>
      <c r="AV1732" s="15" t="s">
        <v>92</v>
      </c>
      <c r="AW1732" s="15" t="s">
        <v>30</v>
      </c>
      <c r="AX1732" s="15" t="s">
        <v>76</v>
      </c>
      <c r="AY1732" s="274" t="s">
        <v>387</v>
      </c>
    </row>
    <row r="1733" spans="1:65" s="17" customFormat="1" ht="10.199999999999999">
      <c r="B1733" s="286"/>
      <c r="C1733" s="287"/>
      <c r="D1733" s="255" t="s">
        <v>398</v>
      </c>
      <c r="E1733" s="288" t="s">
        <v>1</v>
      </c>
      <c r="F1733" s="289" t="s">
        <v>411</v>
      </c>
      <c r="G1733" s="287"/>
      <c r="H1733" s="290">
        <v>5361</v>
      </c>
      <c r="I1733" s="291"/>
      <c r="J1733" s="287"/>
      <c r="K1733" s="287"/>
      <c r="L1733" s="292"/>
      <c r="M1733" s="293"/>
      <c r="N1733" s="294"/>
      <c r="O1733" s="294"/>
      <c r="P1733" s="294"/>
      <c r="Q1733" s="294"/>
      <c r="R1733" s="294"/>
      <c r="S1733" s="294"/>
      <c r="T1733" s="295"/>
      <c r="AT1733" s="296" t="s">
        <v>398</v>
      </c>
      <c r="AU1733" s="296" t="s">
        <v>386</v>
      </c>
      <c r="AV1733" s="17" t="s">
        <v>99</v>
      </c>
      <c r="AW1733" s="17" t="s">
        <v>30</v>
      </c>
      <c r="AX1733" s="17" t="s">
        <v>76</v>
      </c>
      <c r="AY1733" s="296" t="s">
        <v>387</v>
      </c>
    </row>
    <row r="1734" spans="1:65" s="15" customFormat="1" ht="10.199999999999999">
      <c r="B1734" s="264"/>
      <c r="C1734" s="265"/>
      <c r="D1734" s="255" t="s">
        <v>398</v>
      </c>
      <c r="E1734" s="266" t="s">
        <v>1</v>
      </c>
      <c r="F1734" s="267" t="s">
        <v>1748</v>
      </c>
      <c r="G1734" s="265"/>
      <c r="H1734" s="268">
        <v>268.05</v>
      </c>
      <c r="I1734" s="269"/>
      <c r="J1734" s="265"/>
      <c r="K1734" s="265"/>
      <c r="L1734" s="270"/>
      <c r="M1734" s="271"/>
      <c r="N1734" s="272"/>
      <c r="O1734" s="272"/>
      <c r="P1734" s="272"/>
      <c r="Q1734" s="272"/>
      <c r="R1734" s="272"/>
      <c r="S1734" s="272"/>
      <c r="T1734" s="273"/>
      <c r="AT1734" s="274" t="s">
        <v>398</v>
      </c>
      <c r="AU1734" s="274" t="s">
        <v>386</v>
      </c>
      <c r="AV1734" s="15" t="s">
        <v>92</v>
      </c>
      <c r="AW1734" s="15" t="s">
        <v>30</v>
      </c>
      <c r="AX1734" s="15" t="s">
        <v>76</v>
      </c>
      <c r="AY1734" s="274" t="s">
        <v>387</v>
      </c>
    </row>
    <row r="1735" spans="1:65" s="16" customFormat="1" ht="10.199999999999999">
      <c r="B1735" s="275"/>
      <c r="C1735" s="276"/>
      <c r="D1735" s="255" t="s">
        <v>398</v>
      </c>
      <c r="E1735" s="277" t="s">
        <v>1</v>
      </c>
      <c r="F1735" s="278" t="s">
        <v>412</v>
      </c>
      <c r="G1735" s="276"/>
      <c r="H1735" s="279">
        <v>5629.05</v>
      </c>
      <c r="I1735" s="280"/>
      <c r="J1735" s="276"/>
      <c r="K1735" s="276"/>
      <c r="L1735" s="281"/>
      <c r="M1735" s="282"/>
      <c r="N1735" s="283"/>
      <c r="O1735" s="283"/>
      <c r="P1735" s="283"/>
      <c r="Q1735" s="283"/>
      <c r="R1735" s="283"/>
      <c r="S1735" s="283"/>
      <c r="T1735" s="284"/>
      <c r="AT1735" s="285" t="s">
        <v>398</v>
      </c>
      <c r="AU1735" s="285" t="s">
        <v>386</v>
      </c>
      <c r="AV1735" s="16" t="s">
        <v>386</v>
      </c>
      <c r="AW1735" s="16" t="s">
        <v>30</v>
      </c>
      <c r="AX1735" s="16" t="s">
        <v>84</v>
      </c>
      <c r="AY1735" s="285" t="s">
        <v>387</v>
      </c>
    </row>
    <row r="1736" spans="1:65" s="12" customFormat="1" ht="20.85" customHeight="1">
      <c r="B1736" s="212"/>
      <c r="C1736" s="213"/>
      <c r="D1736" s="214" t="s">
        <v>75</v>
      </c>
      <c r="E1736" s="225" t="s">
        <v>367</v>
      </c>
      <c r="F1736" s="225" t="s">
        <v>821</v>
      </c>
      <c r="G1736" s="213"/>
      <c r="H1736" s="213"/>
      <c r="I1736" s="216"/>
      <c r="J1736" s="226">
        <f>BK1736</f>
        <v>0</v>
      </c>
      <c r="K1736" s="213"/>
      <c r="L1736" s="217"/>
      <c r="M1736" s="218"/>
      <c r="N1736" s="219"/>
      <c r="O1736" s="219"/>
      <c r="P1736" s="220">
        <f>SUM(P1737:P1744)</f>
        <v>0</v>
      </c>
      <c r="Q1736" s="219"/>
      <c r="R1736" s="220">
        <f>SUM(R1737:R1744)</f>
        <v>0</v>
      </c>
      <c r="S1736" s="219"/>
      <c r="T1736" s="221">
        <f>SUM(T1737:T1744)</f>
        <v>0</v>
      </c>
      <c r="AR1736" s="222" t="s">
        <v>429</v>
      </c>
      <c r="AT1736" s="223" t="s">
        <v>75</v>
      </c>
      <c r="AU1736" s="223" t="s">
        <v>92</v>
      </c>
      <c r="AY1736" s="222" t="s">
        <v>387</v>
      </c>
      <c r="BK1736" s="224">
        <f>SUM(BK1737:BK1744)</f>
        <v>0</v>
      </c>
    </row>
    <row r="1737" spans="1:65" s="2" customFormat="1" ht="37.799999999999997" customHeight="1">
      <c r="A1737" s="37"/>
      <c r="B1737" s="38"/>
      <c r="C1737" s="240" t="s">
        <v>241</v>
      </c>
      <c r="D1737" s="240" t="s">
        <v>393</v>
      </c>
      <c r="E1737" s="241" t="s">
        <v>823</v>
      </c>
      <c r="F1737" s="242" t="s">
        <v>824</v>
      </c>
      <c r="G1737" s="243" t="s">
        <v>396</v>
      </c>
      <c r="H1737" s="244">
        <v>700</v>
      </c>
      <c r="I1737" s="245"/>
      <c r="J1737" s="246">
        <f>ROUND(I1737*H1737,2)</f>
        <v>0</v>
      </c>
      <c r="K1737" s="247"/>
      <c r="L1737" s="40"/>
      <c r="M1737" s="248" t="s">
        <v>1</v>
      </c>
      <c r="N1737" s="249" t="s">
        <v>42</v>
      </c>
      <c r="O1737" s="78"/>
      <c r="P1737" s="250">
        <f>O1737*H1737</f>
        <v>0</v>
      </c>
      <c r="Q1737" s="250">
        <v>0</v>
      </c>
      <c r="R1737" s="250">
        <f>Q1737*H1737</f>
        <v>0</v>
      </c>
      <c r="S1737" s="250">
        <v>0</v>
      </c>
      <c r="T1737" s="251">
        <f>S1737*H1737</f>
        <v>0</v>
      </c>
      <c r="U1737" s="37"/>
      <c r="V1737" s="37"/>
      <c r="W1737" s="37"/>
      <c r="X1737" s="37"/>
      <c r="Y1737" s="37"/>
      <c r="Z1737" s="37"/>
      <c r="AA1737" s="37"/>
      <c r="AB1737" s="37"/>
      <c r="AC1737" s="37"/>
      <c r="AD1737" s="37"/>
      <c r="AE1737" s="37"/>
      <c r="AR1737" s="252" t="s">
        <v>825</v>
      </c>
      <c r="AT1737" s="252" t="s">
        <v>393</v>
      </c>
      <c r="AU1737" s="252" t="s">
        <v>99</v>
      </c>
      <c r="AY1737" s="19" t="s">
        <v>387</v>
      </c>
      <c r="BE1737" s="127">
        <f>IF(N1737="základná",J1737,0)</f>
        <v>0</v>
      </c>
      <c r="BF1737" s="127">
        <f>IF(N1737="znížená",J1737,0)</f>
        <v>0</v>
      </c>
      <c r="BG1737" s="127">
        <f>IF(N1737="zákl. prenesená",J1737,0)</f>
        <v>0</v>
      </c>
      <c r="BH1737" s="127">
        <f>IF(N1737="zníž. prenesená",J1737,0)</f>
        <v>0</v>
      </c>
      <c r="BI1737" s="127">
        <f>IF(N1737="nulová",J1737,0)</f>
        <v>0</v>
      </c>
      <c r="BJ1737" s="19" t="s">
        <v>92</v>
      </c>
      <c r="BK1737" s="127">
        <f>ROUND(I1737*H1737,2)</f>
        <v>0</v>
      </c>
      <c r="BL1737" s="19" t="s">
        <v>825</v>
      </c>
      <c r="BM1737" s="252" t="s">
        <v>1749</v>
      </c>
    </row>
    <row r="1738" spans="1:65" s="14" customFormat="1" ht="30.6">
      <c r="B1738" s="253"/>
      <c r="C1738" s="254"/>
      <c r="D1738" s="255" t="s">
        <v>398</v>
      </c>
      <c r="E1738" s="256" t="s">
        <v>1</v>
      </c>
      <c r="F1738" s="257" t="s">
        <v>827</v>
      </c>
      <c r="G1738" s="254"/>
      <c r="H1738" s="256" t="s">
        <v>1</v>
      </c>
      <c r="I1738" s="258"/>
      <c r="J1738" s="254"/>
      <c r="K1738" s="254"/>
      <c r="L1738" s="259"/>
      <c r="M1738" s="260"/>
      <c r="N1738" s="261"/>
      <c r="O1738" s="261"/>
      <c r="P1738" s="261"/>
      <c r="Q1738" s="261"/>
      <c r="R1738" s="261"/>
      <c r="S1738" s="261"/>
      <c r="T1738" s="262"/>
      <c r="AT1738" s="263" t="s">
        <v>398</v>
      </c>
      <c r="AU1738" s="263" t="s">
        <v>99</v>
      </c>
      <c r="AV1738" s="14" t="s">
        <v>84</v>
      </c>
      <c r="AW1738" s="14" t="s">
        <v>30</v>
      </c>
      <c r="AX1738" s="14" t="s">
        <v>76</v>
      </c>
      <c r="AY1738" s="263" t="s">
        <v>387</v>
      </c>
    </row>
    <row r="1739" spans="1:65" s="15" customFormat="1" ht="10.199999999999999">
      <c r="B1739" s="264"/>
      <c r="C1739" s="265"/>
      <c r="D1739" s="255" t="s">
        <v>398</v>
      </c>
      <c r="E1739" s="266" t="s">
        <v>1</v>
      </c>
      <c r="F1739" s="267" t="s">
        <v>1750</v>
      </c>
      <c r="G1739" s="265"/>
      <c r="H1739" s="268">
        <v>700</v>
      </c>
      <c r="I1739" s="269"/>
      <c r="J1739" s="265"/>
      <c r="K1739" s="265"/>
      <c r="L1739" s="270"/>
      <c r="M1739" s="271"/>
      <c r="N1739" s="272"/>
      <c r="O1739" s="272"/>
      <c r="P1739" s="272"/>
      <c r="Q1739" s="272"/>
      <c r="R1739" s="272"/>
      <c r="S1739" s="272"/>
      <c r="T1739" s="273"/>
      <c r="AT1739" s="274" t="s">
        <v>398</v>
      </c>
      <c r="AU1739" s="274" t="s">
        <v>99</v>
      </c>
      <c r="AV1739" s="15" t="s">
        <v>92</v>
      </c>
      <c r="AW1739" s="15" t="s">
        <v>30</v>
      </c>
      <c r="AX1739" s="15" t="s">
        <v>76</v>
      </c>
      <c r="AY1739" s="274" t="s">
        <v>387</v>
      </c>
    </row>
    <row r="1740" spans="1:65" s="16" customFormat="1" ht="10.199999999999999">
      <c r="B1740" s="275"/>
      <c r="C1740" s="276"/>
      <c r="D1740" s="255" t="s">
        <v>398</v>
      </c>
      <c r="E1740" s="277" t="s">
        <v>1</v>
      </c>
      <c r="F1740" s="278" t="s">
        <v>412</v>
      </c>
      <c r="G1740" s="276"/>
      <c r="H1740" s="279">
        <v>700</v>
      </c>
      <c r="I1740" s="280"/>
      <c r="J1740" s="276"/>
      <c r="K1740" s="276"/>
      <c r="L1740" s="281"/>
      <c r="M1740" s="282"/>
      <c r="N1740" s="283"/>
      <c r="O1740" s="283"/>
      <c r="P1740" s="283"/>
      <c r="Q1740" s="283"/>
      <c r="R1740" s="283"/>
      <c r="S1740" s="283"/>
      <c r="T1740" s="284"/>
      <c r="AT1740" s="285" t="s">
        <v>398</v>
      </c>
      <c r="AU1740" s="285" t="s">
        <v>99</v>
      </c>
      <c r="AV1740" s="16" t="s">
        <v>386</v>
      </c>
      <c r="AW1740" s="16" t="s">
        <v>30</v>
      </c>
      <c r="AX1740" s="16" t="s">
        <v>84</v>
      </c>
      <c r="AY1740" s="285" t="s">
        <v>387</v>
      </c>
    </row>
    <row r="1741" spans="1:65" s="2" customFormat="1" ht="24.15" customHeight="1">
      <c r="A1741" s="37"/>
      <c r="B1741" s="38"/>
      <c r="C1741" s="240" t="s">
        <v>1751</v>
      </c>
      <c r="D1741" s="240" t="s">
        <v>393</v>
      </c>
      <c r="E1741" s="241" t="s">
        <v>830</v>
      </c>
      <c r="F1741" s="242" t="s">
        <v>831</v>
      </c>
      <c r="G1741" s="243" t="s">
        <v>405</v>
      </c>
      <c r="H1741" s="244">
        <v>3783</v>
      </c>
      <c r="I1741" s="245"/>
      <c r="J1741" s="246">
        <f>ROUND(I1741*H1741,2)</f>
        <v>0</v>
      </c>
      <c r="K1741" s="247"/>
      <c r="L1741" s="40"/>
      <c r="M1741" s="248" t="s">
        <v>1</v>
      </c>
      <c r="N1741" s="249" t="s">
        <v>42</v>
      </c>
      <c r="O1741" s="78"/>
      <c r="P1741" s="250">
        <f>O1741*H1741</f>
        <v>0</v>
      </c>
      <c r="Q1741" s="250">
        <v>0</v>
      </c>
      <c r="R1741" s="250">
        <f>Q1741*H1741</f>
        <v>0</v>
      </c>
      <c r="S1741" s="250">
        <v>0</v>
      </c>
      <c r="T1741" s="251">
        <f>S1741*H1741</f>
        <v>0</v>
      </c>
      <c r="U1741" s="37"/>
      <c r="V1741" s="37"/>
      <c r="W1741" s="37"/>
      <c r="X1741" s="37"/>
      <c r="Y1741" s="37"/>
      <c r="Z1741" s="37"/>
      <c r="AA1741" s="37"/>
      <c r="AB1741" s="37"/>
      <c r="AC1741" s="37"/>
      <c r="AD1741" s="37"/>
      <c r="AE1741" s="37"/>
      <c r="AR1741" s="252" t="s">
        <v>825</v>
      </c>
      <c r="AT1741" s="252" t="s">
        <v>393</v>
      </c>
      <c r="AU1741" s="252" t="s">
        <v>99</v>
      </c>
      <c r="AY1741" s="19" t="s">
        <v>387</v>
      </c>
      <c r="BE1741" s="127">
        <f>IF(N1741="základná",J1741,0)</f>
        <v>0</v>
      </c>
      <c r="BF1741" s="127">
        <f>IF(N1741="znížená",J1741,0)</f>
        <v>0</v>
      </c>
      <c r="BG1741" s="127">
        <f>IF(N1741="zákl. prenesená",J1741,0)</f>
        <v>0</v>
      </c>
      <c r="BH1741" s="127">
        <f>IF(N1741="zníž. prenesená",J1741,0)</f>
        <v>0</v>
      </c>
      <c r="BI1741" s="127">
        <f>IF(N1741="nulová",J1741,0)</f>
        <v>0</v>
      </c>
      <c r="BJ1741" s="19" t="s">
        <v>92</v>
      </c>
      <c r="BK1741" s="127">
        <f>ROUND(I1741*H1741,2)</f>
        <v>0</v>
      </c>
      <c r="BL1741" s="19" t="s">
        <v>825</v>
      </c>
      <c r="BM1741" s="252" t="s">
        <v>1752</v>
      </c>
    </row>
    <row r="1742" spans="1:65" s="15" customFormat="1" ht="10.199999999999999">
      <c r="B1742" s="264"/>
      <c r="C1742" s="265"/>
      <c r="D1742" s="255" t="s">
        <v>398</v>
      </c>
      <c r="E1742" s="266" t="s">
        <v>1</v>
      </c>
      <c r="F1742" s="267" t="s">
        <v>1753</v>
      </c>
      <c r="G1742" s="265"/>
      <c r="H1742" s="268">
        <v>3783</v>
      </c>
      <c r="I1742" s="269"/>
      <c r="J1742" s="265"/>
      <c r="K1742" s="265"/>
      <c r="L1742" s="270"/>
      <c r="M1742" s="271"/>
      <c r="N1742" s="272"/>
      <c r="O1742" s="272"/>
      <c r="P1742" s="272"/>
      <c r="Q1742" s="272"/>
      <c r="R1742" s="272"/>
      <c r="S1742" s="272"/>
      <c r="T1742" s="273"/>
      <c r="AT1742" s="274" t="s">
        <v>398</v>
      </c>
      <c r="AU1742" s="274" t="s">
        <v>99</v>
      </c>
      <c r="AV1742" s="15" t="s">
        <v>92</v>
      </c>
      <c r="AW1742" s="15" t="s">
        <v>30</v>
      </c>
      <c r="AX1742" s="15" t="s">
        <v>84</v>
      </c>
      <c r="AY1742" s="274" t="s">
        <v>387</v>
      </c>
    </row>
    <row r="1743" spans="1:65" s="2" customFormat="1" ht="33" customHeight="1">
      <c r="A1743" s="37"/>
      <c r="B1743" s="38"/>
      <c r="C1743" s="240" t="s">
        <v>1754</v>
      </c>
      <c r="D1743" s="240" t="s">
        <v>393</v>
      </c>
      <c r="E1743" s="241" t="s">
        <v>835</v>
      </c>
      <c r="F1743" s="242" t="s">
        <v>836</v>
      </c>
      <c r="G1743" s="243" t="s">
        <v>405</v>
      </c>
      <c r="H1743" s="244">
        <v>3783</v>
      </c>
      <c r="I1743" s="245"/>
      <c r="J1743" s="246">
        <f>ROUND(I1743*H1743,2)</f>
        <v>0</v>
      </c>
      <c r="K1743" s="247"/>
      <c r="L1743" s="40"/>
      <c r="M1743" s="248" t="s">
        <v>1</v>
      </c>
      <c r="N1743" s="249" t="s">
        <v>42</v>
      </c>
      <c r="O1743" s="78"/>
      <c r="P1743" s="250">
        <f>O1743*H1743</f>
        <v>0</v>
      </c>
      <c r="Q1743" s="250">
        <v>0</v>
      </c>
      <c r="R1743" s="250">
        <f>Q1743*H1743</f>
        <v>0</v>
      </c>
      <c r="S1743" s="250">
        <v>0</v>
      </c>
      <c r="T1743" s="251">
        <f>S1743*H1743</f>
        <v>0</v>
      </c>
      <c r="U1743" s="37"/>
      <c r="V1743" s="37"/>
      <c r="W1743" s="37"/>
      <c r="X1743" s="37"/>
      <c r="Y1743" s="37"/>
      <c r="Z1743" s="37"/>
      <c r="AA1743" s="37"/>
      <c r="AB1743" s="37"/>
      <c r="AC1743" s="37"/>
      <c r="AD1743" s="37"/>
      <c r="AE1743" s="37"/>
      <c r="AR1743" s="252" t="s">
        <v>825</v>
      </c>
      <c r="AT1743" s="252" t="s">
        <v>393</v>
      </c>
      <c r="AU1743" s="252" t="s">
        <v>99</v>
      </c>
      <c r="AY1743" s="19" t="s">
        <v>387</v>
      </c>
      <c r="BE1743" s="127">
        <f>IF(N1743="základná",J1743,0)</f>
        <v>0</v>
      </c>
      <c r="BF1743" s="127">
        <f>IF(N1743="znížená",J1743,0)</f>
        <v>0</v>
      </c>
      <c r="BG1743" s="127">
        <f>IF(N1743="zákl. prenesená",J1743,0)</f>
        <v>0</v>
      </c>
      <c r="BH1743" s="127">
        <f>IF(N1743="zníž. prenesená",J1743,0)</f>
        <v>0</v>
      </c>
      <c r="BI1743" s="127">
        <f>IF(N1743="nulová",J1743,0)</f>
        <v>0</v>
      </c>
      <c r="BJ1743" s="19" t="s">
        <v>92</v>
      </c>
      <c r="BK1743" s="127">
        <f>ROUND(I1743*H1743,2)</f>
        <v>0</v>
      </c>
      <c r="BL1743" s="19" t="s">
        <v>825</v>
      </c>
      <c r="BM1743" s="252" t="s">
        <v>1755</v>
      </c>
    </row>
    <row r="1744" spans="1:65" s="15" customFormat="1" ht="10.199999999999999">
      <c r="B1744" s="264"/>
      <c r="C1744" s="265"/>
      <c r="D1744" s="255" t="s">
        <v>398</v>
      </c>
      <c r="E1744" s="266" t="s">
        <v>1</v>
      </c>
      <c r="F1744" s="267" t="s">
        <v>1753</v>
      </c>
      <c r="G1744" s="265"/>
      <c r="H1744" s="268">
        <v>3783</v>
      </c>
      <c r="I1744" s="269"/>
      <c r="J1744" s="265"/>
      <c r="K1744" s="265"/>
      <c r="L1744" s="270"/>
      <c r="M1744" s="271"/>
      <c r="N1744" s="272"/>
      <c r="O1744" s="272"/>
      <c r="P1744" s="272"/>
      <c r="Q1744" s="272"/>
      <c r="R1744" s="272"/>
      <c r="S1744" s="272"/>
      <c r="T1744" s="273"/>
      <c r="AT1744" s="274" t="s">
        <v>398</v>
      </c>
      <c r="AU1744" s="274" t="s">
        <v>99</v>
      </c>
      <c r="AV1744" s="15" t="s">
        <v>92</v>
      </c>
      <c r="AW1744" s="15" t="s">
        <v>30</v>
      </c>
      <c r="AX1744" s="15" t="s">
        <v>84</v>
      </c>
      <c r="AY1744" s="274" t="s">
        <v>387</v>
      </c>
    </row>
    <row r="1745" spans="1:65" s="12" customFormat="1" ht="25.95" customHeight="1">
      <c r="B1745" s="212"/>
      <c r="C1745" s="213"/>
      <c r="D1745" s="214" t="s">
        <v>75</v>
      </c>
      <c r="E1745" s="215" t="s">
        <v>1756</v>
      </c>
      <c r="F1745" s="215" t="s">
        <v>1757</v>
      </c>
      <c r="G1745" s="213"/>
      <c r="H1745" s="213"/>
      <c r="I1745" s="216"/>
      <c r="J1745" s="191">
        <f>BK1745</f>
        <v>0</v>
      </c>
      <c r="K1745" s="213"/>
      <c r="L1745" s="217"/>
      <c r="M1745" s="218"/>
      <c r="N1745" s="219"/>
      <c r="O1745" s="219"/>
      <c r="P1745" s="220">
        <f>SUM(P1746:P1751)</f>
        <v>0</v>
      </c>
      <c r="Q1745" s="219"/>
      <c r="R1745" s="220">
        <f>SUM(R1746:R1751)</f>
        <v>0</v>
      </c>
      <c r="S1745" s="219"/>
      <c r="T1745" s="221">
        <f>SUM(T1746:T1751)</f>
        <v>0</v>
      </c>
      <c r="AR1745" s="222" t="s">
        <v>386</v>
      </c>
      <c r="AT1745" s="223" t="s">
        <v>75</v>
      </c>
      <c r="AU1745" s="223" t="s">
        <v>76</v>
      </c>
      <c r="AY1745" s="222" t="s">
        <v>387</v>
      </c>
      <c r="BK1745" s="224">
        <f>SUM(BK1746:BK1751)</f>
        <v>0</v>
      </c>
    </row>
    <row r="1746" spans="1:65" s="2" customFormat="1" ht="62.7" customHeight="1">
      <c r="A1746" s="37"/>
      <c r="B1746" s="38"/>
      <c r="C1746" s="240" t="s">
        <v>1758</v>
      </c>
      <c r="D1746" s="240" t="s">
        <v>393</v>
      </c>
      <c r="E1746" s="241" t="s">
        <v>1759</v>
      </c>
      <c r="F1746" s="242" t="s">
        <v>1760</v>
      </c>
      <c r="G1746" s="243" t="s">
        <v>1</v>
      </c>
      <c r="H1746" s="244">
        <v>0</v>
      </c>
      <c r="I1746" s="245"/>
      <c r="J1746" s="246">
        <f>ROUND(I1746*H1746,2)</f>
        <v>0</v>
      </c>
      <c r="K1746" s="247"/>
      <c r="L1746" s="40"/>
      <c r="M1746" s="248" t="s">
        <v>1</v>
      </c>
      <c r="N1746" s="249" t="s">
        <v>42</v>
      </c>
      <c r="O1746" s="78"/>
      <c r="P1746" s="250">
        <f>O1746*H1746</f>
        <v>0</v>
      </c>
      <c r="Q1746" s="250">
        <v>0</v>
      </c>
      <c r="R1746" s="250">
        <f>Q1746*H1746</f>
        <v>0</v>
      </c>
      <c r="S1746" s="250">
        <v>0</v>
      </c>
      <c r="T1746" s="251">
        <f>S1746*H1746</f>
        <v>0</v>
      </c>
      <c r="U1746" s="37"/>
      <c r="V1746" s="37"/>
      <c r="W1746" s="37"/>
      <c r="X1746" s="37"/>
      <c r="Y1746" s="37"/>
      <c r="Z1746" s="37"/>
      <c r="AA1746" s="37"/>
      <c r="AB1746" s="37"/>
      <c r="AC1746" s="37"/>
      <c r="AD1746" s="37"/>
      <c r="AE1746" s="37"/>
      <c r="AR1746" s="252" t="s">
        <v>1761</v>
      </c>
      <c r="AT1746" s="252" t="s">
        <v>393</v>
      </c>
      <c r="AU1746" s="252" t="s">
        <v>84</v>
      </c>
      <c r="AY1746" s="19" t="s">
        <v>387</v>
      </c>
      <c r="BE1746" s="127">
        <f>IF(N1746="základná",J1746,0)</f>
        <v>0</v>
      </c>
      <c r="BF1746" s="127">
        <f>IF(N1746="znížená",J1746,0)</f>
        <v>0</v>
      </c>
      <c r="BG1746" s="127">
        <f>IF(N1746="zákl. prenesená",J1746,0)</f>
        <v>0</v>
      </c>
      <c r="BH1746" s="127">
        <f>IF(N1746="zníž. prenesená",J1746,0)</f>
        <v>0</v>
      </c>
      <c r="BI1746" s="127">
        <f>IF(N1746="nulová",J1746,0)</f>
        <v>0</v>
      </c>
      <c r="BJ1746" s="19" t="s">
        <v>92</v>
      </c>
      <c r="BK1746" s="127">
        <f>ROUND(I1746*H1746,2)</f>
        <v>0</v>
      </c>
      <c r="BL1746" s="19" t="s">
        <v>1761</v>
      </c>
      <c r="BM1746" s="252" t="s">
        <v>1762</v>
      </c>
    </row>
    <row r="1747" spans="1:65" s="2" customFormat="1" ht="230.4">
      <c r="A1747" s="37"/>
      <c r="B1747" s="38"/>
      <c r="C1747" s="39"/>
      <c r="D1747" s="255" t="s">
        <v>652</v>
      </c>
      <c r="E1747" s="39"/>
      <c r="F1747" s="308" t="s">
        <v>1763</v>
      </c>
      <c r="G1747" s="39"/>
      <c r="H1747" s="39"/>
      <c r="I1747" s="197"/>
      <c r="J1747" s="39"/>
      <c r="K1747" s="39"/>
      <c r="L1747" s="40"/>
      <c r="M1747" s="309"/>
      <c r="N1747" s="310"/>
      <c r="O1747" s="78"/>
      <c r="P1747" s="78"/>
      <c r="Q1747" s="78"/>
      <c r="R1747" s="78"/>
      <c r="S1747" s="78"/>
      <c r="T1747" s="79"/>
      <c r="U1747" s="37"/>
      <c r="V1747" s="37"/>
      <c r="W1747" s="37"/>
      <c r="X1747" s="37"/>
      <c r="Y1747" s="37"/>
      <c r="Z1747" s="37"/>
      <c r="AA1747" s="37"/>
      <c r="AB1747" s="37"/>
      <c r="AC1747" s="37"/>
      <c r="AD1747" s="37"/>
      <c r="AE1747" s="37"/>
      <c r="AT1747" s="19" t="s">
        <v>652</v>
      </c>
      <c r="AU1747" s="19" t="s">
        <v>84</v>
      </c>
    </row>
    <row r="1748" spans="1:65" s="2" customFormat="1" ht="55.5" customHeight="1">
      <c r="A1748" s="37"/>
      <c r="B1748" s="38"/>
      <c r="C1748" s="240" t="s">
        <v>1764</v>
      </c>
      <c r="D1748" s="240" t="s">
        <v>393</v>
      </c>
      <c r="E1748" s="241" t="s">
        <v>1765</v>
      </c>
      <c r="F1748" s="242" t="s">
        <v>1766</v>
      </c>
      <c r="G1748" s="243" t="s">
        <v>1</v>
      </c>
      <c r="H1748" s="244">
        <v>0</v>
      </c>
      <c r="I1748" s="245"/>
      <c r="J1748" s="246">
        <f>ROUND(I1748*H1748,2)</f>
        <v>0</v>
      </c>
      <c r="K1748" s="247"/>
      <c r="L1748" s="40"/>
      <c r="M1748" s="248" t="s">
        <v>1</v>
      </c>
      <c r="N1748" s="249" t="s">
        <v>42</v>
      </c>
      <c r="O1748" s="78"/>
      <c r="P1748" s="250">
        <f>O1748*H1748</f>
        <v>0</v>
      </c>
      <c r="Q1748" s="250">
        <v>0</v>
      </c>
      <c r="R1748" s="250">
        <f>Q1748*H1748</f>
        <v>0</v>
      </c>
      <c r="S1748" s="250">
        <v>0</v>
      </c>
      <c r="T1748" s="251">
        <f>S1748*H1748</f>
        <v>0</v>
      </c>
      <c r="U1748" s="37"/>
      <c r="V1748" s="37"/>
      <c r="W1748" s="37"/>
      <c r="X1748" s="37"/>
      <c r="Y1748" s="37"/>
      <c r="Z1748" s="37"/>
      <c r="AA1748" s="37"/>
      <c r="AB1748" s="37"/>
      <c r="AC1748" s="37"/>
      <c r="AD1748" s="37"/>
      <c r="AE1748" s="37"/>
      <c r="AR1748" s="252" t="s">
        <v>1761</v>
      </c>
      <c r="AT1748" s="252" t="s">
        <v>393</v>
      </c>
      <c r="AU1748" s="252" t="s">
        <v>84</v>
      </c>
      <c r="AY1748" s="19" t="s">
        <v>387</v>
      </c>
      <c r="BE1748" s="127">
        <f>IF(N1748="základná",J1748,0)</f>
        <v>0</v>
      </c>
      <c r="BF1748" s="127">
        <f>IF(N1748="znížená",J1748,0)</f>
        <v>0</v>
      </c>
      <c r="BG1748" s="127">
        <f>IF(N1748="zákl. prenesená",J1748,0)</f>
        <v>0</v>
      </c>
      <c r="BH1748" s="127">
        <f>IF(N1748="zníž. prenesená",J1748,0)</f>
        <v>0</v>
      </c>
      <c r="BI1748" s="127">
        <f>IF(N1748="nulová",J1748,0)</f>
        <v>0</v>
      </c>
      <c r="BJ1748" s="19" t="s">
        <v>92</v>
      </c>
      <c r="BK1748" s="127">
        <f>ROUND(I1748*H1748,2)</f>
        <v>0</v>
      </c>
      <c r="BL1748" s="19" t="s">
        <v>1761</v>
      </c>
      <c r="BM1748" s="252" t="s">
        <v>1767</v>
      </c>
    </row>
    <row r="1749" spans="1:65" s="2" customFormat="1" ht="28.8">
      <c r="A1749" s="37"/>
      <c r="B1749" s="38"/>
      <c r="C1749" s="39"/>
      <c r="D1749" s="255" t="s">
        <v>652</v>
      </c>
      <c r="E1749" s="39"/>
      <c r="F1749" s="308" t="s">
        <v>1768</v>
      </c>
      <c r="G1749" s="39"/>
      <c r="H1749" s="39"/>
      <c r="I1749" s="197"/>
      <c r="J1749" s="39"/>
      <c r="K1749" s="39"/>
      <c r="L1749" s="40"/>
      <c r="M1749" s="309"/>
      <c r="N1749" s="310"/>
      <c r="O1749" s="78"/>
      <c r="P1749" s="78"/>
      <c r="Q1749" s="78"/>
      <c r="R1749" s="78"/>
      <c r="S1749" s="78"/>
      <c r="T1749" s="79"/>
      <c r="U1749" s="37"/>
      <c r="V1749" s="37"/>
      <c r="W1749" s="37"/>
      <c r="X1749" s="37"/>
      <c r="Y1749" s="37"/>
      <c r="Z1749" s="37"/>
      <c r="AA1749" s="37"/>
      <c r="AB1749" s="37"/>
      <c r="AC1749" s="37"/>
      <c r="AD1749" s="37"/>
      <c r="AE1749" s="37"/>
      <c r="AT1749" s="19" t="s">
        <v>652</v>
      </c>
      <c r="AU1749" s="19" t="s">
        <v>84</v>
      </c>
    </row>
    <row r="1750" spans="1:65" s="2" customFormat="1" ht="44.25" customHeight="1">
      <c r="A1750" s="37"/>
      <c r="B1750" s="38"/>
      <c r="C1750" s="240" t="s">
        <v>1769</v>
      </c>
      <c r="D1750" s="240" t="s">
        <v>393</v>
      </c>
      <c r="E1750" s="241" t="s">
        <v>1770</v>
      </c>
      <c r="F1750" s="242" t="s">
        <v>1771</v>
      </c>
      <c r="G1750" s="243" t="s">
        <v>1</v>
      </c>
      <c r="H1750" s="244">
        <v>0</v>
      </c>
      <c r="I1750" s="245"/>
      <c r="J1750" s="246">
        <f>ROUND(I1750*H1750,2)</f>
        <v>0</v>
      </c>
      <c r="K1750" s="247"/>
      <c r="L1750" s="40"/>
      <c r="M1750" s="248" t="s">
        <v>1</v>
      </c>
      <c r="N1750" s="249" t="s">
        <v>42</v>
      </c>
      <c r="O1750" s="78"/>
      <c r="P1750" s="250">
        <f>O1750*H1750</f>
        <v>0</v>
      </c>
      <c r="Q1750" s="250">
        <v>0</v>
      </c>
      <c r="R1750" s="250">
        <f>Q1750*H1750</f>
        <v>0</v>
      </c>
      <c r="S1750" s="250">
        <v>0</v>
      </c>
      <c r="T1750" s="251">
        <f>S1750*H1750</f>
        <v>0</v>
      </c>
      <c r="U1750" s="37"/>
      <c r="V1750" s="37"/>
      <c r="W1750" s="37"/>
      <c r="X1750" s="37"/>
      <c r="Y1750" s="37"/>
      <c r="Z1750" s="37"/>
      <c r="AA1750" s="37"/>
      <c r="AB1750" s="37"/>
      <c r="AC1750" s="37"/>
      <c r="AD1750" s="37"/>
      <c r="AE1750" s="37"/>
      <c r="AR1750" s="252" t="s">
        <v>1761</v>
      </c>
      <c r="AT1750" s="252" t="s">
        <v>393</v>
      </c>
      <c r="AU1750" s="252" t="s">
        <v>84</v>
      </c>
      <c r="AY1750" s="19" t="s">
        <v>387</v>
      </c>
      <c r="BE1750" s="127">
        <f>IF(N1750="základná",J1750,0)</f>
        <v>0</v>
      </c>
      <c r="BF1750" s="127">
        <f>IF(N1750="znížená",J1750,0)</f>
        <v>0</v>
      </c>
      <c r="BG1750" s="127">
        <f>IF(N1750="zákl. prenesená",J1750,0)</f>
        <v>0</v>
      </c>
      <c r="BH1750" s="127">
        <f>IF(N1750="zníž. prenesená",J1750,0)</f>
        <v>0</v>
      </c>
      <c r="BI1750" s="127">
        <f>IF(N1750="nulová",J1750,0)</f>
        <v>0</v>
      </c>
      <c r="BJ1750" s="19" t="s">
        <v>92</v>
      </c>
      <c r="BK1750" s="127">
        <f>ROUND(I1750*H1750,2)</f>
        <v>0</v>
      </c>
      <c r="BL1750" s="19" t="s">
        <v>1761</v>
      </c>
      <c r="BM1750" s="252" t="s">
        <v>1772</v>
      </c>
    </row>
    <row r="1751" spans="1:65" s="2" customFormat="1" ht="49.05" customHeight="1">
      <c r="A1751" s="37"/>
      <c r="B1751" s="38"/>
      <c r="C1751" s="240" t="s">
        <v>1773</v>
      </c>
      <c r="D1751" s="240" t="s">
        <v>393</v>
      </c>
      <c r="E1751" s="241" t="s">
        <v>1774</v>
      </c>
      <c r="F1751" s="242" t="s">
        <v>1775</v>
      </c>
      <c r="G1751" s="243" t="s">
        <v>1</v>
      </c>
      <c r="H1751" s="244">
        <v>0</v>
      </c>
      <c r="I1751" s="245"/>
      <c r="J1751" s="246">
        <f>ROUND(I1751*H1751,2)</f>
        <v>0</v>
      </c>
      <c r="K1751" s="247"/>
      <c r="L1751" s="40"/>
      <c r="M1751" s="248" t="s">
        <v>1</v>
      </c>
      <c r="N1751" s="249" t="s">
        <v>42</v>
      </c>
      <c r="O1751" s="78"/>
      <c r="P1751" s="250">
        <f>O1751*H1751</f>
        <v>0</v>
      </c>
      <c r="Q1751" s="250">
        <v>0</v>
      </c>
      <c r="R1751" s="250">
        <f>Q1751*H1751</f>
        <v>0</v>
      </c>
      <c r="S1751" s="250">
        <v>0</v>
      </c>
      <c r="T1751" s="251">
        <f>S1751*H1751</f>
        <v>0</v>
      </c>
      <c r="U1751" s="37"/>
      <c r="V1751" s="37"/>
      <c r="W1751" s="37"/>
      <c r="X1751" s="37"/>
      <c r="Y1751" s="37"/>
      <c r="Z1751" s="37"/>
      <c r="AA1751" s="37"/>
      <c r="AB1751" s="37"/>
      <c r="AC1751" s="37"/>
      <c r="AD1751" s="37"/>
      <c r="AE1751" s="37"/>
      <c r="AR1751" s="252" t="s">
        <v>1761</v>
      </c>
      <c r="AT1751" s="252" t="s">
        <v>393</v>
      </c>
      <c r="AU1751" s="252" t="s">
        <v>84</v>
      </c>
      <c r="AY1751" s="19" t="s">
        <v>387</v>
      </c>
      <c r="BE1751" s="127">
        <f>IF(N1751="základná",J1751,0)</f>
        <v>0</v>
      </c>
      <c r="BF1751" s="127">
        <f>IF(N1751="znížená",J1751,0)</f>
        <v>0</v>
      </c>
      <c r="BG1751" s="127">
        <f>IF(N1751="zákl. prenesená",J1751,0)</f>
        <v>0</v>
      </c>
      <c r="BH1751" s="127">
        <f>IF(N1751="zníž. prenesená",J1751,0)</f>
        <v>0</v>
      </c>
      <c r="BI1751" s="127">
        <f>IF(N1751="nulová",J1751,0)</f>
        <v>0</v>
      </c>
      <c r="BJ1751" s="19" t="s">
        <v>92</v>
      </c>
      <c r="BK1751" s="127">
        <f>ROUND(I1751*H1751,2)</f>
        <v>0</v>
      </c>
      <c r="BL1751" s="19" t="s">
        <v>1761</v>
      </c>
      <c r="BM1751" s="252" t="s">
        <v>1776</v>
      </c>
    </row>
    <row r="1752" spans="1:65" s="2" customFormat="1" ht="49.95" customHeight="1">
      <c r="A1752" s="37"/>
      <c r="B1752" s="38"/>
      <c r="C1752" s="39"/>
      <c r="D1752" s="39"/>
      <c r="E1752" s="215" t="s">
        <v>1777</v>
      </c>
      <c r="F1752" s="215" t="s">
        <v>1778</v>
      </c>
      <c r="G1752" s="39"/>
      <c r="H1752" s="39"/>
      <c r="I1752" s="39"/>
      <c r="J1752" s="191">
        <f t="shared" ref="J1752:J1757" si="5">BK1752</f>
        <v>0</v>
      </c>
      <c r="K1752" s="39"/>
      <c r="L1752" s="40"/>
      <c r="M1752" s="309"/>
      <c r="N1752" s="310"/>
      <c r="O1752" s="78"/>
      <c r="P1752" s="78"/>
      <c r="Q1752" s="78"/>
      <c r="R1752" s="78"/>
      <c r="S1752" s="78"/>
      <c r="T1752" s="79"/>
      <c r="U1752" s="37"/>
      <c r="V1752" s="37"/>
      <c r="W1752" s="37"/>
      <c r="X1752" s="37"/>
      <c r="Y1752" s="37"/>
      <c r="Z1752" s="37"/>
      <c r="AA1752" s="37"/>
      <c r="AB1752" s="37"/>
      <c r="AC1752" s="37"/>
      <c r="AD1752" s="37"/>
      <c r="AE1752" s="37"/>
      <c r="AT1752" s="19" t="s">
        <v>75</v>
      </c>
      <c r="AU1752" s="19" t="s">
        <v>76</v>
      </c>
      <c r="AY1752" s="19" t="s">
        <v>1779</v>
      </c>
      <c r="BK1752" s="127">
        <f>SUM(BK1753:BK1757)</f>
        <v>0</v>
      </c>
    </row>
    <row r="1753" spans="1:65" s="2" customFormat="1" ht="16.350000000000001" customHeight="1">
      <c r="A1753" s="37"/>
      <c r="B1753" s="38"/>
      <c r="C1753" s="312" t="s">
        <v>1</v>
      </c>
      <c r="D1753" s="312" t="s">
        <v>393</v>
      </c>
      <c r="E1753" s="313" t="s">
        <v>1</v>
      </c>
      <c r="F1753" s="314" t="s">
        <v>1</v>
      </c>
      <c r="G1753" s="315" t="s">
        <v>1</v>
      </c>
      <c r="H1753" s="316"/>
      <c r="I1753" s="317"/>
      <c r="J1753" s="318">
        <f t="shared" si="5"/>
        <v>0</v>
      </c>
      <c r="K1753" s="247"/>
      <c r="L1753" s="40"/>
      <c r="M1753" s="319" t="s">
        <v>1</v>
      </c>
      <c r="N1753" s="320" t="s">
        <v>42</v>
      </c>
      <c r="O1753" s="78"/>
      <c r="P1753" s="78"/>
      <c r="Q1753" s="78"/>
      <c r="R1753" s="78"/>
      <c r="S1753" s="78"/>
      <c r="T1753" s="79"/>
      <c r="U1753" s="37"/>
      <c r="V1753" s="37"/>
      <c r="W1753" s="37"/>
      <c r="X1753" s="37"/>
      <c r="Y1753" s="37"/>
      <c r="Z1753" s="37"/>
      <c r="AA1753" s="37"/>
      <c r="AB1753" s="37"/>
      <c r="AC1753" s="37"/>
      <c r="AD1753" s="37"/>
      <c r="AE1753" s="37"/>
      <c r="AT1753" s="19" t="s">
        <v>1779</v>
      </c>
      <c r="AU1753" s="19" t="s">
        <v>84</v>
      </c>
      <c r="AY1753" s="19" t="s">
        <v>1779</v>
      </c>
      <c r="BE1753" s="127">
        <f>IF(N1753="základná",J1753,0)</f>
        <v>0</v>
      </c>
      <c r="BF1753" s="127">
        <f>IF(N1753="znížená",J1753,0)</f>
        <v>0</v>
      </c>
      <c r="BG1753" s="127">
        <f>IF(N1753="zákl. prenesená",J1753,0)</f>
        <v>0</v>
      </c>
      <c r="BH1753" s="127">
        <f>IF(N1753="zníž. prenesená",J1753,0)</f>
        <v>0</v>
      </c>
      <c r="BI1753" s="127">
        <f>IF(N1753="nulová",J1753,0)</f>
        <v>0</v>
      </c>
      <c r="BJ1753" s="19" t="s">
        <v>92</v>
      </c>
      <c r="BK1753" s="127">
        <f>I1753*H1753</f>
        <v>0</v>
      </c>
    </row>
    <row r="1754" spans="1:65" s="2" customFormat="1" ht="16.350000000000001" customHeight="1">
      <c r="A1754" s="37"/>
      <c r="B1754" s="38"/>
      <c r="C1754" s="312" t="s">
        <v>1</v>
      </c>
      <c r="D1754" s="312" t="s">
        <v>393</v>
      </c>
      <c r="E1754" s="313" t="s">
        <v>1</v>
      </c>
      <c r="F1754" s="314" t="s">
        <v>1</v>
      </c>
      <c r="G1754" s="315" t="s">
        <v>1</v>
      </c>
      <c r="H1754" s="316"/>
      <c r="I1754" s="317"/>
      <c r="J1754" s="318">
        <f t="shared" si="5"/>
        <v>0</v>
      </c>
      <c r="K1754" s="247"/>
      <c r="L1754" s="40"/>
      <c r="M1754" s="319" t="s">
        <v>1</v>
      </c>
      <c r="N1754" s="320" t="s">
        <v>42</v>
      </c>
      <c r="O1754" s="78"/>
      <c r="P1754" s="78"/>
      <c r="Q1754" s="78"/>
      <c r="R1754" s="78"/>
      <c r="S1754" s="78"/>
      <c r="T1754" s="79"/>
      <c r="U1754" s="37"/>
      <c r="V1754" s="37"/>
      <c r="W1754" s="37"/>
      <c r="X1754" s="37"/>
      <c r="Y1754" s="37"/>
      <c r="Z1754" s="37"/>
      <c r="AA1754" s="37"/>
      <c r="AB1754" s="37"/>
      <c r="AC1754" s="37"/>
      <c r="AD1754" s="37"/>
      <c r="AE1754" s="37"/>
      <c r="AT1754" s="19" t="s">
        <v>1779</v>
      </c>
      <c r="AU1754" s="19" t="s">
        <v>84</v>
      </c>
      <c r="AY1754" s="19" t="s">
        <v>1779</v>
      </c>
      <c r="BE1754" s="127">
        <f>IF(N1754="základná",J1754,0)</f>
        <v>0</v>
      </c>
      <c r="BF1754" s="127">
        <f>IF(N1754="znížená",J1754,0)</f>
        <v>0</v>
      </c>
      <c r="BG1754" s="127">
        <f>IF(N1754="zákl. prenesená",J1754,0)</f>
        <v>0</v>
      </c>
      <c r="BH1754" s="127">
        <f>IF(N1754="zníž. prenesená",J1754,0)</f>
        <v>0</v>
      </c>
      <c r="BI1754" s="127">
        <f>IF(N1754="nulová",J1754,0)</f>
        <v>0</v>
      </c>
      <c r="BJ1754" s="19" t="s">
        <v>92</v>
      </c>
      <c r="BK1754" s="127">
        <f>I1754*H1754</f>
        <v>0</v>
      </c>
    </row>
    <row r="1755" spans="1:65" s="2" customFormat="1" ht="16.350000000000001" customHeight="1">
      <c r="A1755" s="37"/>
      <c r="B1755" s="38"/>
      <c r="C1755" s="312" t="s">
        <v>1</v>
      </c>
      <c r="D1755" s="312" t="s">
        <v>393</v>
      </c>
      <c r="E1755" s="313" t="s">
        <v>1</v>
      </c>
      <c r="F1755" s="314" t="s">
        <v>1</v>
      </c>
      <c r="G1755" s="315" t="s">
        <v>1</v>
      </c>
      <c r="H1755" s="316"/>
      <c r="I1755" s="317"/>
      <c r="J1755" s="318">
        <f t="shared" si="5"/>
        <v>0</v>
      </c>
      <c r="K1755" s="247"/>
      <c r="L1755" s="40"/>
      <c r="M1755" s="319" t="s">
        <v>1</v>
      </c>
      <c r="N1755" s="320" t="s">
        <v>42</v>
      </c>
      <c r="O1755" s="78"/>
      <c r="P1755" s="78"/>
      <c r="Q1755" s="78"/>
      <c r="R1755" s="78"/>
      <c r="S1755" s="78"/>
      <c r="T1755" s="79"/>
      <c r="U1755" s="37"/>
      <c r="V1755" s="37"/>
      <c r="W1755" s="37"/>
      <c r="X1755" s="37"/>
      <c r="Y1755" s="37"/>
      <c r="Z1755" s="37"/>
      <c r="AA1755" s="37"/>
      <c r="AB1755" s="37"/>
      <c r="AC1755" s="37"/>
      <c r="AD1755" s="37"/>
      <c r="AE1755" s="37"/>
      <c r="AT1755" s="19" t="s">
        <v>1779</v>
      </c>
      <c r="AU1755" s="19" t="s">
        <v>84</v>
      </c>
      <c r="AY1755" s="19" t="s">
        <v>1779</v>
      </c>
      <c r="BE1755" s="127">
        <f>IF(N1755="základná",J1755,0)</f>
        <v>0</v>
      </c>
      <c r="BF1755" s="127">
        <f>IF(N1755="znížená",J1755,0)</f>
        <v>0</v>
      </c>
      <c r="BG1755" s="127">
        <f>IF(N1755="zákl. prenesená",J1755,0)</f>
        <v>0</v>
      </c>
      <c r="BH1755" s="127">
        <f>IF(N1755="zníž. prenesená",J1755,0)</f>
        <v>0</v>
      </c>
      <c r="BI1755" s="127">
        <f>IF(N1755="nulová",J1755,0)</f>
        <v>0</v>
      </c>
      <c r="BJ1755" s="19" t="s">
        <v>92</v>
      </c>
      <c r="BK1755" s="127">
        <f>I1755*H1755</f>
        <v>0</v>
      </c>
    </row>
    <row r="1756" spans="1:65" s="2" customFormat="1" ht="16.350000000000001" customHeight="1">
      <c r="A1756" s="37"/>
      <c r="B1756" s="38"/>
      <c r="C1756" s="312" t="s">
        <v>1</v>
      </c>
      <c r="D1756" s="312" t="s">
        <v>393</v>
      </c>
      <c r="E1756" s="313" t="s">
        <v>1</v>
      </c>
      <c r="F1756" s="314" t="s">
        <v>1</v>
      </c>
      <c r="G1756" s="315" t="s">
        <v>1</v>
      </c>
      <c r="H1756" s="316"/>
      <c r="I1756" s="317"/>
      <c r="J1756" s="318">
        <f t="shared" si="5"/>
        <v>0</v>
      </c>
      <c r="K1756" s="247"/>
      <c r="L1756" s="40"/>
      <c r="M1756" s="319" t="s">
        <v>1</v>
      </c>
      <c r="N1756" s="320" t="s">
        <v>42</v>
      </c>
      <c r="O1756" s="78"/>
      <c r="P1756" s="78"/>
      <c r="Q1756" s="78"/>
      <c r="R1756" s="78"/>
      <c r="S1756" s="78"/>
      <c r="T1756" s="79"/>
      <c r="U1756" s="37"/>
      <c r="V1756" s="37"/>
      <c r="W1756" s="37"/>
      <c r="X1756" s="37"/>
      <c r="Y1756" s="37"/>
      <c r="Z1756" s="37"/>
      <c r="AA1756" s="37"/>
      <c r="AB1756" s="37"/>
      <c r="AC1756" s="37"/>
      <c r="AD1756" s="37"/>
      <c r="AE1756" s="37"/>
      <c r="AT1756" s="19" t="s">
        <v>1779</v>
      </c>
      <c r="AU1756" s="19" t="s">
        <v>84</v>
      </c>
      <c r="AY1756" s="19" t="s">
        <v>1779</v>
      </c>
      <c r="BE1756" s="127">
        <f>IF(N1756="základná",J1756,0)</f>
        <v>0</v>
      </c>
      <c r="BF1756" s="127">
        <f>IF(N1756="znížená",J1756,0)</f>
        <v>0</v>
      </c>
      <c r="BG1756" s="127">
        <f>IF(N1756="zákl. prenesená",J1756,0)</f>
        <v>0</v>
      </c>
      <c r="BH1756" s="127">
        <f>IF(N1756="zníž. prenesená",J1756,0)</f>
        <v>0</v>
      </c>
      <c r="BI1756" s="127">
        <f>IF(N1756="nulová",J1756,0)</f>
        <v>0</v>
      </c>
      <c r="BJ1756" s="19" t="s">
        <v>92</v>
      </c>
      <c r="BK1756" s="127">
        <f>I1756*H1756</f>
        <v>0</v>
      </c>
    </row>
    <row r="1757" spans="1:65" s="2" customFormat="1" ht="16.350000000000001" customHeight="1">
      <c r="A1757" s="37"/>
      <c r="B1757" s="38"/>
      <c r="C1757" s="312" t="s">
        <v>1</v>
      </c>
      <c r="D1757" s="312" t="s">
        <v>393</v>
      </c>
      <c r="E1757" s="313" t="s">
        <v>1</v>
      </c>
      <c r="F1757" s="314" t="s">
        <v>1</v>
      </c>
      <c r="G1757" s="315" t="s">
        <v>1</v>
      </c>
      <c r="H1757" s="316"/>
      <c r="I1757" s="317"/>
      <c r="J1757" s="318">
        <f t="shared" si="5"/>
        <v>0</v>
      </c>
      <c r="K1757" s="247"/>
      <c r="L1757" s="40"/>
      <c r="M1757" s="319" t="s">
        <v>1</v>
      </c>
      <c r="N1757" s="320" t="s">
        <v>42</v>
      </c>
      <c r="O1757" s="321"/>
      <c r="P1757" s="321"/>
      <c r="Q1757" s="321"/>
      <c r="R1757" s="321"/>
      <c r="S1757" s="321"/>
      <c r="T1757" s="322"/>
      <c r="U1757" s="37"/>
      <c r="V1757" s="37"/>
      <c r="W1757" s="37"/>
      <c r="X1757" s="37"/>
      <c r="Y1757" s="37"/>
      <c r="Z1757" s="37"/>
      <c r="AA1757" s="37"/>
      <c r="AB1757" s="37"/>
      <c r="AC1757" s="37"/>
      <c r="AD1757" s="37"/>
      <c r="AE1757" s="37"/>
      <c r="AT1757" s="19" t="s">
        <v>1779</v>
      </c>
      <c r="AU1757" s="19" t="s">
        <v>84</v>
      </c>
      <c r="AY1757" s="19" t="s">
        <v>1779</v>
      </c>
      <c r="BE1757" s="127">
        <f>IF(N1757="základná",J1757,0)</f>
        <v>0</v>
      </c>
      <c r="BF1757" s="127">
        <f>IF(N1757="znížená",J1757,0)</f>
        <v>0</v>
      </c>
      <c r="BG1757" s="127">
        <f>IF(N1757="zákl. prenesená",J1757,0)</f>
        <v>0</v>
      </c>
      <c r="BH1757" s="127">
        <f>IF(N1757="zníž. prenesená",J1757,0)</f>
        <v>0</v>
      </c>
      <c r="BI1757" s="127">
        <f>IF(N1757="nulová",J1757,0)</f>
        <v>0</v>
      </c>
      <c r="BJ1757" s="19" t="s">
        <v>92</v>
      </c>
      <c r="BK1757" s="127">
        <f>I1757*H1757</f>
        <v>0</v>
      </c>
    </row>
    <row r="1758" spans="1:65" s="2" customFormat="1" ht="6.9" customHeight="1">
      <c r="A1758" s="37"/>
      <c r="B1758" s="61"/>
      <c r="C1758" s="62"/>
      <c r="D1758" s="62"/>
      <c r="E1758" s="62"/>
      <c r="F1758" s="62"/>
      <c r="G1758" s="62"/>
      <c r="H1758" s="62"/>
      <c r="I1758" s="62"/>
      <c r="J1758" s="62"/>
      <c r="K1758" s="62"/>
      <c r="L1758" s="40"/>
      <c r="M1758" s="37"/>
      <c r="O1758" s="37"/>
      <c r="P1758" s="37"/>
      <c r="Q1758" s="37"/>
      <c r="R1758" s="37"/>
      <c r="S1758" s="37"/>
      <c r="T1758" s="37"/>
      <c r="U1758" s="37"/>
      <c r="V1758" s="37"/>
      <c r="W1758" s="37"/>
      <c r="X1758" s="37"/>
      <c r="Y1758" s="37"/>
      <c r="Z1758" s="37"/>
      <c r="AA1758" s="37"/>
      <c r="AB1758" s="37"/>
      <c r="AC1758" s="37"/>
      <c r="AD1758" s="37"/>
      <c r="AE1758" s="37"/>
    </row>
  </sheetData>
  <sheetProtection algorithmName="SHA-512" hashValue="c6HbFTj6tueEv8oVcOusDIl5mgEanqPQXoL6N9GncVqsVR+/XcdEHGrpzr78ivC+38rYV9poBzDjUR+xlk3lug==" saltValue="TJjny8alH0tQyb9FrEvAmAKazkPAhufahR7p4LAPSB+hoqwfvBKBVP4NeZhw8POmPV/qLGdzP+2z+cPO6dKvwQ==" spinCount="100000" sheet="1" objects="1" scenarios="1" formatColumns="0" formatRows="0" autoFilter="0"/>
  <autoFilter ref="C220:K1757" xr:uid="{00000000-0009-0000-0000-000001000000}"/>
  <mergeCells count="14">
    <mergeCell ref="D199:F199"/>
    <mergeCell ref="E211:H211"/>
    <mergeCell ref="E213:H213"/>
    <mergeCell ref="L2:V2"/>
    <mergeCell ref="E87:H87"/>
    <mergeCell ref="D195:F195"/>
    <mergeCell ref="D196:F196"/>
    <mergeCell ref="D197:F197"/>
    <mergeCell ref="D198:F198"/>
    <mergeCell ref="E7:H7"/>
    <mergeCell ref="E9:H9"/>
    <mergeCell ref="E18:H18"/>
    <mergeCell ref="E27:H27"/>
    <mergeCell ref="E85:H85"/>
  </mergeCells>
  <dataValidations count="2">
    <dataValidation type="list" allowBlank="1" showInputMessage="1" showErrorMessage="1" error="Povolené sú hodnoty K, M." sqref="D1753:D1758" xr:uid="{00000000-0002-0000-0100-000000000000}">
      <formula1>"K, M"</formula1>
    </dataValidation>
    <dataValidation type="list" allowBlank="1" showInputMessage="1" showErrorMessage="1" error="Povolené sú hodnoty základná, znížená, nulová." sqref="N1753:N1758" xr:uid="{00000000-0002-0000-01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60"/>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93</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s="1" customFormat="1" ht="12" customHeight="1">
      <c r="B8" s="22"/>
      <c r="D8" s="139" t="s">
        <v>160</v>
      </c>
      <c r="L8" s="22"/>
    </row>
    <row r="9" spans="1:46" s="2" customFormat="1" ht="16.5" customHeight="1">
      <c r="A9" s="37"/>
      <c r="B9" s="40"/>
      <c r="C9" s="37"/>
      <c r="D9" s="37"/>
      <c r="E9" s="391" t="s">
        <v>1780</v>
      </c>
      <c r="F9" s="394"/>
      <c r="G9" s="394"/>
      <c r="H9" s="394"/>
      <c r="I9" s="37"/>
      <c r="J9" s="37"/>
      <c r="K9" s="37"/>
      <c r="L9" s="58"/>
      <c r="S9" s="37"/>
      <c r="T9" s="37"/>
      <c r="U9" s="37"/>
      <c r="V9" s="37"/>
      <c r="W9" s="37"/>
      <c r="X9" s="37"/>
      <c r="Y9" s="37"/>
      <c r="Z9" s="37"/>
      <c r="AA9" s="37"/>
      <c r="AB9" s="37"/>
      <c r="AC9" s="37"/>
      <c r="AD9" s="37"/>
      <c r="AE9" s="37"/>
    </row>
    <row r="10" spans="1:46" s="2" customFormat="1" ht="12" customHeight="1">
      <c r="A10" s="37"/>
      <c r="B10" s="40"/>
      <c r="C10" s="37"/>
      <c r="D10" s="139" t="s">
        <v>1781</v>
      </c>
      <c r="E10" s="37"/>
      <c r="F10" s="37"/>
      <c r="G10" s="37"/>
      <c r="H10" s="37"/>
      <c r="I10" s="37"/>
      <c r="J10" s="37"/>
      <c r="K10" s="37"/>
      <c r="L10" s="58"/>
      <c r="S10" s="37"/>
      <c r="T10" s="37"/>
      <c r="U10" s="37"/>
      <c r="V10" s="37"/>
      <c r="W10" s="37"/>
      <c r="X10" s="37"/>
      <c r="Y10" s="37"/>
      <c r="Z10" s="37"/>
      <c r="AA10" s="37"/>
      <c r="AB10" s="37"/>
      <c r="AC10" s="37"/>
      <c r="AD10" s="37"/>
      <c r="AE10" s="37"/>
    </row>
    <row r="11" spans="1:46" s="2" customFormat="1" ht="16.5" customHeight="1">
      <c r="A11" s="37"/>
      <c r="B11" s="40"/>
      <c r="C11" s="37"/>
      <c r="D11" s="37"/>
      <c r="E11" s="393" t="s">
        <v>1782</v>
      </c>
      <c r="F11" s="394"/>
      <c r="G11" s="394"/>
      <c r="H11" s="394"/>
      <c r="I11" s="37"/>
      <c r="J11" s="37"/>
      <c r="K11" s="37"/>
      <c r="L11" s="58"/>
      <c r="S11" s="37"/>
      <c r="T11" s="37"/>
      <c r="U11" s="37"/>
      <c r="V11" s="37"/>
      <c r="W11" s="37"/>
      <c r="X11" s="37"/>
      <c r="Y11" s="37"/>
      <c r="Z11" s="37"/>
      <c r="AA11" s="37"/>
      <c r="AB11" s="37"/>
      <c r="AC11" s="37"/>
      <c r="AD11" s="37"/>
      <c r="AE11" s="37"/>
    </row>
    <row r="12" spans="1:46" s="2" customFormat="1" ht="10.199999999999999">
      <c r="A12" s="37"/>
      <c r="B12" s="40"/>
      <c r="C12" s="37"/>
      <c r="D12" s="37"/>
      <c r="E12" s="37"/>
      <c r="F12" s="37"/>
      <c r="G12" s="37"/>
      <c r="H12" s="37"/>
      <c r="I12" s="37"/>
      <c r="J12" s="37"/>
      <c r="K12" s="37"/>
      <c r="L12" s="58"/>
      <c r="S12" s="37"/>
      <c r="T12" s="37"/>
      <c r="U12" s="37"/>
      <c r="V12" s="37"/>
      <c r="W12" s="37"/>
      <c r="X12" s="37"/>
      <c r="Y12" s="37"/>
      <c r="Z12" s="37"/>
      <c r="AA12" s="37"/>
      <c r="AB12" s="37"/>
      <c r="AC12" s="37"/>
      <c r="AD12" s="37"/>
      <c r="AE12" s="37"/>
    </row>
    <row r="13" spans="1:46" s="2" customFormat="1" ht="12" customHeight="1">
      <c r="A13" s="37"/>
      <c r="B13" s="40"/>
      <c r="C13" s="37"/>
      <c r="D13" s="139" t="s">
        <v>17</v>
      </c>
      <c r="E13" s="37"/>
      <c r="F13" s="117" t="s">
        <v>1</v>
      </c>
      <c r="G13" s="37"/>
      <c r="H13" s="37"/>
      <c r="I13" s="139" t="s">
        <v>18</v>
      </c>
      <c r="J13" s="117" t="s">
        <v>1</v>
      </c>
      <c r="K13" s="37"/>
      <c r="L13" s="58"/>
      <c r="S13" s="37"/>
      <c r="T13" s="37"/>
      <c r="U13" s="37"/>
      <c r="V13" s="37"/>
      <c r="W13" s="37"/>
      <c r="X13" s="37"/>
      <c r="Y13" s="37"/>
      <c r="Z13" s="37"/>
      <c r="AA13" s="37"/>
      <c r="AB13" s="37"/>
      <c r="AC13" s="37"/>
      <c r="AD13" s="37"/>
      <c r="AE13" s="37"/>
    </row>
    <row r="14" spans="1:46" s="2" customFormat="1" ht="12" customHeight="1">
      <c r="A14" s="37"/>
      <c r="B14" s="40"/>
      <c r="C14" s="37"/>
      <c r="D14" s="139" t="s">
        <v>19</v>
      </c>
      <c r="E14" s="37"/>
      <c r="F14" s="117" t="s">
        <v>1783</v>
      </c>
      <c r="G14" s="37"/>
      <c r="H14" s="37"/>
      <c r="I14" s="139" t="s">
        <v>21</v>
      </c>
      <c r="J14" s="140" t="str">
        <f>'Rekapitulácia stavby'!AN8</f>
        <v>9. 5. 2022</v>
      </c>
      <c r="K14" s="37"/>
      <c r="L14" s="58"/>
      <c r="S14" s="37"/>
      <c r="T14" s="37"/>
      <c r="U14" s="37"/>
      <c r="V14" s="37"/>
      <c r="W14" s="37"/>
      <c r="X14" s="37"/>
      <c r="Y14" s="37"/>
      <c r="Z14" s="37"/>
      <c r="AA14" s="37"/>
      <c r="AB14" s="37"/>
      <c r="AC14" s="37"/>
      <c r="AD14" s="37"/>
      <c r="AE14" s="37"/>
    </row>
    <row r="15" spans="1:46" s="2" customFormat="1" ht="10.8" customHeight="1">
      <c r="A15" s="37"/>
      <c r="B15" s="40"/>
      <c r="C15" s="37"/>
      <c r="D15" s="37"/>
      <c r="E15" s="37"/>
      <c r="F15" s="37"/>
      <c r="G15" s="37"/>
      <c r="H15" s="37"/>
      <c r="I15" s="37"/>
      <c r="J15" s="37"/>
      <c r="K15" s="37"/>
      <c r="L15" s="58"/>
      <c r="S15" s="37"/>
      <c r="T15" s="37"/>
      <c r="U15" s="37"/>
      <c r="V15" s="37"/>
      <c r="W15" s="37"/>
      <c r="X15" s="37"/>
      <c r="Y15" s="37"/>
      <c r="Z15" s="37"/>
      <c r="AA15" s="37"/>
      <c r="AB15" s="37"/>
      <c r="AC15" s="37"/>
      <c r="AD15" s="37"/>
      <c r="AE15" s="37"/>
    </row>
    <row r="16" spans="1:46" s="2" customFormat="1" ht="12" customHeight="1">
      <c r="A16" s="37"/>
      <c r="B16" s="40"/>
      <c r="C16" s="37"/>
      <c r="D16" s="139" t="s">
        <v>23</v>
      </c>
      <c r="E16" s="37"/>
      <c r="F16" s="37"/>
      <c r="G16" s="37"/>
      <c r="H16" s="37"/>
      <c r="I16" s="139" t="s">
        <v>24</v>
      </c>
      <c r="J16" s="117" t="str">
        <f>IF('Rekapitulácia stavby'!AN10="","",'Rekapitulácia stavby'!AN10)</f>
        <v/>
      </c>
      <c r="K16" s="37"/>
      <c r="L16" s="58"/>
      <c r="S16" s="37"/>
      <c r="T16" s="37"/>
      <c r="U16" s="37"/>
      <c r="V16" s="37"/>
      <c r="W16" s="37"/>
      <c r="X16" s="37"/>
      <c r="Y16" s="37"/>
      <c r="Z16" s="37"/>
      <c r="AA16" s="37"/>
      <c r="AB16" s="37"/>
      <c r="AC16" s="37"/>
      <c r="AD16" s="37"/>
      <c r="AE16" s="37"/>
    </row>
    <row r="17" spans="1:31" s="2" customFormat="1" ht="18" customHeight="1">
      <c r="A17" s="37"/>
      <c r="B17" s="40"/>
      <c r="C17" s="37"/>
      <c r="D17" s="37"/>
      <c r="E17" s="117" t="str">
        <f>IF('Rekapitulácia stavby'!E11="","",'Rekapitulácia stavby'!E11)</f>
        <v>A BKPŠ, SPOL. S.R.O.</v>
      </c>
      <c r="F17" s="37"/>
      <c r="G17" s="37"/>
      <c r="H17" s="37"/>
      <c r="I17" s="139" t="s">
        <v>26</v>
      </c>
      <c r="J17" s="117" t="str">
        <f>IF('Rekapitulácia stavby'!AN11="","",'Rekapitulácia stavby'!AN11)</f>
        <v/>
      </c>
      <c r="K17" s="37"/>
      <c r="L17" s="58"/>
      <c r="S17" s="37"/>
      <c r="T17" s="37"/>
      <c r="U17" s="37"/>
      <c r="V17" s="37"/>
      <c r="W17" s="37"/>
      <c r="X17" s="37"/>
      <c r="Y17" s="37"/>
      <c r="Z17" s="37"/>
      <c r="AA17" s="37"/>
      <c r="AB17" s="37"/>
      <c r="AC17" s="37"/>
      <c r="AD17" s="37"/>
      <c r="AE17" s="37"/>
    </row>
    <row r="18" spans="1:31" s="2" customFormat="1" ht="6.9" customHeight="1">
      <c r="A18" s="37"/>
      <c r="B18" s="40"/>
      <c r="C18" s="37"/>
      <c r="D18" s="37"/>
      <c r="E18" s="37"/>
      <c r="F18" s="37"/>
      <c r="G18" s="37"/>
      <c r="H18" s="37"/>
      <c r="I18" s="37"/>
      <c r="J18" s="37"/>
      <c r="K18" s="37"/>
      <c r="L18" s="58"/>
      <c r="S18" s="37"/>
      <c r="T18" s="37"/>
      <c r="U18" s="37"/>
      <c r="V18" s="37"/>
      <c r="W18" s="37"/>
      <c r="X18" s="37"/>
      <c r="Y18" s="37"/>
      <c r="Z18" s="37"/>
      <c r="AA18" s="37"/>
      <c r="AB18" s="37"/>
      <c r="AC18" s="37"/>
      <c r="AD18" s="37"/>
      <c r="AE18" s="37"/>
    </row>
    <row r="19" spans="1:31" s="2" customFormat="1" ht="12" customHeight="1">
      <c r="A19" s="37"/>
      <c r="B19" s="40"/>
      <c r="C19" s="37"/>
      <c r="D19" s="139" t="s">
        <v>27</v>
      </c>
      <c r="E19" s="37"/>
      <c r="F19" s="37"/>
      <c r="G19" s="37"/>
      <c r="H19" s="37"/>
      <c r="I19" s="139" t="s">
        <v>24</v>
      </c>
      <c r="J19" s="32" t="str">
        <f>'Rekapitulácia stavby'!AN13</f>
        <v>Vyplň údaj</v>
      </c>
      <c r="K19" s="37"/>
      <c r="L19" s="58"/>
      <c r="S19" s="37"/>
      <c r="T19" s="37"/>
      <c r="U19" s="37"/>
      <c r="V19" s="37"/>
      <c r="W19" s="37"/>
      <c r="X19" s="37"/>
      <c r="Y19" s="37"/>
      <c r="Z19" s="37"/>
      <c r="AA19" s="37"/>
      <c r="AB19" s="37"/>
      <c r="AC19" s="37"/>
      <c r="AD19" s="37"/>
      <c r="AE19" s="37"/>
    </row>
    <row r="20" spans="1:31" s="2" customFormat="1" ht="18" customHeight="1">
      <c r="A20" s="37"/>
      <c r="B20" s="40"/>
      <c r="C20" s="37"/>
      <c r="D20" s="37"/>
      <c r="E20" s="395" t="str">
        <f>'Rekapitulácia stavby'!E14</f>
        <v>Vyplň údaj</v>
      </c>
      <c r="F20" s="396"/>
      <c r="G20" s="396"/>
      <c r="H20" s="396"/>
      <c r="I20" s="139" t="s">
        <v>26</v>
      </c>
      <c r="J20" s="32" t="str">
        <f>'Rekapitulácia stavby'!AN14</f>
        <v>Vyplň údaj</v>
      </c>
      <c r="K20" s="37"/>
      <c r="L20" s="58"/>
      <c r="S20" s="37"/>
      <c r="T20" s="37"/>
      <c r="U20" s="37"/>
      <c r="V20" s="37"/>
      <c r="W20" s="37"/>
      <c r="X20" s="37"/>
      <c r="Y20" s="37"/>
      <c r="Z20" s="37"/>
      <c r="AA20" s="37"/>
      <c r="AB20" s="37"/>
      <c r="AC20" s="37"/>
      <c r="AD20" s="37"/>
      <c r="AE20" s="37"/>
    </row>
    <row r="21" spans="1:31" s="2" customFormat="1" ht="6.9" customHeight="1">
      <c r="A21" s="37"/>
      <c r="B21" s="40"/>
      <c r="C21" s="37"/>
      <c r="D21" s="37"/>
      <c r="E21" s="37"/>
      <c r="F21" s="37"/>
      <c r="G21" s="37"/>
      <c r="H21" s="37"/>
      <c r="I21" s="37"/>
      <c r="J21" s="37"/>
      <c r="K21" s="37"/>
      <c r="L21" s="58"/>
      <c r="S21" s="37"/>
      <c r="T21" s="37"/>
      <c r="U21" s="37"/>
      <c r="V21" s="37"/>
      <c r="W21" s="37"/>
      <c r="X21" s="37"/>
      <c r="Y21" s="37"/>
      <c r="Z21" s="37"/>
      <c r="AA21" s="37"/>
      <c r="AB21" s="37"/>
      <c r="AC21" s="37"/>
      <c r="AD21" s="37"/>
      <c r="AE21" s="37"/>
    </row>
    <row r="22" spans="1:31" s="2" customFormat="1" ht="12" customHeight="1">
      <c r="A22" s="37"/>
      <c r="B22" s="40"/>
      <c r="C22" s="37"/>
      <c r="D22" s="139" t="s">
        <v>29</v>
      </c>
      <c r="E22" s="37"/>
      <c r="F22" s="37"/>
      <c r="G22" s="37"/>
      <c r="H22" s="37"/>
      <c r="I22" s="139" t="s">
        <v>24</v>
      </c>
      <c r="J22" s="117" t="s">
        <v>1</v>
      </c>
      <c r="K22" s="37"/>
      <c r="L22" s="58"/>
      <c r="S22" s="37"/>
      <c r="T22" s="37"/>
      <c r="U22" s="37"/>
      <c r="V22" s="37"/>
      <c r="W22" s="37"/>
      <c r="X22" s="37"/>
      <c r="Y22" s="37"/>
      <c r="Z22" s="37"/>
      <c r="AA22" s="37"/>
      <c r="AB22" s="37"/>
      <c r="AC22" s="37"/>
      <c r="AD22" s="37"/>
      <c r="AE22" s="37"/>
    </row>
    <row r="23" spans="1:31" s="2" customFormat="1" ht="18" customHeight="1">
      <c r="A23" s="37"/>
      <c r="B23" s="40"/>
      <c r="C23" s="37"/>
      <c r="D23" s="37"/>
      <c r="E23" s="117" t="s">
        <v>1784</v>
      </c>
      <c r="F23" s="37"/>
      <c r="G23" s="37"/>
      <c r="H23" s="37"/>
      <c r="I23" s="139" t="s">
        <v>26</v>
      </c>
      <c r="J23" s="117" t="s">
        <v>1</v>
      </c>
      <c r="K23" s="37"/>
      <c r="L23" s="58"/>
      <c r="S23" s="37"/>
      <c r="T23" s="37"/>
      <c r="U23" s="37"/>
      <c r="V23" s="37"/>
      <c r="W23" s="37"/>
      <c r="X23" s="37"/>
      <c r="Y23" s="37"/>
      <c r="Z23" s="37"/>
      <c r="AA23" s="37"/>
      <c r="AB23" s="37"/>
      <c r="AC23" s="37"/>
      <c r="AD23" s="37"/>
      <c r="AE23" s="37"/>
    </row>
    <row r="24" spans="1:31" s="2" customFormat="1" ht="6.9" customHeight="1">
      <c r="A24" s="37"/>
      <c r="B24" s="40"/>
      <c r="C24" s="37"/>
      <c r="D24" s="37"/>
      <c r="E24" s="37"/>
      <c r="F24" s="37"/>
      <c r="G24" s="37"/>
      <c r="H24" s="37"/>
      <c r="I24" s="37"/>
      <c r="J24" s="37"/>
      <c r="K24" s="37"/>
      <c r="L24" s="58"/>
      <c r="S24" s="37"/>
      <c r="T24" s="37"/>
      <c r="U24" s="37"/>
      <c r="V24" s="37"/>
      <c r="W24" s="37"/>
      <c r="X24" s="37"/>
      <c r="Y24" s="37"/>
      <c r="Z24" s="37"/>
      <c r="AA24" s="37"/>
      <c r="AB24" s="37"/>
      <c r="AC24" s="37"/>
      <c r="AD24" s="37"/>
      <c r="AE24" s="37"/>
    </row>
    <row r="25" spans="1:31" s="2" customFormat="1" ht="12" customHeight="1">
      <c r="A25" s="37"/>
      <c r="B25" s="40"/>
      <c r="C25" s="37"/>
      <c r="D25" s="139" t="s">
        <v>31</v>
      </c>
      <c r="E25" s="37"/>
      <c r="F25" s="37"/>
      <c r="G25" s="37"/>
      <c r="H25" s="37"/>
      <c r="I25" s="139" t="s">
        <v>24</v>
      </c>
      <c r="J25" s="117" t="s">
        <v>1</v>
      </c>
      <c r="K25" s="37"/>
      <c r="L25" s="58"/>
      <c r="S25" s="37"/>
      <c r="T25" s="37"/>
      <c r="U25" s="37"/>
      <c r="V25" s="37"/>
      <c r="W25" s="37"/>
      <c r="X25" s="37"/>
      <c r="Y25" s="37"/>
      <c r="Z25" s="37"/>
      <c r="AA25" s="37"/>
      <c r="AB25" s="37"/>
      <c r="AC25" s="37"/>
      <c r="AD25" s="37"/>
      <c r="AE25" s="37"/>
    </row>
    <row r="26" spans="1:31" s="2" customFormat="1" ht="18" customHeight="1">
      <c r="A26" s="37"/>
      <c r="B26" s="40"/>
      <c r="C26" s="37"/>
      <c r="D26" s="37"/>
      <c r="E26" s="117" t="s">
        <v>1784</v>
      </c>
      <c r="F26" s="37"/>
      <c r="G26" s="37"/>
      <c r="H26" s="37"/>
      <c r="I26" s="139" t="s">
        <v>26</v>
      </c>
      <c r="J26" s="117" t="s">
        <v>1</v>
      </c>
      <c r="K26" s="37"/>
      <c r="L26" s="58"/>
      <c r="S26" s="37"/>
      <c r="T26" s="37"/>
      <c r="U26" s="37"/>
      <c r="V26" s="37"/>
      <c r="W26" s="37"/>
      <c r="X26" s="37"/>
      <c r="Y26" s="37"/>
      <c r="Z26" s="37"/>
      <c r="AA26" s="37"/>
      <c r="AB26" s="37"/>
      <c r="AC26" s="37"/>
      <c r="AD26" s="37"/>
      <c r="AE26" s="37"/>
    </row>
    <row r="27" spans="1:31" s="2" customFormat="1" ht="6.9" customHeight="1">
      <c r="A27" s="37"/>
      <c r="B27" s="40"/>
      <c r="C27" s="37"/>
      <c r="D27" s="37"/>
      <c r="E27" s="37"/>
      <c r="F27" s="37"/>
      <c r="G27" s="37"/>
      <c r="H27" s="37"/>
      <c r="I27" s="37"/>
      <c r="J27" s="37"/>
      <c r="K27" s="37"/>
      <c r="L27" s="58"/>
      <c r="S27" s="37"/>
      <c r="T27" s="37"/>
      <c r="U27" s="37"/>
      <c r="V27" s="37"/>
      <c r="W27" s="37"/>
      <c r="X27" s="37"/>
      <c r="Y27" s="37"/>
      <c r="Z27" s="37"/>
      <c r="AA27" s="37"/>
      <c r="AB27" s="37"/>
      <c r="AC27" s="37"/>
      <c r="AD27" s="37"/>
      <c r="AE27" s="37"/>
    </row>
    <row r="28" spans="1:31" s="2" customFormat="1" ht="12" customHeight="1">
      <c r="A28" s="37"/>
      <c r="B28" s="40"/>
      <c r="C28" s="37"/>
      <c r="D28" s="139" t="s">
        <v>33</v>
      </c>
      <c r="E28" s="37"/>
      <c r="F28" s="37"/>
      <c r="G28" s="37"/>
      <c r="H28" s="37"/>
      <c r="I28" s="37"/>
      <c r="J28" s="37"/>
      <c r="K28" s="37"/>
      <c r="L28" s="58"/>
      <c r="S28" s="37"/>
      <c r="T28" s="37"/>
      <c r="U28" s="37"/>
      <c r="V28" s="37"/>
      <c r="W28" s="37"/>
      <c r="X28" s="37"/>
      <c r="Y28" s="37"/>
      <c r="Z28" s="37"/>
      <c r="AA28" s="37"/>
      <c r="AB28" s="37"/>
      <c r="AC28" s="37"/>
      <c r="AD28" s="37"/>
      <c r="AE28" s="37"/>
    </row>
    <row r="29" spans="1:31" s="8" customFormat="1" ht="16.5" customHeight="1">
      <c r="A29" s="141"/>
      <c r="B29" s="142"/>
      <c r="C29" s="141"/>
      <c r="D29" s="141"/>
      <c r="E29" s="397" t="s">
        <v>1</v>
      </c>
      <c r="F29" s="397"/>
      <c r="G29" s="397"/>
      <c r="H29" s="397"/>
      <c r="I29" s="141"/>
      <c r="J29" s="141"/>
      <c r="K29" s="141"/>
      <c r="L29" s="143"/>
      <c r="S29" s="141"/>
      <c r="T29" s="141"/>
      <c r="U29" s="141"/>
      <c r="V29" s="141"/>
      <c r="W29" s="141"/>
      <c r="X29" s="141"/>
      <c r="Y29" s="141"/>
      <c r="Z29" s="141"/>
      <c r="AA29" s="141"/>
      <c r="AB29" s="141"/>
      <c r="AC29" s="141"/>
      <c r="AD29" s="141"/>
      <c r="AE29" s="141"/>
    </row>
    <row r="30" spans="1:31" s="2" customFormat="1" ht="6.9" customHeight="1">
      <c r="A30" s="37"/>
      <c r="B30" s="40"/>
      <c r="C30" s="37"/>
      <c r="D30" s="37"/>
      <c r="E30" s="37"/>
      <c r="F30" s="37"/>
      <c r="G30" s="37"/>
      <c r="H30" s="37"/>
      <c r="I30" s="37"/>
      <c r="J30" s="37"/>
      <c r="K30" s="37"/>
      <c r="L30" s="58"/>
      <c r="S30" s="37"/>
      <c r="T30" s="37"/>
      <c r="U30" s="37"/>
      <c r="V30" s="37"/>
      <c r="W30" s="37"/>
      <c r="X30" s="37"/>
      <c r="Y30" s="37"/>
      <c r="Z30" s="37"/>
      <c r="AA30" s="37"/>
      <c r="AB30" s="37"/>
      <c r="AC30" s="37"/>
      <c r="AD30" s="37"/>
      <c r="AE30" s="37"/>
    </row>
    <row r="31" spans="1:31" s="2" customFormat="1" ht="6.9" customHeight="1">
      <c r="A31" s="37"/>
      <c r="B31" s="40"/>
      <c r="C31" s="37"/>
      <c r="D31" s="145"/>
      <c r="E31" s="145"/>
      <c r="F31" s="145"/>
      <c r="G31" s="145"/>
      <c r="H31" s="145"/>
      <c r="I31" s="145"/>
      <c r="J31" s="145"/>
      <c r="K31" s="145"/>
      <c r="L31" s="58"/>
      <c r="S31" s="37"/>
      <c r="T31" s="37"/>
      <c r="U31" s="37"/>
      <c r="V31" s="37"/>
      <c r="W31" s="37"/>
      <c r="X31" s="37"/>
      <c r="Y31" s="37"/>
      <c r="Z31" s="37"/>
      <c r="AA31" s="37"/>
      <c r="AB31" s="37"/>
      <c r="AC31" s="37"/>
      <c r="AD31" s="37"/>
      <c r="AE31" s="37"/>
    </row>
    <row r="32" spans="1:31" s="2" customFormat="1" ht="14.4" customHeight="1">
      <c r="A32" s="37"/>
      <c r="B32" s="40"/>
      <c r="C32" s="37"/>
      <c r="D32" s="117" t="s">
        <v>212</v>
      </c>
      <c r="E32" s="37"/>
      <c r="F32" s="37"/>
      <c r="G32" s="37"/>
      <c r="H32" s="37"/>
      <c r="I32" s="37"/>
      <c r="J32" s="146">
        <f>J98</f>
        <v>0</v>
      </c>
      <c r="K32" s="37"/>
      <c r="L32" s="58"/>
      <c r="S32" s="37"/>
      <c r="T32" s="37"/>
      <c r="U32" s="37"/>
      <c r="V32" s="37"/>
      <c r="W32" s="37"/>
      <c r="X32" s="37"/>
      <c r="Y32" s="37"/>
      <c r="Z32" s="37"/>
      <c r="AA32" s="37"/>
      <c r="AB32" s="37"/>
      <c r="AC32" s="37"/>
      <c r="AD32" s="37"/>
      <c r="AE32" s="37"/>
    </row>
    <row r="33" spans="1:31" s="2" customFormat="1" ht="14.4" customHeight="1">
      <c r="A33" s="37"/>
      <c r="B33" s="40"/>
      <c r="C33" s="37"/>
      <c r="D33" s="147" t="s">
        <v>137</v>
      </c>
      <c r="E33" s="37"/>
      <c r="F33" s="37"/>
      <c r="G33" s="37"/>
      <c r="H33" s="37"/>
      <c r="I33" s="37"/>
      <c r="J33" s="146">
        <f>J110</f>
        <v>0</v>
      </c>
      <c r="K33" s="37"/>
      <c r="L33" s="58"/>
      <c r="S33" s="37"/>
      <c r="T33" s="37"/>
      <c r="U33" s="37"/>
      <c r="V33" s="37"/>
      <c r="W33" s="37"/>
      <c r="X33" s="37"/>
      <c r="Y33" s="37"/>
      <c r="Z33" s="37"/>
      <c r="AA33" s="37"/>
      <c r="AB33" s="37"/>
      <c r="AC33" s="37"/>
      <c r="AD33" s="37"/>
      <c r="AE33" s="37"/>
    </row>
    <row r="34" spans="1:31" s="2" customFormat="1" ht="25.35" customHeight="1">
      <c r="A34" s="37"/>
      <c r="B34" s="40"/>
      <c r="C34" s="37"/>
      <c r="D34" s="148" t="s">
        <v>36</v>
      </c>
      <c r="E34" s="37"/>
      <c r="F34" s="37"/>
      <c r="G34" s="37"/>
      <c r="H34" s="37"/>
      <c r="I34" s="37"/>
      <c r="J34" s="149">
        <f>ROUND(J32 + J33, 2)</f>
        <v>0</v>
      </c>
      <c r="K34" s="37"/>
      <c r="L34" s="58"/>
      <c r="S34" s="37"/>
      <c r="T34" s="37"/>
      <c r="U34" s="37"/>
      <c r="V34" s="37"/>
      <c r="W34" s="37"/>
      <c r="X34" s="37"/>
      <c r="Y34" s="37"/>
      <c r="Z34" s="37"/>
      <c r="AA34" s="37"/>
      <c r="AB34" s="37"/>
      <c r="AC34" s="37"/>
      <c r="AD34" s="37"/>
      <c r="AE34" s="37"/>
    </row>
    <row r="35" spans="1:31" s="2" customFormat="1" ht="6.9" customHeight="1">
      <c r="A35" s="37"/>
      <c r="B35" s="40"/>
      <c r="C35" s="37"/>
      <c r="D35" s="145"/>
      <c r="E35" s="145"/>
      <c r="F35" s="145"/>
      <c r="G35" s="145"/>
      <c r="H35" s="145"/>
      <c r="I35" s="145"/>
      <c r="J35" s="145"/>
      <c r="K35" s="145"/>
      <c r="L35" s="58"/>
      <c r="S35" s="37"/>
      <c r="T35" s="37"/>
      <c r="U35" s="37"/>
      <c r="V35" s="37"/>
      <c r="W35" s="37"/>
      <c r="X35" s="37"/>
      <c r="Y35" s="37"/>
      <c r="Z35" s="37"/>
      <c r="AA35" s="37"/>
      <c r="AB35" s="37"/>
      <c r="AC35" s="37"/>
      <c r="AD35" s="37"/>
      <c r="AE35" s="37"/>
    </row>
    <row r="36" spans="1:31" s="2" customFormat="1" ht="14.4" customHeight="1">
      <c r="A36" s="37"/>
      <c r="B36" s="40"/>
      <c r="C36" s="37"/>
      <c r="D36" s="37"/>
      <c r="E36" s="37"/>
      <c r="F36" s="150" t="s">
        <v>38</v>
      </c>
      <c r="G36" s="37"/>
      <c r="H36" s="37"/>
      <c r="I36" s="150" t="s">
        <v>37</v>
      </c>
      <c r="J36" s="150" t="s">
        <v>39</v>
      </c>
      <c r="K36" s="37"/>
      <c r="L36" s="58"/>
      <c r="S36" s="37"/>
      <c r="T36" s="37"/>
      <c r="U36" s="37"/>
      <c r="V36" s="37"/>
      <c r="W36" s="37"/>
      <c r="X36" s="37"/>
      <c r="Y36" s="37"/>
      <c r="Z36" s="37"/>
      <c r="AA36" s="37"/>
      <c r="AB36" s="37"/>
      <c r="AC36" s="37"/>
      <c r="AD36" s="37"/>
      <c r="AE36" s="37"/>
    </row>
    <row r="37" spans="1:31" s="2" customFormat="1" ht="14.4" customHeight="1">
      <c r="A37" s="37"/>
      <c r="B37" s="40"/>
      <c r="C37" s="37"/>
      <c r="D37" s="151" t="s">
        <v>40</v>
      </c>
      <c r="E37" s="152" t="s">
        <v>41</v>
      </c>
      <c r="F37" s="153">
        <f>ROUND((ROUND((SUM(BE110:BE117) + SUM(BE139:BE253)),  2) + SUM(BE255:BE259)), 2)</f>
        <v>0</v>
      </c>
      <c r="G37" s="154"/>
      <c r="H37" s="154"/>
      <c r="I37" s="155">
        <v>0.2</v>
      </c>
      <c r="J37" s="153">
        <f>ROUND((ROUND(((SUM(BE110:BE117) + SUM(BE139:BE253))*I37),  2) + (SUM(BE255:BE259)*I37)), 2)</f>
        <v>0</v>
      </c>
      <c r="K37" s="37"/>
      <c r="L37" s="58"/>
      <c r="S37" s="37"/>
      <c r="T37" s="37"/>
      <c r="U37" s="37"/>
      <c r="V37" s="37"/>
      <c r="W37" s="37"/>
      <c r="X37" s="37"/>
      <c r="Y37" s="37"/>
      <c r="Z37" s="37"/>
      <c r="AA37" s="37"/>
      <c r="AB37" s="37"/>
      <c r="AC37" s="37"/>
      <c r="AD37" s="37"/>
      <c r="AE37" s="37"/>
    </row>
    <row r="38" spans="1:31" s="2" customFormat="1" ht="14.4" customHeight="1">
      <c r="A38" s="37"/>
      <c r="B38" s="40"/>
      <c r="C38" s="37"/>
      <c r="D38" s="37"/>
      <c r="E38" s="152" t="s">
        <v>42</v>
      </c>
      <c r="F38" s="153">
        <f>ROUND((ROUND((SUM(BF110:BF117) + SUM(BF139:BF253)),  2) + SUM(BF255:BF259)), 2)</f>
        <v>0</v>
      </c>
      <c r="G38" s="154"/>
      <c r="H38" s="154"/>
      <c r="I38" s="155">
        <v>0.2</v>
      </c>
      <c r="J38" s="153">
        <f>ROUND((ROUND(((SUM(BF110:BF117) + SUM(BF139:BF253))*I38),  2) + (SUM(BF255:BF259)*I38)), 2)</f>
        <v>0</v>
      </c>
      <c r="K38" s="37"/>
      <c r="L38" s="58"/>
      <c r="S38" s="37"/>
      <c r="T38" s="37"/>
      <c r="U38" s="37"/>
      <c r="V38" s="37"/>
      <c r="W38" s="37"/>
      <c r="X38" s="37"/>
      <c r="Y38" s="37"/>
      <c r="Z38" s="37"/>
      <c r="AA38" s="37"/>
      <c r="AB38" s="37"/>
      <c r="AC38" s="37"/>
      <c r="AD38" s="37"/>
      <c r="AE38" s="37"/>
    </row>
    <row r="39" spans="1:31" s="2" customFormat="1" ht="14.4" hidden="1" customHeight="1">
      <c r="A39" s="37"/>
      <c r="B39" s="40"/>
      <c r="C39" s="37"/>
      <c r="D39" s="37"/>
      <c r="E39" s="139" t="s">
        <v>43</v>
      </c>
      <c r="F39" s="156">
        <f>ROUND((ROUND((SUM(BG110:BG117) + SUM(BG139:BG253)),  2) + SUM(BG255:BG259)), 2)</f>
        <v>0</v>
      </c>
      <c r="G39" s="37"/>
      <c r="H39" s="37"/>
      <c r="I39" s="157">
        <v>0.2</v>
      </c>
      <c r="J39" s="156">
        <f>0</f>
        <v>0</v>
      </c>
      <c r="K39" s="37"/>
      <c r="L39" s="58"/>
      <c r="S39" s="37"/>
      <c r="T39" s="37"/>
      <c r="U39" s="37"/>
      <c r="V39" s="37"/>
      <c r="W39" s="37"/>
      <c r="X39" s="37"/>
      <c r="Y39" s="37"/>
      <c r="Z39" s="37"/>
      <c r="AA39" s="37"/>
      <c r="AB39" s="37"/>
      <c r="AC39" s="37"/>
      <c r="AD39" s="37"/>
      <c r="AE39" s="37"/>
    </row>
    <row r="40" spans="1:31" s="2" customFormat="1" ht="14.4" hidden="1" customHeight="1">
      <c r="A40" s="37"/>
      <c r="B40" s="40"/>
      <c r="C40" s="37"/>
      <c r="D40" s="37"/>
      <c r="E40" s="139" t="s">
        <v>44</v>
      </c>
      <c r="F40" s="156">
        <f>ROUND((ROUND((SUM(BH110:BH117) + SUM(BH139:BH253)),  2) + SUM(BH255:BH259)), 2)</f>
        <v>0</v>
      </c>
      <c r="G40" s="37"/>
      <c r="H40" s="37"/>
      <c r="I40" s="157">
        <v>0.2</v>
      </c>
      <c r="J40" s="156">
        <f>0</f>
        <v>0</v>
      </c>
      <c r="K40" s="37"/>
      <c r="L40" s="58"/>
      <c r="S40" s="37"/>
      <c r="T40" s="37"/>
      <c r="U40" s="37"/>
      <c r="V40" s="37"/>
      <c r="W40" s="37"/>
      <c r="X40" s="37"/>
      <c r="Y40" s="37"/>
      <c r="Z40" s="37"/>
      <c r="AA40" s="37"/>
      <c r="AB40" s="37"/>
      <c r="AC40" s="37"/>
      <c r="AD40" s="37"/>
      <c r="AE40" s="37"/>
    </row>
    <row r="41" spans="1:31" s="2" customFormat="1" ht="14.4" hidden="1" customHeight="1">
      <c r="A41" s="37"/>
      <c r="B41" s="40"/>
      <c r="C41" s="37"/>
      <c r="D41" s="37"/>
      <c r="E41" s="152" t="s">
        <v>45</v>
      </c>
      <c r="F41" s="153">
        <f>ROUND((ROUND((SUM(BI110:BI117) + SUM(BI139:BI253)),  2) + SUM(BI255:BI259)), 2)</f>
        <v>0</v>
      </c>
      <c r="G41" s="154"/>
      <c r="H41" s="154"/>
      <c r="I41" s="155">
        <v>0</v>
      </c>
      <c r="J41" s="153">
        <f>0</f>
        <v>0</v>
      </c>
      <c r="K41" s="37"/>
      <c r="L41" s="58"/>
      <c r="S41" s="37"/>
      <c r="T41" s="37"/>
      <c r="U41" s="37"/>
      <c r="V41" s="37"/>
      <c r="W41" s="37"/>
      <c r="X41" s="37"/>
      <c r="Y41" s="37"/>
      <c r="Z41" s="37"/>
      <c r="AA41" s="37"/>
      <c r="AB41" s="37"/>
      <c r="AC41" s="37"/>
      <c r="AD41" s="37"/>
      <c r="AE41" s="37"/>
    </row>
    <row r="42" spans="1:31" s="2" customFormat="1" ht="6.9"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row>
    <row r="43" spans="1:31" s="2" customFormat="1" ht="25.35" customHeight="1">
      <c r="A43" s="37"/>
      <c r="B43" s="40"/>
      <c r="C43" s="158"/>
      <c r="D43" s="159" t="s">
        <v>46</v>
      </c>
      <c r="E43" s="160"/>
      <c r="F43" s="160"/>
      <c r="G43" s="161" t="s">
        <v>47</v>
      </c>
      <c r="H43" s="162" t="s">
        <v>48</v>
      </c>
      <c r="I43" s="160"/>
      <c r="J43" s="163">
        <f>SUM(J34:J41)</f>
        <v>0</v>
      </c>
      <c r="K43" s="164"/>
      <c r="L43" s="58"/>
      <c r="S43" s="37"/>
      <c r="T43" s="37"/>
      <c r="U43" s="37"/>
      <c r="V43" s="37"/>
      <c r="W43" s="37"/>
      <c r="X43" s="37"/>
      <c r="Y43" s="37"/>
      <c r="Z43" s="37"/>
      <c r="AA43" s="37"/>
      <c r="AB43" s="37"/>
      <c r="AC43" s="37"/>
      <c r="AD43" s="37"/>
      <c r="AE43" s="37"/>
    </row>
    <row r="44" spans="1:31" s="2" customFormat="1" ht="14.4" customHeight="1">
      <c r="A44" s="37"/>
      <c r="B44" s="40"/>
      <c r="C44" s="37"/>
      <c r="D44" s="37"/>
      <c r="E44" s="37"/>
      <c r="F44" s="37"/>
      <c r="G44" s="37"/>
      <c r="H44" s="37"/>
      <c r="I44" s="37"/>
      <c r="J44" s="37"/>
      <c r="K44" s="37"/>
      <c r="L44" s="58"/>
      <c r="S44" s="37"/>
      <c r="T44" s="37"/>
      <c r="U44" s="37"/>
      <c r="V44" s="37"/>
      <c r="W44" s="37"/>
      <c r="X44" s="37"/>
      <c r="Y44" s="37"/>
      <c r="Z44" s="37"/>
      <c r="AA44" s="37"/>
      <c r="AB44" s="37"/>
      <c r="AC44" s="37"/>
      <c r="AD44" s="37"/>
      <c r="AE44" s="37"/>
    </row>
    <row r="45" spans="1:31" s="1" customFormat="1" ht="14.4" customHeight="1">
      <c r="B45" s="22"/>
      <c r="L45" s="22"/>
    </row>
    <row r="46" spans="1:31" s="1" customFormat="1" ht="14.4" customHeight="1">
      <c r="B46" s="22"/>
      <c r="L46" s="22"/>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31"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31"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31"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31"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31"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31" s="1" customFormat="1" ht="12" customHeight="1">
      <c r="B86" s="23"/>
      <c r="C86" s="31" t="s">
        <v>160</v>
      </c>
      <c r="D86" s="24"/>
      <c r="E86" s="24"/>
      <c r="F86" s="24"/>
      <c r="G86" s="24"/>
      <c r="H86" s="24"/>
      <c r="I86" s="24"/>
      <c r="J86" s="24"/>
      <c r="K86" s="24"/>
      <c r="L86" s="22"/>
    </row>
    <row r="87" spans="1:31" s="2" customFormat="1" ht="16.5" customHeight="1">
      <c r="A87" s="37"/>
      <c r="B87" s="38"/>
      <c r="C87" s="39"/>
      <c r="D87" s="39"/>
      <c r="E87" s="398" t="s">
        <v>1780</v>
      </c>
      <c r="F87" s="400"/>
      <c r="G87" s="400"/>
      <c r="H87" s="400"/>
      <c r="I87" s="39"/>
      <c r="J87" s="39"/>
      <c r="K87" s="39"/>
      <c r="L87" s="58"/>
      <c r="S87" s="37"/>
      <c r="T87" s="37"/>
      <c r="U87" s="37"/>
      <c r="V87" s="37"/>
      <c r="W87" s="37"/>
      <c r="X87" s="37"/>
      <c r="Y87" s="37"/>
      <c r="Z87" s="37"/>
      <c r="AA87" s="37"/>
      <c r="AB87" s="37"/>
      <c r="AC87" s="37"/>
      <c r="AD87" s="37"/>
      <c r="AE87" s="37"/>
    </row>
    <row r="88" spans="1:31" s="2" customFormat="1" ht="12" customHeight="1">
      <c r="A88" s="37"/>
      <c r="B88" s="38"/>
      <c r="C88" s="31" t="s">
        <v>1781</v>
      </c>
      <c r="D88" s="39"/>
      <c r="E88" s="39"/>
      <c r="F88" s="39"/>
      <c r="G88" s="39"/>
      <c r="H88" s="39"/>
      <c r="I88" s="39"/>
      <c r="J88" s="39"/>
      <c r="K88" s="39"/>
      <c r="L88" s="58"/>
      <c r="S88" s="37"/>
      <c r="T88" s="37"/>
      <c r="U88" s="37"/>
      <c r="V88" s="37"/>
      <c r="W88" s="37"/>
      <c r="X88" s="37"/>
      <c r="Y88" s="37"/>
      <c r="Z88" s="37"/>
      <c r="AA88" s="37"/>
      <c r="AB88" s="37"/>
      <c r="AC88" s="37"/>
      <c r="AD88" s="37"/>
      <c r="AE88" s="37"/>
    </row>
    <row r="89" spans="1:31" s="2" customFormat="1" ht="16.5" customHeight="1">
      <c r="A89" s="37"/>
      <c r="B89" s="38"/>
      <c r="C89" s="39"/>
      <c r="D89" s="39"/>
      <c r="E89" s="337" t="str">
        <f>E11</f>
        <v>SO 015 - Komunikácie</v>
      </c>
      <c r="F89" s="400"/>
      <c r="G89" s="400"/>
      <c r="H89" s="400"/>
      <c r="I89" s="39"/>
      <c r="J89" s="39"/>
      <c r="K89" s="39"/>
      <c r="L89" s="58"/>
      <c r="S89" s="37"/>
      <c r="T89" s="37"/>
      <c r="U89" s="37"/>
      <c r="V89" s="37"/>
      <c r="W89" s="37"/>
      <c r="X89" s="37"/>
      <c r="Y89" s="37"/>
      <c r="Z89" s="37"/>
      <c r="AA89" s="37"/>
      <c r="AB89" s="37"/>
      <c r="AC89" s="37"/>
      <c r="AD89" s="37"/>
      <c r="AE89" s="37"/>
    </row>
    <row r="90" spans="1:31"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31" s="2" customFormat="1" ht="12" customHeight="1">
      <c r="A91" s="37"/>
      <c r="B91" s="38"/>
      <c r="C91" s="31" t="s">
        <v>19</v>
      </c>
      <c r="D91" s="39"/>
      <c r="E91" s="39"/>
      <c r="F91" s="29" t="str">
        <f>F14</f>
        <v xml:space="preserve"> </v>
      </c>
      <c r="G91" s="39"/>
      <c r="H91" s="39"/>
      <c r="I91" s="31" t="s">
        <v>21</v>
      </c>
      <c r="J91" s="73" t="str">
        <f>IF(J14="","",J14)</f>
        <v>9. 5. 2022</v>
      </c>
      <c r="K91" s="39"/>
      <c r="L91" s="58"/>
      <c r="S91" s="37"/>
      <c r="T91" s="37"/>
      <c r="U91" s="37"/>
      <c r="V91" s="37"/>
      <c r="W91" s="37"/>
      <c r="X91" s="37"/>
      <c r="Y91" s="37"/>
      <c r="Z91" s="37"/>
      <c r="AA91" s="37"/>
      <c r="AB91" s="37"/>
      <c r="AC91" s="37"/>
      <c r="AD91" s="37"/>
      <c r="AE91" s="37"/>
    </row>
    <row r="92" spans="1:31" s="2" customFormat="1" ht="6.9" customHeight="1">
      <c r="A92" s="37"/>
      <c r="B92" s="38"/>
      <c r="C92" s="39"/>
      <c r="D92" s="39"/>
      <c r="E92" s="39"/>
      <c r="F92" s="39"/>
      <c r="G92" s="39"/>
      <c r="H92" s="39"/>
      <c r="I92" s="39"/>
      <c r="J92" s="39"/>
      <c r="K92" s="39"/>
      <c r="L92" s="58"/>
      <c r="S92" s="37"/>
      <c r="T92" s="37"/>
      <c r="U92" s="37"/>
      <c r="V92" s="37"/>
      <c r="W92" s="37"/>
      <c r="X92" s="37"/>
      <c r="Y92" s="37"/>
      <c r="Z92" s="37"/>
      <c r="AA92" s="37"/>
      <c r="AB92" s="37"/>
      <c r="AC92" s="37"/>
      <c r="AD92" s="37"/>
      <c r="AE92" s="37"/>
    </row>
    <row r="93" spans="1:31" s="2" customFormat="1" ht="15.15" customHeight="1">
      <c r="A93" s="37"/>
      <c r="B93" s="38"/>
      <c r="C93" s="31" t="s">
        <v>23</v>
      </c>
      <c r="D93" s="39"/>
      <c r="E93" s="39"/>
      <c r="F93" s="29" t="str">
        <f>E17</f>
        <v>A BKPŠ, SPOL. S.R.O.</v>
      </c>
      <c r="G93" s="39"/>
      <c r="H93" s="39"/>
      <c r="I93" s="31" t="s">
        <v>29</v>
      </c>
      <c r="J93" s="34" t="str">
        <f>E23</f>
        <v>Ing. Július Vážny</v>
      </c>
      <c r="K93" s="39"/>
      <c r="L93" s="58"/>
      <c r="S93" s="37"/>
      <c r="T93" s="37"/>
      <c r="U93" s="37"/>
      <c r="V93" s="37"/>
      <c r="W93" s="37"/>
      <c r="X93" s="37"/>
      <c r="Y93" s="37"/>
      <c r="Z93" s="37"/>
      <c r="AA93" s="37"/>
      <c r="AB93" s="37"/>
      <c r="AC93" s="37"/>
      <c r="AD93" s="37"/>
      <c r="AE93" s="37"/>
    </row>
    <row r="94" spans="1:31" s="2" customFormat="1" ht="15.15" customHeight="1">
      <c r="A94" s="37"/>
      <c r="B94" s="38"/>
      <c r="C94" s="31" t="s">
        <v>27</v>
      </c>
      <c r="D94" s="39"/>
      <c r="E94" s="39"/>
      <c r="F94" s="29" t="str">
        <f>IF(E20="","",E20)</f>
        <v>Vyplň údaj</v>
      </c>
      <c r="G94" s="39"/>
      <c r="H94" s="39"/>
      <c r="I94" s="31" t="s">
        <v>31</v>
      </c>
      <c r="J94" s="34" t="str">
        <f>E26</f>
        <v>Ing. Július Vážny</v>
      </c>
      <c r="K94" s="39"/>
      <c r="L94" s="58"/>
      <c r="S94" s="37"/>
      <c r="T94" s="37"/>
      <c r="U94" s="37"/>
      <c r="V94" s="37"/>
      <c r="W94" s="37"/>
      <c r="X94" s="37"/>
      <c r="Y94" s="37"/>
      <c r="Z94" s="37"/>
      <c r="AA94" s="37"/>
      <c r="AB94" s="37"/>
      <c r="AC94" s="37"/>
      <c r="AD94" s="37"/>
      <c r="AE94" s="37"/>
    </row>
    <row r="95" spans="1:31"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31" s="2" customFormat="1" ht="29.25" customHeight="1">
      <c r="A96" s="37"/>
      <c r="B96" s="38"/>
      <c r="C96" s="176" t="s">
        <v>335</v>
      </c>
      <c r="D96" s="132"/>
      <c r="E96" s="132"/>
      <c r="F96" s="132"/>
      <c r="G96" s="132"/>
      <c r="H96" s="132"/>
      <c r="I96" s="132"/>
      <c r="J96" s="177" t="s">
        <v>336</v>
      </c>
      <c r="K96" s="132"/>
      <c r="L96" s="58"/>
      <c r="S96" s="37"/>
      <c r="T96" s="37"/>
      <c r="U96" s="37"/>
      <c r="V96" s="37"/>
      <c r="W96" s="37"/>
      <c r="X96" s="37"/>
      <c r="Y96" s="37"/>
      <c r="Z96" s="37"/>
      <c r="AA96" s="37"/>
      <c r="AB96" s="37"/>
      <c r="AC96" s="37"/>
      <c r="AD96" s="37"/>
      <c r="AE96" s="37"/>
    </row>
    <row r="97" spans="1:65" s="2" customFormat="1" ht="10.35" customHeight="1">
      <c r="A97" s="37"/>
      <c r="B97" s="38"/>
      <c r="C97" s="39"/>
      <c r="D97" s="39"/>
      <c r="E97" s="39"/>
      <c r="F97" s="39"/>
      <c r="G97" s="39"/>
      <c r="H97" s="39"/>
      <c r="I97" s="39"/>
      <c r="J97" s="39"/>
      <c r="K97" s="39"/>
      <c r="L97" s="58"/>
      <c r="S97" s="37"/>
      <c r="T97" s="37"/>
      <c r="U97" s="37"/>
      <c r="V97" s="37"/>
      <c r="W97" s="37"/>
      <c r="X97" s="37"/>
      <c r="Y97" s="37"/>
      <c r="Z97" s="37"/>
      <c r="AA97" s="37"/>
      <c r="AB97" s="37"/>
      <c r="AC97" s="37"/>
      <c r="AD97" s="37"/>
      <c r="AE97" s="37"/>
    </row>
    <row r="98" spans="1:65" s="2" customFormat="1" ht="22.8" customHeight="1">
      <c r="A98" s="37"/>
      <c r="B98" s="38"/>
      <c r="C98" s="178" t="s">
        <v>337</v>
      </c>
      <c r="D98" s="39"/>
      <c r="E98" s="39"/>
      <c r="F98" s="39"/>
      <c r="G98" s="39"/>
      <c r="H98" s="39"/>
      <c r="I98" s="39"/>
      <c r="J98" s="91">
        <f>J139</f>
        <v>0</v>
      </c>
      <c r="K98" s="39"/>
      <c r="L98" s="58"/>
      <c r="S98" s="37"/>
      <c r="T98" s="37"/>
      <c r="U98" s="37"/>
      <c r="V98" s="37"/>
      <c r="W98" s="37"/>
      <c r="X98" s="37"/>
      <c r="Y98" s="37"/>
      <c r="Z98" s="37"/>
      <c r="AA98" s="37"/>
      <c r="AB98" s="37"/>
      <c r="AC98" s="37"/>
      <c r="AD98" s="37"/>
      <c r="AE98" s="37"/>
      <c r="AU98" s="19" t="s">
        <v>338</v>
      </c>
    </row>
    <row r="99" spans="1:65" s="9" customFormat="1" ht="24.9" customHeight="1">
      <c r="B99" s="179"/>
      <c r="C99" s="180"/>
      <c r="D99" s="181" t="s">
        <v>1785</v>
      </c>
      <c r="E99" s="182"/>
      <c r="F99" s="182"/>
      <c r="G99" s="182"/>
      <c r="H99" s="182"/>
      <c r="I99" s="182"/>
      <c r="J99" s="183">
        <f>J140</f>
        <v>0</v>
      </c>
      <c r="K99" s="180"/>
      <c r="L99" s="184"/>
    </row>
    <row r="100" spans="1:65" s="10" customFormat="1" ht="19.95" customHeight="1">
      <c r="B100" s="185"/>
      <c r="C100" s="111"/>
      <c r="D100" s="186" t="s">
        <v>1786</v>
      </c>
      <c r="E100" s="187"/>
      <c r="F100" s="187"/>
      <c r="G100" s="187"/>
      <c r="H100" s="187"/>
      <c r="I100" s="187"/>
      <c r="J100" s="188">
        <f>J141</f>
        <v>0</v>
      </c>
      <c r="K100" s="111"/>
      <c r="L100" s="189"/>
    </row>
    <row r="101" spans="1:65" s="10" customFormat="1" ht="19.95" customHeight="1">
      <c r="B101" s="185"/>
      <c r="C101" s="111"/>
      <c r="D101" s="186" t="s">
        <v>1787</v>
      </c>
      <c r="E101" s="187"/>
      <c r="F101" s="187"/>
      <c r="G101" s="187"/>
      <c r="H101" s="187"/>
      <c r="I101" s="187"/>
      <c r="J101" s="188">
        <f>J163</f>
        <v>0</v>
      </c>
      <c r="K101" s="111"/>
      <c r="L101" s="189"/>
    </row>
    <row r="102" spans="1:65" s="10" customFormat="1" ht="19.95" customHeight="1">
      <c r="B102" s="185"/>
      <c r="C102" s="111"/>
      <c r="D102" s="186" t="s">
        <v>1788</v>
      </c>
      <c r="E102" s="187"/>
      <c r="F102" s="187"/>
      <c r="G102" s="187"/>
      <c r="H102" s="187"/>
      <c r="I102" s="187"/>
      <c r="J102" s="188">
        <f>J176</f>
        <v>0</v>
      </c>
      <c r="K102" s="111"/>
      <c r="L102" s="189"/>
    </row>
    <row r="103" spans="1:65" s="10" customFormat="1" ht="19.95" customHeight="1">
      <c r="B103" s="185"/>
      <c r="C103" s="111"/>
      <c r="D103" s="186" t="s">
        <v>1789</v>
      </c>
      <c r="E103" s="187"/>
      <c r="F103" s="187"/>
      <c r="G103" s="187"/>
      <c r="H103" s="187"/>
      <c r="I103" s="187"/>
      <c r="J103" s="188">
        <f>J189</f>
        <v>0</v>
      </c>
      <c r="K103" s="111"/>
      <c r="L103" s="189"/>
    </row>
    <row r="104" spans="1:65" s="10" customFormat="1" ht="19.95" customHeight="1">
      <c r="B104" s="185"/>
      <c r="C104" s="111"/>
      <c r="D104" s="186" t="s">
        <v>1790</v>
      </c>
      <c r="E104" s="187"/>
      <c r="F104" s="187"/>
      <c r="G104" s="187"/>
      <c r="H104" s="187"/>
      <c r="I104" s="187"/>
      <c r="J104" s="188">
        <f>J243</f>
        <v>0</v>
      </c>
      <c r="K104" s="111"/>
      <c r="L104" s="189"/>
    </row>
    <row r="105" spans="1:65" s="9" customFormat="1" ht="24.9" customHeight="1">
      <c r="B105" s="179"/>
      <c r="C105" s="180"/>
      <c r="D105" s="181" t="s">
        <v>1791</v>
      </c>
      <c r="E105" s="182"/>
      <c r="F105" s="182"/>
      <c r="G105" s="182"/>
      <c r="H105" s="182"/>
      <c r="I105" s="182"/>
      <c r="J105" s="183">
        <f>J245</f>
        <v>0</v>
      </c>
      <c r="K105" s="180"/>
      <c r="L105" s="184"/>
    </row>
    <row r="106" spans="1:65" s="10" customFormat="1" ht="19.95" customHeight="1">
      <c r="B106" s="185"/>
      <c r="C106" s="111"/>
      <c r="D106" s="186" t="s">
        <v>1792</v>
      </c>
      <c r="E106" s="187"/>
      <c r="F106" s="187"/>
      <c r="G106" s="187"/>
      <c r="H106" s="187"/>
      <c r="I106" s="187"/>
      <c r="J106" s="188">
        <f>J246</f>
        <v>0</v>
      </c>
      <c r="K106" s="111"/>
      <c r="L106" s="189"/>
    </row>
    <row r="107" spans="1:65" s="9" customFormat="1" ht="21.75" customHeight="1">
      <c r="B107" s="179"/>
      <c r="C107" s="180"/>
      <c r="D107" s="190" t="s">
        <v>364</v>
      </c>
      <c r="E107" s="180"/>
      <c r="F107" s="180"/>
      <c r="G107" s="180"/>
      <c r="H107" s="180"/>
      <c r="I107" s="180"/>
      <c r="J107" s="191">
        <f>J254</f>
        <v>0</v>
      </c>
      <c r="K107" s="180"/>
      <c r="L107" s="184"/>
    </row>
    <row r="108" spans="1:65" s="2" customFormat="1" ht="21.75" customHeight="1">
      <c r="A108" s="37"/>
      <c r="B108" s="38"/>
      <c r="C108" s="39"/>
      <c r="D108" s="39"/>
      <c r="E108" s="39"/>
      <c r="F108" s="39"/>
      <c r="G108" s="39"/>
      <c r="H108" s="39"/>
      <c r="I108" s="39"/>
      <c r="J108" s="39"/>
      <c r="K108" s="39"/>
      <c r="L108" s="58"/>
      <c r="S108" s="37"/>
      <c r="T108" s="37"/>
      <c r="U108" s="37"/>
      <c r="V108" s="37"/>
      <c r="W108" s="37"/>
      <c r="X108" s="37"/>
      <c r="Y108" s="37"/>
      <c r="Z108" s="37"/>
      <c r="AA108" s="37"/>
      <c r="AB108" s="37"/>
      <c r="AC108" s="37"/>
      <c r="AD108" s="37"/>
      <c r="AE108" s="37"/>
    </row>
    <row r="109" spans="1:65" s="2" customFormat="1" ht="6.9" customHeight="1">
      <c r="A109" s="37"/>
      <c r="B109" s="38"/>
      <c r="C109" s="39"/>
      <c r="D109" s="39"/>
      <c r="E109" s="39"/>
      <c r="F109" s="39"/>
      <c r="G109" s="39"/>
      <c r="H109" s="39"/>
      <c r="I109" s="39"/>
      <c r="J109" s="39"/>
      <c r="K109" s="39"/>
      <c r="L109" s="58"/>
      <c r="S109" s="37"/>
      <c r="T109" s="37"/>
      <c r="U109" s="37"/>
      <c r="V109" s="37"/>
      <c r="W109" s="37"/>
      <c r="X109" s="37"/>
      <c r="Y109" s="37"/>
      <c r="Z109" s="37"/>
      <c r="AA109" s="37"/>
      <c r="AB109" s="37"/>
      <c r="AC109" s="37"/>
      <c r="AD109" s="37"/>
      <c r="AE109" s="37"/>
    </row>
    <row r="110" spans="1:65" s="2" customFormat="1" ht="29.25" customHeight="1">
      <c r="A110" s="37"/>
      <c r="B110" s="38"/>
      <c r="C110" s="178" t="s">
        <v>365</v>
      </c>
      <c r="D110" s="39"/>
      <c r="E110" s="39"/>
      <c r="F110" s="39"/>
      <c r="G110" s="39"/>
      <c r="H110" s="39"/>
      <c r="I110" s="39"/>
      <c r="J110" s="192">
        <f>ROUND(J111 + J112 + J113 + J114 + J115 + J116,2)</f>
        <v>0</v>
      </c>
      <c r="K110" s="39"/>
      <c r="L110" s="58"/>
      <c r="N110" s="193" t="s">
        <v>40</v>
      </c>
      <c r="S110" s="37"/>
      <c r="T110" s="37"/>
      <c r="U110" s="37"/>
      <c r="V110" s="37"/>
      <c r="W110" s="37"/>
      <c r="X110" s="37"/>
      <c r="Y110" s="37"/>
      <c r="Z110" s="37"/>
      <c r="AA110" s="37"/>
      <c r="AB110" s="37"/>
      <c r="AC110" s="37"/>
      <c r="AD110" s="37"/>
      <c r="AE110" s="37"/>
    </row>
    <row r="111" spans="1:65" s="2" customFormat="1" ht="18" customHeight="1">
      <c r="A111" s="37"/>
      <c r="B111" s="38"/>
      <c r="C111" s="39"/>
      <c r="D111" s="389" t="s">
        <v>366</v>
      </c>
      <c r="E111" s="387"/>
      <c r="F111" s="387"/>
      <c r="G111" s="39"/>
      <c r="H111" s="39"/>
      <c r="I111" s="39"/>
      <c r="J111" s="124">
        <v>0</v>
      </c>
      <c r="K111" s="39"/>
      <c r="L111" s="194"/>
      <c r="M111" s="195"/>
      <c r="N111" s="196" t="s">
        <v>42</v>
      </c>
      <c r="O111" s="195"/>
      <c r="P111" s="195"/>
      <c r="Q111" s="195"/>
      <c r="R111" s="195"/>
      <c r="S111" s="197"/>
      <c r="T111" s="197"/>
      <c r="U111" s="197"/>
      <c r="V111" s="197"/>
      <c r="W111" s="197"/>
      <c r="X111" s="197"/>
      <c r="Y111" s="197"/>
      <c r="Z111" s="197"/>
      <c r="AA111" s="197"/>
      <c r="AB111" s="197"/>
      <c r="AC111" s="197"/>
      <c r="AD111" s="197"/>
      <c r="AE111" s="197"/>
      <c r="AF111" s="195"/>
      <c r="AG111" s="195"/>
      <c r="AH111" s="195"/>
      <c r="AI111" s="195"/>
      <c r="AJ111" s="195"/>
      <c r="AK111" s="195"/>
      <c r="AL111" s="195"/>
      <c r="AM111" s="195"/>
      <c r="AN111" s="195"/>
      <c r="AO111" s="195"/>
      <c r="AP111" s="195"/>
      <c r="AQ111" s="195"/>
      <c r="AR111" s="195"/>
      <c r="AS111" s="195"/>
      <c r="AT111" s="195"/>
      <c r="AU111" s="195"/>
      <c r="AV111" s="195"/>
      <c r="AW111" s="195"/>
      <c r="AX111" s="195"/>
      <c r="AY111" s="198" t="s">
        <v>367</v>
      </c>
      <c r="AZ111" s="195"/>
      <c r="BA111" s="195"/>
      <c r="BB111" s="195"/>
      <c r="BC111" s="195"/>
      <c r="BD111" s="195"/>
      <c r="BE111" s="199">
        <f t="shared" ref="BE111:BE116" si="0">IF(N111="základná",J111,0)</f>
        <v>0</v>
      </c>
      <c r="BF111" s="199">
        <f t="shared" ref="BF111:BF116" si="1">IF(N111="znížená",J111,0)</f>
        <v>0</v>
      </c>
      <c r="BG111" s="199">
        <f t="shared" ref="BG111:BG116" si="2">IF(N111="zákl. prenesená",J111,0)</f>
        <v>0</v>
      </c>
      <c r="BH111" s="199">
        <f t="shared" ref="BH111:BH116" si="3">IF(N111="zníž. prenesená",J111,0)</f>
        <v>0</v>
      </c>
      <c r="BI111" s="199">
        <f t="shared" ref="BI111:BI116" si="4">IF(N111="nulová",J111,0)</f>
        <v>0</v>
      </c>
      <c r="BJ111" s="198" t="s">
        <v>92</v>
      </c>
      <c r="BK111" s="195"/>
      <c r="BL111" s="195"/>
      <c r="BM111" s="195"/>
    </row>
    <row r="112" spans="1:65" s="2" customFormat="1" ht="18" customHeight="1">
      <c r="A112" s="37"/>
      <c r="B112" s="38"/>
      <c r="C112" s="39"/>
      <c r="D112" s="389" t="s">
        <v>368</v>
      </c>
      <c r="E112" s="387"/>
      <c r="F112" s="387"/>
      <c r="G112" s="39"/>
      <c r="H112" s="39"/>
      <c r="I112" s="39"/>
      <c r="J112" s="124">
        <v>0</v>
      </c>
      <c r="K112" s="39"/>
      <c r="L112" s="194"/>
      <c r="M112" s="195"/>
      <c r="N112" s="196" t="s">
        <v>42</v>
      </c>
      <c r="O112" s="195"/>
      <c r="P112" s="195"/>
      <c r="Q112" s="195"/>
      <c r="R112" s="195"/>
      <c r="S112" s="197"/>
      <c r="T112" s="197"/>
      <c r="U112" s="197"/>
      <c r="V112" s="197"/>
      <c r="W112" s="197"/>
      <c r="X112" s="197"/>
      <c r="Y112" s="197"/>
      <c r="Z112" s="197"/>
      <c r="AA112" s="197"/>
      <c r="AB112" s="197"/>
      <c r="AC112" s="197"/>
      <c r="AD112" s="197"/>
      <c r="AE112" s="197"/>
      <c r="AF112" s="195"/>
      <c r="AG112" s="195"/>
      <c r="AH112" s="195"/>
      <c r="AI112" s="195"/>
      <c r="AJ112" s="195"/>
      <c r="AK112" s="195"/>
      <c r="AL112" s="195"/>
      <c r="AM112" s="195"/>
      <c r="AN112" s="195"/>
      <c r="AO112" s="195"/>
      <c r="AP112" s="195"/>
      <c r="AQ112" s="195"/>
      <c r="AR112" s="195"/>
      <c r="AS112" s="195"/>
      <c r="AT112" s="195"/>
      <c r="AU112" s="195"/>
      <c r="AV112" s="195"/>
      <c r="AW112" s="195"/>
      <c r="AX112" s="195"/>
      <c r="AY112" s="198" t="s">
        <v>367</v>
      </c>
      <c r="AZ112" s="195"/>
      <c r="BA112" s="195"/>
      <c r="BB112" s="195"/>
      <c r="BC112" s="195"/>
      <c r="BD112" s="195"/>
      <c r="BE112" s="199">
        <f t="shared" si="0"/>
        <v>0</v>
      </c>
      <c r="BF112" s="199">
        <f t="shared" si="1"/>
        <v>0</v>
      </c>
      <c r="BG112" s="199">
        <f t="shared" si="2"/>
        <v>0</v>
      </c>
      <c r="BH112" s="199">
        <f t="shared" si="3"/>
        <v>0</v>
      </c>
      <c r="BI112" s="199">
        <f t="shared" si="4"/>
        <v>0</v>
      </c>
      <c r="BJ112" s="198" t="s">
        <v>92</v>
      </c>
      <c r="BK112" s="195"/>
      <c r="BL112" s="195"/>
      <c r="BM112" s="195"/>
    </row>
    <row r="113" spans="1:65" s="2" customFormat="1" ht="18" customHeight="1">
      <c r="A113" s="37"/>
      <c r="B113" s="38"/>
      <c r="C113" s="39"/>
      <c r="D113" s="389" t="s">
        <v>368</v>
      </c>
      <c r="E113" s="387"/>
      <c r="F113" s="387"/>
      <c r="G113" s="39"/>
      <c r="H113" s="39"/>
      <c r="I113" s="39"/>
      <c r="J113" s="124">
        <v>0</v>
      </c>
      <c r="K113" s="39"/>
      <c r="L113" s="194"/>
      <c r="M113" s="195"/>
      <c r="N113" s="196" t="s">
        <v>42</v>
      </c>
      <c r="O113" s="195"/>
      <c r="P113" s="195"/>
      <c r="Q113" s="195"/>
      <c r="R113" s="195"/>
      <c r="S113" s="197"/>
      <c r="T113" s="197"/>
      <c r="U113" s="197"/>
      <c r="V113" s="197"/>
      <c r="W113" s="197"/>
      <c r="X113" s="197"/>
      <c r="Y113" s="197"/>
      <c r="Z113" s="197"/>
      <c r="AA113" s="197"/>
      <c r="AB113" s="197"/>
      <c r="AC113" s="197"/>
      <c r="AD113" s="197"/>
      <c r="AE113" s="197"/>
      <c r="AF113" s="195"/>
      <c r="AG113" s="195"/>
      <c r="AH113" s="195"/>
      <c r="AI113" s="195"/>
      <c r="AJ113" s="195"/>
      <c r="AK113" s="195"/>
      <c r="AL113" s="195"/>
      <c r="AM113" s="195"/>
      <c r="AN113" s="195"/>
      <c r="AO113" s="195"/>
      <c r="AP113" s="195"/>
      <c r="AQ113" s="195"/>
      <c r="AR113" s="195"/>
      <c r="AS113" s="195"/>
      <c r="AT113" s="195"/>
      <c r="AU113" s="195"/>
      <c r="AV113" s="195"/>
      <c r="AW113" s="195"/>
      <c r="AX113" s="195"/>
      <c r="AY113" s="198" t="s">
        <v>367</v>
      </c>
      <c r="AZ113" s="195"/>
      <c r="BA113" s="195"/>
      <c r="BB113" s="195"/>
      <c r="BC113" s="195"/>
      <c r="BD113" s="195"/>
      <c r="BE113" s="199">
        <f t="shared" si="0"/>
        <v>0</v>
      </c>
      <c r="BF113" s="199">
        <f t="shared" si="1"/>
        <v>0</v>
      </c>
      <c r="BG113" s="199">
        <f t="shared" si="2"/>
        <v>0</v>
      </c>
      <c r="BH113" s="199">
        <f t="shared" si="3"/>
        <v>0</v>
      </c>
      <c r="BI113" s="199">
        <f t="shared" si="4"/>
        <v>0</v>
      </c>
      <c r="BJ113" s="198" t="s">
        <v>92</v>
      </c>
      <c r="BK113" s="195"/>
      <c r="BL113" s="195"/>
      <c r="BM113" s="195"/>
    </row>
    <row r="114" spans="1:65" s="2" customFormat="1" ht="18" customHeight="1">
      <c r="A114" s="37"/>
      <c r="B114" s="38"/>
      <c r="C114" s="39"/>
      <c r="D114" s="389" t="s">
        <v>369</v>
      </c>
      <c r="E114" s="387"/>
      <c r="F114" s="387"/>
      <c r="G114" s="39"/>
      <c r="H114" s="39"/>
      <c r="I114" s="39"/>
      <c r="J114" s="124">
        <v>0</v>
      </c>
      <c r="K114" s="39"/>
      <c r="L114" s="194"/>
      <c r="M114" s="195"/>
      <c r="N114" s="196" t="s">
        <v>42</v>
      </c>
      <c r="O114" s="195"/>
      <c r="P114" s="195"/>
      <c r="Q114" s="195"/>
      <c r="R114" s="195"/>
      <c r="S114" s="197"/>
      <c r="T114" s="197"/>
      <c r="U114" s="197"/>
      <c r="V114" s="197"/>
      <c r="W114" s="197"/>
      <c r="X114" s="197"/>
      <c r="Y114" s="197"/>
      <c r="Z114" s="197"/>
      <c r="AA114" s="197"/>
      <c r="AB114" s="197"/>
      <c r="AC114" s="197"/>
      <c r="AD114" s="197"/>
      <c r="AE114" s="197"/>
      <c r="AF114" s="195"/>
      <c r="AG114" s="195"/>
      <c r="AH114" s="195"/>
      <c r="AI114" s="195"/>
      <c r="AJ114" s="195"/>
      <c r="AK114" s="195"/>
      <c r="AL114" s="195"/>
      <c r="AM114" s="195"/>
      <c r="AN114" s="195"/>
      <c r="AO114" s="195"/>
      <c r="AP114" s="195"/>
      <c r="AQ114" s="195"/>
      <c r="AR114" s="195"/>
      <c r="AS114" s="195"/>
      <c r="AT114" s="195"/>
      <c r="AU114" s="195"/>
      <c r="AV114" s="195"/>
      <c r="AW114" s="195"/>
      <c r="AX114" s="195"/>
      <c r="AY114" s="198" t="s">
        <v>367</v>
      </c>
      <c r="AZ114" s="195"/>
      <c r="BA114" s="195"/>
      <c r="BB114" s="195"/>
      <c r="BC114" s="195"/>
      <c r="BD114" s="195"/>
      <c r="BE114" s="199">
        <f t="shared" si="0"/>
        <v>0</v>
      </c>
      <c r="BF114" s="199">
        <f t="shared" si="1"/>
        <v>0</v>
      </c>
      <c r="BG114" s="199">
        <f t="shared" si="2"/>
        <v>0</v>
      </c>
      <c r="BH114" s="199">
        <f t="shared" si="3"/>
        <v>0</v>
      </c>
      <c r="BI114" s="199">
        <f t="shared" si="4"/>
        <v>0</v>
      </c>
      <c r="BJ114" s="198" t="s">
        <v>92</v>
      </c>
      <c r="BK114" s="195"/>
      <c r="BL114" s="195"/>
      <c r="BM114" s="195"/>
    </row>
    <row r="115" spans="1:65" s="2" customFormat="1" ht="18" customHeight="1">
      <c r="A115" s="37"/>
      <c r="B115" s="38"/>
      <c r="C115" s="39"/>
      <c r="D115" s="389" t="s">
        <v>370</v>
      </c>
      <c r="E115" s="387"/>
      <c r="F115" s="387"/>
      <c r="G115" s="39"/>
      <c r="H115" s="39"/>
      <c r="I115" s="39"/>
      <c r="J115" s="124">
        <v>0</v>
      </c>
      <c r="K115" s="39"/>
      <c r="L115" s="194"/>
      <c r="M115" s="195"/>
      <c r="N115" s="196" t="s">
        <v>42</v>
      </c>
      <c r="O115" s="195"/>
      <c r="P115" s="195"/>
      <c r="Q115" s="195"/>
      <c r="R115" s="195"/>
      <c r="S115" s="197"/>
      <c r="T115" s="197"/>
      <c r="U115" s="197"/>
      <c r="V115" s="197"/>
      <c r="W115" s="197"/>
      <c r="X115" s="197"/>
      <c r="Y115" s="197"/>
      <c r="Z115" s="197"/>
      <c r="AA115" s="197"/>
      <c r="AB115" s="197"/>
      <c r="AC115" s="197"/>
      <c r="AD115" s="197"/>
      <c r="AE115" s="197"/>
      <c r="AF115" s="195"/>
      <c r="AG115" s="195"/>
      <c r="AH115" s="195"/>
      <c r="AI115" s="195"/>
      <c r="AJ115" s="195"/>
      <c r="AK115" s="195"/>
      <c r="AL115" s="195"/>
      <c r="AM115" s="195"/>
      <c r="AN115" s="195"/>
      <c r="AO115" s="195"/>
      <c r="AP115" s="195"/>
      <c r="AQ115" s="195"/>
      <c r="AR115" s="195"/>
      <c r="AS115" s="195"/>
      <c r="AT115" s="195"/>
      <c r="AU115" s="195"/>
      <c r="AV115" s="195"/>
      <c r="AW115" s="195"/>
      <c r="AX115" s="195"/>
      <c r="AY115" s="198" t="s">
        <v>367</v>
      </c>
      <c r="AZ115" s="195"/>
      <c r="BA115" s="195"/>
      <c r="BB115" s="195"/>
      <c r="BC115" s="195"/>
      <c r="BD115" s="195"/>
      <c r="BE115" s="199">
        <f t="shared" si="0"/>
        <v>0</v>
      </c>
      <c r="BF115" s="199">
        <f t="shared" si="1"/>
        <v>0</v>
      </c>
      <c r="BG115" s="199">
        <f t="shared" si="2"/>
        <v>0</v>
      </c>
      <c r="BH115" s="199">
        <f t="shared" si="3"/>
        <v>0</v>
      </c>
      <c r="BI115" s="199">
        <f t="shared" si="4"/>
        <v>0</v>
      </c>
      <c r="BJ115" s="198" t="s">
        <v>92</v>
      </c>
      <c r="BK115" s="195"/>
      <c r="BL115" s="195"/>
      <c r="BM115" s="195"/>
    </row>
    <row r="116" spans="1:65" s="2" customFormat="1" ht="18" customHeight="1">
      <c r="A116" s="37"/>
      <c r="B116" s="38"/>
      <c r="C116" s="39"/>
      <c r="D116" s="123" t="s">
        <v>371</v>
      </c>
      <c r="E116" s="39"/>
      <c r="F116" s="39"/>
      <c r="G116" s="39"/>
      <c r="H116" s="39"/>
      <c r="I116" s="39"/>
      <c r="J116" s="124">
        <f>ROUND(J32*T116,2)</f>
        <v>0</v>
      </c>
      <c r="K116" s="39"/>
      <c r="L116" s="194"/>
      <c r="M116" s="195"/>
      <c r="N116" s="196" t="s">
        <v>42</v>
      </c>
      <c r="O116" s="195"/>
      <c r="P116" s="195"/>
      <c r="Q116" s="195"/>
      <c r="R116" s="195"/>
      <c r="S116" s="197"/>
      <c r="T116" s="197"/>
      <c r="U116" s="197"/>
      <c r="V116" s="197"/>
      <c r="W116" s="197"/>
      <c r="X116" s="197"/>
      <c r="Y116" s="197"/>
      <c r="Z116" s="197"/>
      <c r="AA116" s="197"/>
      <c r="AB116" s="197"/>
      <c r="AC116" s="197"/>
      <c r="AD116" s="197"/>
      <c r="AE116" s="197"/>
      <c r="AF116" s="195"/>
      <c r="AG116" s="195"/>
      <c r="AH116" s="195"/>
      <c r="AI116" s="195"/>
      <c r="AJ116" s="195"/>
      <c r="AK116" s="195"/>
      <c r="AL116" s="195"/>
      <c r="AM116" s="195"/>
      <c r="AN116" s="195"/>
      <c r="AO116" s="195"/>
      <c r="AP116" s="195"/>
      <c r="AQ116" s="195"/>
      <c r="AR116" s="195"/>
      <c r="AS116" s="195"/>
      <c r="AT116" s="195"/>
      <c r="AU116" s="195"/>
      <c r="AV116" s="195"/>
      <c r="AW116" s="195"/>
      <c r="AX116" s="195"/>
      <c r="AY116" s="198" t="s">
        <v>372</v>
      </c>
      <c r="AZ116" s="195"/>
      <c r="BA116" s="195"/>
      <c r="BB116" s="195"/>
      <c r="BC116" s="195"/>
      <c r="BD116" s="195"/>
      <c r="BE116" s="199">
        <f t="shared" si="0"/>
        <v>0</v>
      </c>
      <c r="BF116" s="199">
        <f t="shared" si="1"/>
        <v>0</v>
      </c>
      <c r="BG116" s="199">
        <f t="shared" si="2"/>
        <v>0</v>
      </c>
      <c r="BH116" s="199">
        <f t="shared" si="3"/>
        <v>0</v>
      </c>
      <c r="BI116" s="199">
        <f t="shared" si="4"/>
        <v>0</v>
      </c>
      <c r="BJ116" s="198" t="s">
        <v>92</v>
      </c>
      <c r="BK116" s="195"/>
      <c r="BL116" s="195"/>
      <c r="BM116" s="195"/>
    </row>
    <row r="117" spans="1:65" s="2" customFormat="1" ht="10.199999999999999">
      <c r="A117" s="37"/>
      <c r="B117" s="38"/>
      <c r="C117" s="39"/>
      <c r="D117" s="39"/>
      <c r="E117" s="39"/>
      <c r="F117" s="39"/>
      <c r="G117" s="39"/>
      <c r="H117" s="39"/>
      <c r="I117" s="39"/>
      <c r="J117" s="39"/>
      <c r="K117" s="39"/>
      <c r="L117" s="58"/>
      <c r="S117" s="37"/>
      <c r="T117" s="37"/>
      <c r="U117" s="37"/>
      <c r="V117" s="37"/>
      <c r="W117" s="37"/>
      <c r="X117" s="37"/>
      <c r="Y117" s="37"/>
      <c r="Z117" s="37"/>
      <c r="AA117" s="37"/>
      <c r="AB117" s="37"/>
      <c r="AC117" s="37"/>
      <c r="AD117" s="37"/>
      <c r="AE117" s="37"/>
    </row>
    <row r="118" spans="1:65" s="2" customFormat="1" ht="29.25" customHeight="1">
      <c r="A118" s="37"/>
      <c r="B118" s="38"/>
      <c r="C118" s="131" t="s">
        <v>142</v>
      </c>
      <c r="D118" s="132"/>
      <c r="E118" s="132"/>
      <c r="F118" s="132"/>
      <c r="G118" s="132"/>
      <c r="H118" s="132"/>
      <c r="I118" s="132"/>
      <c r="J118" s="133">
        <f>ROUND(J98+J110,2)</f>
        <v>0</v>
      </c>
      <c r="K118" s="132"/>
      <c r="L118" s="58"/>
      <c r="S118" s="37"/>
      <c r="T118" s="37"/>
      <c r="U118" s="37"/>
      <c r="V118" s="37"/>
      <c r="W118" s="37"/>
      <c r="X118" s="37"/>
      <c r="Y118" s="37"/>
      <c r="Z118" s="37"/>
      <c r="AA118" s="37"/>
      <c r="AB118" s="37"/>
      <c r="AC118" s="37"/>
      <c r="AD118" s="37"/>
      <c r="AE118" s="37"/>
    </row>
    <row r="119" spans="1:65" s="2" customFormat="1" ht="6.9" customHeight="1">
      <c r="A119" s="37"/>
      <c r="B119" s="61"/>
      <c r="C119" s="62"/>
      <c r="D119" s="62"/>
      <c r="E119" s="62"/>
      <c r="F119" s="62"/>
      <c r="G119" s="62"/>
      <c r="H119" s="62"/>
      <c r="I119" s="62"/>
      <c r="J119" s="62"/>
      <c r="K119" s="62"/>
      <c r="L119" s="58"/>
      <c r="S119" s="37"/>
      <c r="T119" s="37"/>
      <c r="U119" s="37"/>
      <c r="V119" s="37"/>
      <c r="W119" s="37"/>
      <c r="X119" s="37"/>
      <c r="Y119" s="37"/>
      <c r="Z119" s="37"/>
      <c r="AA119" s="37"/>
      <c r="AB119" s="37"/>
      <c r="AC119" s="37"/>
      <c r="AD119" s="37"/>
      <c r="AE119" s="37"/>
    </row>
    <row r="123" spans="1:65" s="2" customFormat="1" ht="6.9" customHeight="1">
      <c r="A123" s="37"/>
      <c r="B123" s="63"/>
      <c r="C123" s="64"/>
      <c r="D123" s="64"/>
      <c r="E123" s="64"/>
      <c r="F123" s="64"/>
      <c r="G123" s="64"/>
      <c r="H123" s="64"/>
      <c r="I123" s="64"/>
      <c r="J123" s="64"/>
      <c r="K123" s="64"/>
      <c r="L123" s="58"/>
      <c r="S123" s="37"/>
      <c r="T123" s="37"/>
      <c r="U123" s="37"/>
      <c r="V123" s="37"/>
      <c r="W123" s="37"/>
      <c r="X123" s="37"/>
      <c r="Y123" s="37"/>
      <c r="Z123" s="37"/>
      <c r="AA123" s="37"/>
      <c r="AB123" s="37"/>
      <c r="AC123" s="37"/>
      <c r="AD123" s="37"/>
      <c r="AE123" s="37"/>
    </row>
    <row r="124" spans="1:65" s="2" customFormat="1" ht="24.9" customHeight="1">
      <c r="A124" s="37"/>
      <c r="B124" s="38"/>
      <c r="C124" s="25" t="s">
        <v>373</v>
      </c>
      <c r="D124" s="39"/>
      <c r="E124" s="39"/>
      <c r="F124" s="39"/>
      <c r="G124" s="39"/>
      <c r="H124" s="39"/>
      <c r="I124" s="39"/>
      <c r="J124" s="39"/>
      <c r="K124" s="39"/>
      <c r="L124" s="58"/>
      <c r="S124" s="37"/>
      <c r="T124" s="37"/>
      <c r="U124" s="37"/>
      <c r="V124" s="37"/>
      <c r="W124" s="37"/>
      <c r="X124" s="37"/>
      <c r="Y124" s="37"/>
      <c r="Z124" s="37"/>
      <c r="AA124" s="37"/>
      <c r="AB124" s="37"/>
      <c r="AC124" s="37"/>
      <c r="AD124" s="37"/>
      <c r="AE124" s="37"/>
    </row>
    <row r="125" spans="1:65" s="2" customFormat="1" ht="6.9" customHeight="1">
      <c r="A125" s="37"/>
      <c r="B125" s="38"/>
      <c r="C125" s="39"/>
      <c r="D125" s="39"/>
      <c r="E125" s="39"/>
      <c r="F125" s="39"/>
      <c r="G125" s="39"/>
      <c r="H125" s="39"/>
      <c r="I125" s="39"/>
      <c r="J125" s="39"/>
      <c r="K125" s="39"/>
      <c r="L125" s="58"/>
      <c r="S125" s="37"/>
      <c r="T125" s="37"/>
      <c r="U125" s="37"/>
      <c r="V125" s="37"/>
      <c r="W125" s="37"/>
      <c r="X125" s="37"/>
      <c r="Y125" s="37"/>
      <c r="Z125" s="37"/>
      <c r="AA125" s="37"/>
      <c r="AB125" s="37"/>
      <c r="AC125" s="37"/>
      <c r="AD125" s="37"/>
      <c r="AE125" s="37"/>
    </row>
    <row r="126" spans="1:65" s="2" customFormat="1" ht="12" customHeight="1">
      <c r="A126" s="37"/>
      <c r="B126" s="38"/>
      <c r="C126" s="31" t="s">
        <v>15</v>
      </c>
      <c r="D126" s="39"/>
      <c r="E126" s="39"/>
      <c r="F126" s="39"/>
      <c r="G126" s="39"/>
      <c r="H126" s="39"/>
      <c r="I126" s="39"/>
      <c r="J126" s="39"/>
      <c r="K126" s="39"/>
      <c r="L126" s="58"/>
      <c r="S126" s="37"/>
      <c r="T126" s="37"/>
      <c r="U126" s="37"/>
      <c r="V126" s="37"/>
      <c r="W126" s="37"/>
      <c r="X126" s="37"/>
      <c r="Y126" s="37"/>
      <c r="Z126" s="37"/>
      <c r="AA126" s="37"/>
      <c r="AB126" s="37"/>
      <c r="AC126" s="37"/>
      <c r="AD126" s="37"/>
      <c r="AE126" s="37"/>
    </row>
    <row r="127" spans="1:65" s="2" customFormat="1" ht="39.75" customHeight="1">
      <c r="A127" s="37"/>
      <c r="B127" s="38"/>
      <c r="C127" s="39"/>
      <c r="D127" s="39"/>
      <c r="E127" s="398" t="str">
        <f>E7</f>
        <v>OPRAVA POŠKODENÝCH PODLÁH A PRIESTOROV GARÁŽÍ NA 3.PP, 2.PP, 1.PP, MEZANÍNU, HOSPODÁRSKEHO A BANK. DVORA V OBJEKTE NBS</v>
      </c>
      <c r="F127" s="399"/>
      <c r="G127" s="399"/>
      <c r="H127" s="399"/>
      <c r="I127" s="39"/>
      <c r="J127" s="39"/>
      <c r="K127" s="39"/>
      <c r="L127" s="58"/>
      <c r="S127" s="37"/>
      <c r="T127" s="37"/>
      <c r="U127" s="37"/>
      <c r="V127" s="37"/>
      <c r="W127" s="37"/>
      <c r="X127" s="37"/>
      <c r="Y127" s="37"/>
      <c r="Z127" s="37"/>
      <c r="AA127" s="37"/>
      <c r="AB127" s="37"/>
      <c r="AC127" s="37"/>
      <c r="AD127" s="37"/>
      <c r="AE127" s="37"/>
    </row>
    <row r="128" spans="1:65" s="1" customFormat="1" ht="12" customHeight="1">
      <c r="B128" s="23"/>
      <c r="C128" s="31" t="s">
        <v>160</v>
      </c>
      <c r="D128" s="24"/>
      <c r="E128" s="24"/>
      <c r="F128" s="24"/>
      <c r="G128" s="24"/>
      <c r="H128" s="24"/>
      <c r="I128" s="24"/>
      <c r="J128" s="24"/>
      <c r="K128" s="24"/>
      <c r="L128" s="22"/>
    </row>
    <row r="129" spans="1:65" s="2" customFormat="1" ht="16.5" customHeight="1">
      <c r="A129" s="37"/>
      <c r="B129" s="38"/>
      <c r="C129" s="39"/>
      <c r="D129" s="39"/>
      <c r="E129" s="398" t="s">
        <v>1780</v>
      </c>
      <c r="F129" s="400"/>
      <c r="G129" s="400"/>
      <c r="H129" s="400"/>
      <c r="I129" s="39"/>
      <c r="J129" s="39"/>
      <c r="K129" s="39"/>
      <c r="L129" s="58"/>
      <c r="S129" s="37"/>
      <c r="T129" s="37"/>
      <c r="U129" s="37"/>
      <c r="V129" s="37"/>
      <c r="W129" s="37"/>
      <c r="X129" s="37"/>
      <c r="Y129" s="37"/>
      <c r="Z129" s="37"/>
      <c r="AA129" s="37"/>
      <c r="AB129" s="37"/>
      <c r="AC129" s="37"/>
      <c r="AD129" s="37"/>
      <c r="AE129" s="37"/>
    </row>
    <row r="130" spans="1:65" s="2" customFormat="1" ht="12" customHeight="1">
      <c r="A130" s="37"/>
      <c r="B130" s="38"/>
      <c r="C130" s="31" t="s">
        <v>1781</v>
      </c>
      <c r="D130" s="39"/>
      <c r="E130" s="39"/>
      <c r="F130" s="39"/>
      <c r="G130" s="39"/>
      <c r="H130" s="39"/>
      <c r="I130" s="39"/>
      <c r="J130" s="39"/>
      <c r="K130" s="39"/>
      <c r="L130" s="58"/>
      <c r="S130" s="37"/>
      <c r="T130" s="37"/>
      <c r="U130" s="37"/>
      <c r="V130" s="37"/>
      <c r="W130" s="37"/>
      <c r="X130" s="37"/>
      <c r="Y130" s="37"/>
      <c r="Z130" s="37"/>
      <c r="AA130" s="37"/>
      <c r="AB130" s="37"/>
      <c r="AC130" s="37"/>
      <c r="AD130" s="37"/>
      <c r="AE130" s="37"/>
    </row>
    <row r="131" spans="1:65" s="2" customFormat="1" ht="16.5" customHeight="1">
      <c r="A131" s="37"/>
      <c r="B131" s="38"/>
      <c r="C131" s="39"/>
      <c r="D131" s="39"/>
      <c r="E131" s="337" t="str">
        <f>E11</f>
        <v>SO 015 - Komunikácie</v>
      </c>
      <c r="F131" s="400"/>
      <c r="G131" s="400"/>
      <c r="H131" s="400"/>
      <c r="I131" s="39"/>
      <c r="J131" s="39"/>
      <c r="K131" s="39"/>
      <c r="L131" s="58"/>
      <c r="S131" s="37"/>
      <c r="T131" s="37"/>
      <c r="U131" s="37"/>
      <c r="V131" s="37"/>
      <c r="W131" s="37"/>
      <c r="X131" s="37"/>
      <c r="Y131" s="37"/>
      <c r="Z131" s="37"/>
      <c r="AA131" s="37"/>
      <c r="AB131" s="37"/>
      <c r="AC131" s="37"/>
      <c r="AD131" s="37"/>
      <c r="AE131" s="37"/>
    </row>
    <row r="132" spans="1:65" s="2" customFormat="1" ht="6.9" customHeight="1">
      <c r="A132" s="37"/>
      <c r="B132" s="38"/>
      <c r="C132" s="39"/>
      <c r="D132" s="39"/>
      <c r="E132" s="39"/>
      <c r="F132" s="39"/>
      <c r="G132" s="39"/>
      <c r="H132" s="39"/>
      <c r="I132" s="39"/>
      <c r="J132" s="39"/>
      <c r="K132" s="39"/>
      <c r="L132" s="58"/>
      <c r="S132" s="37"/>
      <c r="T132" s="37"/>
      <c r="U132" s="37"/>
      <c r="V132" s="37"/>
      <c r="W132" s="37"/>
      <c r="X132" s="37"/>
      <c r="Y132" s="37"/>
      <c r="Z132" s="37"/>
      <c r="AA132" s="37"/>
      <c r="AB132" s="37"/>
      <c r="AC132" s="37"/>
      <c r="AD132" s="37"/>
      <c r="AE132" s="37"/>
    </row>
    <row r="133" spans="1:65" s="2" customFormat="1" ht="12" customHeight="1">
      <c r="A133" s="37"/>
      <c r="B133" s="38"/>
      <c r="C133" s="31" t="s">
        <v>19</v>
      </c>
      <c r="D133" s="39"/>
      <c r="E133" s="39"/>
      <c r="F133" s="29" t="str">
        <f>F14</f>
        <v xml:space="preserve"> </v>
      </c>
      <c r="G133" s="39"/>
      <c r="H133" s="39"/>
      <c r="I133" s="31" t="s">
        <v>21</v>
      </c>
      <c r="J133" s="73" t="str">
        <f>IF(J14="","",J14)</f>
        <v>9. 5. 2022</v>
      </c>
      <c r="K133" s="39"/>
      <c r="L133" s="58"/>
      <c r="S133" s="37"/>
      <c r="T133" s="37"/>
      <c r="U133" s="37"/>
      <c r="V133" s="37"/>
      <c r="W133" s="37"/>
      <c r="X133" s="37"/>
      <c r="Y133" s="37"/>
      <c r="Z133" s="37"/>
      <c r="AA133" s="37"/>
      <c r="AB133" s="37"/>
      <c r="AC133" s="37"/>
      <c r="AD133" s="37"/>
      <c r="AE133" s="37"/>
    </row>
    <row r="134" spans="1:65" s="2" customFormat="1" ht="6.9" customHeight="1">
      <c r="A134" s="37"/>
      <c r="B134" s="38"/>
      <c r="C134" s="39"/>
      <c r="D134" s="39"/>
      <c r="E134" s="39"/>
      <c r="F134" s="39"/>
      <c r="G134" s="39"/>
      <c r="H134" s="39"/>
      <c r="I134" s="39"/>
      <c r="J134" s="39"/>
      <c r="K134" s="39"/>
      <c r="L134" s="58"/>
      <c r="S134" s="37"/>
      <c r="T134" s="37"/>
      <c r="U134" s="37"/>
      <c r="V134" s="37"/>
      <c r="W134" s="37"/>
      <c r="X134" s="37"/>
      <c r="Y134" s="37"/>
      <c r="Z134" s="37"/>
      <c r="AA134" s="37"/>
      <c r="AB134" s="37"/>
      <c r="AC134" s="37"/>
      <c r="AD134" s="37"/>
      <c r="AE134" s="37"/>
    </row>
    <row r="135" spans="1:65" s="2" customFormat="1" ht="15.15" customHeight="1">
      <c r="A135" s="37"/>
      <c r="B135" s="38"/>
      <c r="C135" s="31" t="s">
        <v>23</v>
      </c>
      <c r="D135" s="39"/>
      <c r="E135" s="39"/>
      <c r="F135" s="29" t="str">
        <f>E17</f>
        <v>A BKPŠ, SPOL. S.R.O.</v>
      </c>
      <c r="G135" s="39"/>
      <c r="H135" s="39"/>
      <c r="I135" s="31" t="s">
        <v>29</v>
      </c>
      <c r="J135" s="34" t="str">
        <f>E23</f>
        <v>Ing. Július Vážny</v>
      </c>
      <c r="K135" s="39"/>
      <c r="L135" s="58"/>
      <c r="S135" s="37"/>
      <c r="T135" s="37"/>
      <c r="U135" s="37"/>
      <c r="V135" s="37"/>
      <c r="W135" s="37"/>
      <c r="X135" s="37"/>
      <c r="Y135" s="37"/>
      <c r="Z135" s="37"/>
      <c r="AA135" s="37"/>
      <c r="AB135" s="37"/>
      <c r="AC135" s="37"/>
      <c r="AD135" s="37"/>
      <c r="AE135" s="37"/>
    </row>
    <row r="136" spans="1:65" s="2" customFormat="1" ht="15.15" customHeight="1">
      <c r="A136" s="37"/>
      <c r="B136" s="38"/>
      <c r="C136" s="31" t="s">
        <v>27</v>
      </c>
      <c r="D136" s="39"/>
      <c r="E136" s="39"/>
      <c r="F136" s="29" t="str">
        <f>IF(E20="","",E20)</f>
        <v>Vyplň údaj</v>
      </c>
      <c r="G136" s="39"/>
      <c r="H136" s="39"/>
      <c r="I136" s="31" t="s">
        <v>31</v>
      </c>
      <c r="J136" s="34" t="str">
        <f>E26</f>
        <v>Ing. Július Vážny</v>
      </c>
      <c r="K136" s="39"/>
      <c r="L136" s="58"/>
      <c r="S136" s="37"/>
      <c r="T136" s="37"/>
      <c r="U136" s="37"/>
      <c r="V136" s="37"/>
      <c r="W136" s="37"/>
      <c r="X136" s="37"/>
      <c r="Y136" s="37"/>
      <c r="Z136" s="37"/>
      <c r="AA136" s="37"/>
      <c r="AB136" s="37"/>
      <c r="AC136" s="37"/>
      <c r="AD136" s="37"/>
      <c r="AE136" s="37"/>
    </row>
    <row r="137" spans="1:65" s="2" customFormat="1" ht="10.35" customHeight="1">
      <c r="A137" s="37"/>
      <c r="B137" s="38"/>
      <c r="C137" s="39"/>
      <c r="D137" s="39"/>
      <c r="E137" s="39"/>
      <c r="F137" s="39"/>
      <c r="G137" s="39"/>
      <c r="H137" s="39"/>
      <c r="I137" s="39"/>
      <c r="J137" s="39"/>
      <c r="K137" s="39"/>
      <c r="L137" s="58"/>
      <c r="S137" s="37"/>
      <c r="T137" s="37"/>
      <c r="U137" s="37"/>
      <c r="V137" s="37"/>
      <c r="W137" s="37"/>
      <c r="X137" s="37"/>
      <c r="Y137" s="37"/>
      <c r="Z137" s="37"/>
      <c r="AA137" s="37"/>
      <c r="AB137" s="37"/>
      <c r="AC137" s="37"/>
      <c r="AD137" s="37"/>
      <c r="AE137" s="37"/>
    </row>
    <row r="138" spans="1:65" s="11" customFormat="1" ht="29.25" customHeight="1">
      <c r="A138" s="200"/>
      <c r="B138" s="201"/>
      <c r="C138" s="202" t="s">
        <v>374</v>
      </c>
      <c r="D138" s="203" t="s">
        <v>61</v>
      </c>
      <c r="E138" s="203" t="s">
        <v>57</v>
      </c>
      <c r="F138" s="203" t="s">
        <v>58</v>
      </c>
      <c r="G138" s="203" t="s">
        <v>375</v>
      </c>
      <c r="H138" s="203" t="s">
        <v>376</v>
      </c>
      <c r="I138" s="203" t="s">
        <v>377</v>
      </c>
      <c r="J138" s="204" t="s">
        <v>336</v>
      </c>
      <c r="K138" s="205" t="s">
        <v>378</v>
      </c>
      <c r="L138" s="206"/>
      <c r="M138" s="82" t="s">
        <v>1</v>
      </c>
      <c r="N138" s="83" t="s">
        <v>40</v>
      </c>
      <c r="O138" s="83" t="s">
        <v>379</v>
      </c>
      <c r="P138" s="83" t="s">
        <v>380</v>
      </c>
      <c r="Q138" s="83" t="s">
        <v>381</v>
      </c>
      <c r="R138" s="83" t="s">
        <v>382</v>
      </c>
      <c r="S138" s="83" t="s">
        <v>383</v>
      </c>
      <c r="T138" s="84" t="s">
        <v>384</v>
      </c>
      <c r="U138" s="200"/>
      <c r="V138" s="200"/>
      <c r="W138" s="200"/>
      <c r="X138" s="200"/>
      <c r="Y138" s="200"/>
      <c r="Z138" s="200"/>
      <c r="AA138" s="200"/>
      <c r="AB138" s="200"/>
      <c r="AC138" s="200"/>
      <c r="AD138" s="200"/>
      <c r="AE138" s="200"/>
    </row>
    <row r="139" spans="1:65" s="2" customFormat="1" ht="22.8" customHeight="1">
      <c r="A139" s="37"/>
      <c r="B139" s="38"/>
      <c r="C139" s="89" t="s">
        <v>212</v>
      </c>
      <c r="D139" s="39"/>
      <c r="E139" s="39"/>
      <c r="F139" s="39"/>
      <c r="G139" s="39"/>
      <c r="H139" s="39"/>
      <c r="I139" s="39"/>
      <c r="J139" s="207">
        <f>BK139</f>
        <v>0</v>
      </c>
      <c r="K139" s="39"/>
      <c r="L139" s="40"/>
      <c r="M139" s="85"/>
      <c r="N139" s="208"/>
      <c r="O139" s="86"/>
      <c r="P139" s="209">
        <f>P140+P245+P254</f>
        <v>0</v>
      </c>
      <c r="Q139" s="86"/>
      <c r="R139" s="209">
        <f>R140+R245+R254</f>
        <v>37.22361493999999</v>
      </c>
      <c r="S139" s="86"/>
      <c r="T139" s="210">
        <f>T140+T245+T254</f>
        <v>0</v>
      </c>
      <c r="U139" s="37"/>
      <c r="V139" s="37"/>
      <c r="W139" s="37"/>
      <c r="X139" s="37"/>
      <c r="Y139" s="37"/>
      <c r="Z139" s="37"/>
      <c r="AA139" s="37"/>
      <c r="AB139" s="37"/>
      <c r="AC139" s="37"/>
      <c r="AD139" s="37"/>
      <c r="AE139" s="37"/>
      <c r="AT139" s="19" t="s">
        <v>75</v>
      </c>
      <c r="AU139" s="19" t="s">
        <v>338</v>
      </c>
      <c r="BK139" s="211">
        <f>BK140+BK245+BK254</f>
        <v>0</v>
      </c>
    </row>
    <row r="140" spans="1:65" s="12" customFormat="1" ht="25.95" customHeight="1">
      <c r="B140" s="212"/>
      <c r="C140" s="213"/>
      <c r="D140" s="214" t="s">
        <v>75</v>
      </c>
      <c r="E140" s="215" t="s">
        <v>390</v>
      </c>
      <c r="F140" s="215" t="s">
        <v>1793</v>
      </c>
      <c r="G140" s="213"/>
      <c r="H140" s="213"/>
      <c r="I140" s="216"/>
      <c r="J140" s="191">
        <f>BK140</f>
        <v>0</v>
      </c>
      <c r="K140" s="213"/>
      <c r="L140" s="217"/>
      <c r="M140" s="218"/>
      <c r="N140" s="219"/>
      <c r="O140" s="219"/>
      <c r="P140" s="220">
        <f>P141+P163+P176+P189+P243</f>
        <v>0</v>
      </c>
      <c r="Q140" s="219"/>
      <c r="R140" s="220">
        <f>R141+R163+R176+R189+R243</f>
        <v>36.893614939999992</v>
      </c>
      <c r="S140" s="219"/>
      <c r="T140" s="221">
        <f>T141+T163+T176+T189+T243</f>
        <v>0</v>
      </c>
      <c r="AR140" s="222" t="s">
        <v>84</v>
      </c>
      <c r="AT140" s="223" t="s">
        <v>75</v>
      </c>
      <c r="AU140" s="223" t="s">
        <v>76</v>
      </c>
      <c r="AY140" s="222" t="s">
        <v>387</v>
      </c>
      <c r="BK140" s="224">
        <f>BK141+BK163+BK176+BK189+BK243</f>
        <v>0</v>
      </c>
    </row>
    <row r="141" spans="1:65" s="12" customFormat="1" ht="22.8" customHeight="1">
      <c r="B141" s="212"/>
      <c r="C141" s="213"/>
      <c r="D141" s="214" t="s">
        <v>75</v>
      </c>
      <c r="E141" s="225" t="s">
        <v>84</v>
      </c>
      <c r="F141" s="225" t="s">
        <v>392</v>
      </c>
      <c r="G141" s="213"/>
      <c r="H141" s="213"/>
      <c r="I141" s="216"/>
      <c r="J141" s="226">
        <f>BK141</f>
        <v>0</v>
      </c>
      <c r="K141" s="213"/>
      <c r="L141" s="217"/>
      <c r="M141" s="218"/>
      <c r="N141" s="219"/>
      <c r="O141" s="219"/>
      <c r="P141" s="220">
        <f>SUM(P142:P162)</f>
        <v>0</v>
      </c>
      <c r="Q141" s="219"/>
      <c r="R141" s="220">
        <f>SUM(R142:R162)</f>
        <v>0</v>
      </c>
      <c r="S141" s="219"/>
      <c r="T141" s="221">
        <f>SUM(T142:T162)</f>
        <v>0</v>
      </c>
      <c r="AR141" s="222" t="s">
        <v>84</v>
      </c>
      <c r="AT141" s="223" t="s">
        <v>75</v>
      </c>
      <c r="AU141" s="223" t="s">
        <v>84</v>
      </c>
      <c r="AY141" s="222" t="s">
        <v>387</v>
      </c>
      <c r="BK141" s="224">
        <f>SUM(BK142:BK162)</f>
        <v>0</v>
      </c>
    </row>
    <row r="142" spans="1:65" s="2" customFormat="1" ht="24.15" customHeight="1">
      <c r="A142" s="37"/>
      <c r="B142" s="38"/>
      <c r="C142" s="240" t="s">
        <v>84</v>
      </c>
      <c r="D142" s="240" t="s">
        <v>393</v>
      </c>
      <c r="E142" s="241" t="s">
        <v>1794</v>
      </c>
      <c r="F142" s="242" t="s">
        <v>1795</v>
      </c>
      <c r="G142" s="243" t="s">
        <v>405</v>
      </c>
      <c r="H142" s="244">
        <v>36.950000000000003</v>
      </c>
      <c r="I142" s="245"/>
      <c r="J142" s="246">
        <f>ROUND(I142*H142,2)</f>
        <v>0</v>
      </c>
      <c r="K142" s="247"/>
      <c r="L142" s="40"/>
      <c r="M142" s="248" t="s">
        <v>1</v>
      </c>
      <c r="N142" s="249" t="s">
        <v>42</v>
      </c>
      <c r="O142" s="78"/>
      <c r="P142" s="250">
        <f>O142*H142</f>
        <v>0</v>
      </c>
      <c r="Q142" s="250">
        <v>0</v>
      </c>
      <c r="R142" s="250">
        <f>Q142*H142</f>
        <v>0</v>
      </c>
      <c r="S142" s="250">
        <v>0</v>
      </c>
      <c r="T142" s="251">
        <f>S142*H142</f>
        <v>0</v>
      </c>
      <c r="U142" s="37"/>
      <c r="V142" s="37"/>
      <c r="W142" s="37"/>
      <c r="X142" s="37"/>
      <c r="Y142" s="37"/>
      <c r="Z142" s="37"/>
      <c r="AA142" s="37"/>
      <c r="AB142" s="37"/>
      <c r="AC142" s="37"/>
      <c r="AD142" s="37"/>
      <c r="AE142" s="37"/>
      <c r="AR142" s="252" t="s">
        <v>386</v>
      </c>
      <c r="AT142" s="252" t="s">
        <v>393</v>
      </c>
      <c r="AU142" s="252" t="s">
        <v>92</v>
      </c>
      <c r="AY142" s="19" t="s">
        <v>387</v>
      </c>
      <c r="BE142" s="127">
        <f>IF(N142="základná",J142,0)</f>
        <v>0</v>
      </c>
      <c r="BF142" s="127">
        <f>IF(N142="znížená",J142,0)</f>
        <v>0</v>
      </c>
      <c r="BG142" s="127">
        <f>IF(N142="zákl. prenesená",J142,0)</f>
        <v>0</v>
      </c>
      <c r="BH142" s="127">
        <f>IF(N142="zníž. prenesená",J142,0)</f>
        <v>0</v>
      </c>
      <c r="BI142" s="127">
        <f>IF(N142="nulová",J142,0)</f>
        <v>0</v>
      </c>
      <c r="BJ142" s="19" t="s">
        <v>92</v>
      </c>
      <c r="BK142" s="127">
        <f>ROUND(I142*H142,2)</f>
        <v>0</v>
      </c>
      <c r="BL142" s="19" t="s">
        <v>386</v>
      </c>
      <c r="BM142" s="252" t="s">
        <v>92</v>
      </c>
    </row>
    <row r="143" spans="1:65" s="15" customFormat="1" ht="20.399999999999999">
      <c r="B143" s="264"/>
      <c r="C143" s="265"/>
      <c r="D143" s="255" t="s">
        <v>398</v>
      </c>
      <c r="E143" s="266" t="s">
        <v>1</v>
      </c>
      <c r="F143" s="267" t="s">
        <v>1796</v>
      </c>
      <c r="G143" s="265"/>
      <c r="H143" s="268">
        <v>36.950000000000003</v>
      </c>
      <c r="I143" s="269"/>
      <c r="J143" s="265"/>
      <c r="K143" s="265"/>
      <c r="L143" s="270"/>
      <c r="M143" s="271"/>
      <c r="N143" s="272"/>
      <c r="O143" s="272"/>
      <c r="P143" s="272"/>
      <c r="Q143" s="272"/>
      <c r="R143" s="272"/>
      <c r="S143" s="272"/>
      <c r="T143" s="273"/>
      <c r="AT143" s="274" t="s">
        <v>398</v>
      </c>
      <c r="AU143" s="274" t="s">
        <v>92</v>
      </c>
      <c r="AV143" s="15" t="s">
        <v>92</v>
      </c>
      <c r="AW143" s="15" t="s">
        <v>30</v>
      </c>
      <c r="AX143" s="15" t="s">
        <v>76</v>
      </c>
      <c r="AY143" s="274" t="s">
        <v>387</v>
      </c>
    </row>
    <row r="144" spans="1:65" s="16" customFormat="1" ht="10.199999999999999">
      <c r="B144" s="275"/>
      <c r="C144" s="276"/>
      <c r="D144" s="255" t="s">
        <v>398</v>
      </c>
      <c r="E144" s="277" t="s">
        <v>1</v>
      </c>
      <c r="F144" s="278" t="s">
        <v>412</v>
      </c>
      <c r="G144" s="276"/>
      <c r="H144" s="279">
        <v>36.950000000000003</v>
      </c>
      <c r="I144" s="280"/>
      <c r="J144" s="276"/>
      <c r="K144" s="276"/>
      <c r="L144" s="281"/>
      <c r="M144" s="282"/>
      <c r="N144" s="283"/>
      <c r="O144" s="283"/>
      <c r="P144" s="283"/>
      <c r="Q144" s="283"/>
      <c r="R144" s="283"/>
      <c r="S144" s="283"/>
      <c r="T144" s="284"/>
      <c r="AT144" s="285" t="s">
        <v>398</v>
      </c>
      <c r="AU144" s="285" t="s">
        <v>92</v>
      </c>
      <c r="AV144" s="16" t="s">
        <v>386</v>
      </c>
      <c r="AW144" s="16" t="s">
        <v>30</v>
      </c>
      <c r="AX144" s="16" t="s">
        <v>84</v>
      </c>
      <c r="AY144" s="285" t="s">
        <v>387</v>
      </c>
    </row>
    <row r="145" spans="1:65" s="2" customFormat="1" ht="33" customHeight="1">
      <c r="A145" s="37"/>
      <c r="B145" s="38"/>
      <c r="C145" s="240" t="s">
        <v>92</v>
      </c>
      <c r="D145" s="240" t="s">
        <v>393</v>
      </c>
      <c r="E145" s="241" t="s">
        <v>1797</v>
      </c>
      <c r="F145" s="242" t="s">
        <v>1798</v>
      </c>
      <c r="G145" s="243" t="s">
        <v>405</v>
      </c>
      <c r="H145" s="244">
        <v>10</v>
      </c>
      <c r="I145" s="245"/>
      <c r="J145" s="246">
        <f>ROUND(I145*H145,2)</f>
        <v>0</v>
      </c>
      <c r="K145" s="247"/>
      <c r="L145" s="40"/>
      <c r="M145" s="248" t="s">
        <v>1</v>
      </c>
      <c r="N145" s="249" t="s">
        <v>42</v>
      </c>
      <c r="O145" s="78"/>
      <c r="P145" s="250">
        <f>O145*H145</f>
        <v>0</v>
      </c>
      <c r="Q145" s="250">
        <v>0</v>
      </c>
      <c r="R145" s="250">
        <f>Q145*H145</f>
        <v>0</v>
      </c>
      <c r="S145" s="250">
        <v>0</v>
      </c>
      <c r="T145" s="251">
        <f>S145*H145</f>
        <v>0</v>
      </c>
      <c r="U145" s="37"/>
      <c r="V145" s="37"/>
      <c r="W145" s="37"/>
      <c r="X145" s="37"/>
      <c r="Y145" s="37"/>
      <c r="Z145" s="37"/>
      <c r="AA145" s="37"/>
      <c r="AB145" s="37"/>
      <c r="AC145" s="37"/>
      <c r="AD145" s="37"/>
      <c r="AE145" s="37"/>
      <c r="AR145" s="252" t="s">
        <v>386</v>
      </c>
      <c r="AT145" s="252" t="s">
        <v>393</v>
      </c>
      <c r="AU145" s="252" t="s">
        <v>92</v>
      </c>
      <c r="AY145" s="19" t="s">
        <v>387</v>
      </c>
      <c r="BE145" s="127">
        <f>IF(N145="základná",J145,0)</f>
        <v>0</v>
      </c>
      <c r="BF145" s="127">
        <f>IF(N145="znížená",J145,0)</f>
        <v>0</v>
      </c>
      <c r="BG145" s="127">
        <f>IF(N145="zákl. prenesená",J145,0)</f>
        <v>0</v>
      </c>
      <c r="BH145" s="127">
        <f>IF(N145="zníž. prenesená",J145,0)</f>
        <v>0</v>
      </c>
      <c r="BI145" s="127">
        <f>IF(N145="nulová",J145,0)</f>
        <v>0</v>
      </c>
      <c r="BJ145" s="19" t="s">
        <v>92</v>
      </c>
      <c r="BK145" s="127">
        <f>ROUND(I145*H145,2)</f>
        <v>0</v>
      </c>
      <c r="BL145" s="19" t="s">
        <v>386</v>
      </c>
      <c r="BM145" s="252" t="s">
        <v>386</v>
      </c>
    </row>
    <row r="146" spans="1:65" s="15" customFormat="1" ht="10.199999999999999">
      <c r="B146" s="264"/>
      <c r="C146" s="265"/>
      <c r="D146" s="255" t="s">
        <v>398</v>
      </c>
      <c r="E146" s="266" t="s">
        <v>1</v>
      </c>
      <c r="F146" s="267" t="s">
        <v>1799</v>
      </c>
      <c r="G146" s="265"/>
      <c r="H146" s="268">
        <v>10</v>
      </c>
      <c r="I146" s="269"/>
      <c r="J146" s="265"/>
      <c r="K146" s="265"/>
      <c r="L146" s="270"/>
      <c r="M146" s="271"/>
      <c r="N146" s="272"/>
      <c r="O146" s="272"/>
      <c r="P146" s="272"/>
      <c r="Q146" s="272"/>
      <c r="R146" s="272"/>
      <c r="S146" s="272"/>
      <c r="T146" s="273"/>
      <c r="AT146" s="274" t="s">
        <v>398</v>
      </c>
      <c r="AU146" s="274" t="s">
        <v>92</v>
      </c>
      <c r="AV146" s="15" t="s">
        <v>92</v>
      </c>
      <c r="AW146" s="15" t="s">
        <v>30</v>
      </c>
      <c r="AX146" s="15" t="s">
        <v>76</v>
      </c>
      <c r="AY146" s="274" t="s">
        <v>387</v>
      </c>
    </row>
    <row r="147" spans="1:65" s="16" customFormat="1" ht="10.199999999999999">
      <c r="B147" s="275"/>
      <c r="C147" s="276"/>
      <c r="D147" s="255" t="s">
        <v>398</v>
      </c>
      <c r="E147" s="277" t="s">
        <v>1</v>
      </c>
      <c r="F147" s="278" t="s">
        <v>412</v>
      </c>
      <c r="G147" s="276"/>
      <c r="H147" s="279">
        <v>10</v>
      </c>
      <c r="I147" s="280"/>
      <c r="J147" s="276"/>
      <c r="K147" s="276"/>
      <c r="L147" s="281"/>
      <c r="M147" s="282"/>
      <c r="N147" s="283"/>
      <c r="O147" s="283"/>
      <c r="P147" s="283"/>
      <c r="Q147" s="283"/>
      <c r="R147" s="283"/>
      <c r="S147" s="283"/>
      <c r="T147" s="284"/>
      <c r="AT147" s="285" t="s">
        <v>398</v>
      </c>
      <c r="AU147" s="285" t="s">
        <v>92</v>
      </c>
      <c r="AV147" s="16" t="s">
        <v>386</v>
      </c>
      <c r="AW147" s="16" t="s">
        <v>30</v>
      </c>
      <c r="AX147" s="16" t="s">
        <v>84</v>
      </c>
      <c r="AY147" s="285" t="s">
        <v>387</v>
      </c>
    </row>
    <row r="148" spans="1:65" s="2" customFormat="1" ht="16.5" customHeight="1">
      <c r="A148" s="37"/>
      <c r="B148" s="38"/>
      <c r="C148" s="240" t="s">
        <v>99</v>
      </c>
      <c r="D148" s="240" t="s">
        <v>393</v>
      </c>
      <c r="E148" s="241" t="s">
        <v>1800</v>
      </c>
      <c r="F148" s="242" t="s">
        <v>1801</v>
      </c>
      <c r="G148" s="243" t="s">
        <v>180</v>
      </c>
      <c r="H148" s="244">
        <v>11.609</v>
      </c>
      <c r="I148" s="245"/>
      <c r="J148" s="246">
        <f>ROUND(I148*H148,2)</f>
        <v>0</v>
      </c>
      <c r="K148" s="247"/>
      <c r="L148" s="40"/>
      <c r="M148" s="248" t="s">
        <v>1</v>
      </c>
      <c r="N148" s="249" t="s">
        <v>42</v>
      </c>
      <c r="O148" s="78"/>
      <c r="P148" s="250">
        <f>O148*H148</f>
        <v>0</v>
      </c>
      <c r="Q148" s="250">
        <v>0</v>
      </c>
      <c r="R148" s="250">
        <f>Q148*H148</f>
        <v>0</v>
      </c>
      <c r="S148" s="250">
        <v>0</v>
      </c>
      <c r="T148" s="251">
        <f>S148*H148</f>
        <v>0</v>
      </c>
      <c r="U148" s="37"/>
      <c r="V148" s="37"/>
      <c r="W148" s="37"/>
      <c r="X148" s="37"/>
      <c r="Y148" s="37"/>
      <c r="Z148" s="37"/>
      <c r="AA148" s="37"/>
      <c r="AB148" s="37"/>
      <c r="AC148" s="37"/>
      <c r="AD148" s="37"/>
      <c r="AE148" s="37"/>
      <c r="AR148" s="252" t="s">
        <v>386</v>
      </c>
      <c r="AT148" s="252" t="s">
        <v>393</v>
      </c>
      <c r="AU148" s="252" t="s">
        <v>92</v>
      </c>
      <c r="AY148" s="19" t="s">
        <v>387</v>
      </c>
      <c r="BE148" s="127">
        <f>IF(N148="základná",J148,0)</f>
        <v>0</v>
      </c>
      <c r="BF148" s="127">
        <f>IF(N148="znížená",J148,0)</f>
        <v>0</v>
      </c>
      <c r="BG148" s="127">
        <f>IF(N148="zákl. prenesená",J148,0)</f>
        <v>0</v>
      </c>
      <c r="BH148" s="127">
        <f>IF(N148="zníž. prenesená",J148,0)</f>
        <v>0</v>
      </c>
      <c r="BI148" s="127">
        <f>IF(N148="nulová",J148,0)</f>
        <v>0</v>
      </c>
      <c r="BJ148" s="19" t="s">
        <v>92</v>
      </c>
      <c r="BK148" s="127">
        <f>ROUND(I148*H148,2)</f>
        <v>0</v>
      </c>
      <c r="BL148" s="19" t="s">
        <v>386</v>
      </c>
      <c r="BM148" s="252" t="s">
        <v>433</v>
      </c>
    </row>
    <row r="149" spans="1:65" s="15" customFormat="1" ht="20.399999999999999">
      <c r="B149" s="264"/>
      <c r="C149" s="265"/>
      <c r="D149" s="255" t="s">
        <v>398</v>
      </c>
      <c r="E149" s="266" t="s">
        <v>1</v>
      </c>
      <c r="F149" s="267" t="s">
        <v>1802</v>
      </c>
      <c r="G149" s="265"/>
      <c r="H149" s="268">
        <v>11.609</v>
      </c>
      <c r="I149" s="269"/>
      <c r="J149" s="265"/>
      <c r="K149" s="265"/>
      <c r="L149" s="270"/>
      <c r="M149" s="271"/>
      <c r="N149" s="272"/>
      <c r="O149" s="272"/>
      <c r="P149" s="272"/>
      <c r="Q149" s="272"/>
      <c r="R149" s="272"/>
      <c r="S149" s="272"/>
      <c r="T149" s="273"/>
      <c r="AT149" s="274" t="s">
        <v>398</v>
      </c>
      <c r="AU149" s="274" t="s">
        <v>92</v>
      </c>
      <c r="AV149" s="15" t="s">
        <v>92</v>
      </c>
      <c r="AW149" s="15" t="s">
        <v>30</v>
      </c>
      <c r="AX149" s="15" t="s">
        <v>76</v>
      </c>
      <c r="AY149" s="274" t="s">
        <v>387</v>
      </c>
    </row>
    <row r="150" spans="1:65" s="16" customFormat="1" ht="10.199999999999999">
      <c r="B150" s="275"/>
      <c r="C150" s="276"/>
      <c r="D150" s="255" t="s">
        <v>398</v>
      </c>
      <c r="E150" s="277" t="s">
        <v>1</v>
      </c>
      <c r="F150" s="278" t="s">
        <v>412</v>
      </c>
      <c r="G150" s="276"/>
      <c r="H150" s="279">
        <v>11.609</v>
      </c>
      <c r="I150" s="280"/>
      <c r="J150" s="276"/>
      <c r="K150" s="276"/>
      <c r="L150" s="281"/>
      <c r="M150" s="282"/>
      <c r="N150" s="283"/>
      <c r="O150" s="283"/>
      <c r="P150" s="283"/>
      <c r="Q150" s="283"/>
      <c r="R150" s="283"/>
      <c r="S150" s="283"/>
      <c r="T150" s="284"/>
      <c r="AT150" s="285" t="s">
        <v>398</v>
      </c>
      <c r="AU150" s="285" t="s">
        <v>92</v>
      </c>
      <c r="AV150" s="16" t="s">
        <v>386</v>
      </c>
      <c r="AW150" s="16" t="s">
        <v>30</v>
      </c>
      <c r="AX150" s="16" t="s">
        <v>84</v>
      </c>
      <c r="AY150" s="285" t="s">
        <v>387</v>
      </c>
    </row>
    <row r="151" spans="1:65" s="2" customFormat="1" ht="37.799999999999997" customHeight="1">
      <c r="A151" s="37"/>
      <c r="B151" s="38"/>
      <c r="C151" s="240" t="s">
        <v>386</v>
      </c>
      <c r="D151" s="240" t="s">
        <v>393</v>
      </c>
      <c r="E151" s="241" t="s">
        <v>1803</v>
      </c>
      <c r="F151" s="242" t="s">
        <v>1804</v>
      </c>
      <c r="G151" s="243" t="s">
        <v>180</v>
      </c>
      <c r="H151" s="244">
        <v>5.8049999999999997</v>
      </c>
      <c r="I151" s="245"/>
      <c r="J151" s="246">
        <f>ROUND(I151*H151,2)</f>
        <v>0</v>
      </c>
      <c r="K151" s="247"/>
      <c r="L151" s="40"/>
      <c r="M151" s="248" t="s">
        <v>1</v>
      </c>
      <c r="N151" s="249" t="s">
        <v>42</v>
      </c>
      <c r="O151" s="78"/>
      <c r="P151" s="250">
        <f>O151*H151</f>
        <v>0</v>
      </c>
      <c r="Q151" s="250">
        <v>0</v>
      </c>
      <c r="R151" s="250">
        <f>Q151*H151</f>
        <v>0</v>
      </c>
      <c r="S151" s="250">
        <v>0</v>
      </c>
      <c r="T151" s="251">
        <f>S151*H151</f>
        <v>0</v>
      </c>
      <c r="U151" s="37"/>
      <c r="V151" s="37"/>
      <c r="W151" s="37"/>
      <c r="X151" s="37"/>
      <c r="Y151" s="37"/>
      <c r="Z151" s="37"/>
      <c r="AA151" s="37"/>
      <c r="AB151" s="37"/>
      <c r="AC151" s="37"/>
      <c r="AD151" s="37"/>
      <c r="AE151" s="37"/>
      <c r="AR151" s="252" t="s">
        <v>386</v>
      </c>
      <c r="AT151" s="252" t="s">
        <v>393</v>
      </c>
      <c r="AU151" s="252" t="s">
        <v>92</v>
      </c>
      <c r="AY151" s="19" t="s">
        <v>387</v>
      </c>
      <c r="BE151" s="127">
        <f>IF(N151="základná",J151,0)</f>
        <v>0</v>
      </c>
      <c r="BF151" s="127">
        <f>IF(N151="znížená",J151,0)</f>
        <v>0</v>
      </c>
      <c r="BG151" s="127">
        <f>IF(N151="zákl. prenesená",J151,0)</f>
        <v>0</v>
      </c>
      <c r="BH151" s="127">
        <f>IF(N151="zníž. prenesená",J151,0)</f>
        <v>0</v>
      </c>
      <c r="BI151" s="127">
        <f>IF(N151="nulová",J151,0)</f>
        <v>0</v>
      </c>
      <c r="BJ151" s="19" t="s">
        <v>92</v>
      </c>
      <c r="BK151" s="127">
        <f>ROUND(I151*H151,2)</f>
        <v>0</v>
      </c>
      <c r="BL151" s="19" t="s">
        <v>386</v>
      </c>
      <c r="BM151" s="252" t="s">
        <v>443</v>
      </c>
    </row>
    <row r="152" spans="1:65" s="15" customFormat="1" ht="10.199999999999999">
      <c r="B152" s="264"/>
      <c r="C152" s="265"/>
      <c r="D152" s="255" t="s">
        <v>398</v>
      </c>
      <c r="E152" s="266" t="s">
        <v>1</v>
      </c>
      <c r="F152" s="267" t="s">
        <v>1805</v>
      </c>
      <c r="G152" s="265"/>
      <c r="H152" s="268">
        <v>5.8049999999999997</v>
      </c>
      <c r="I152" s="269"/>
      <c r="J152" s="265"/>
      <c r="K152" s="265"/>
      <c r="L152" s="270"/>
      <c r="M152" s="271"/>
      <c r="N152" s="272"/>
      <c r="O152" s="272"/>
      <c r="P152" s="272"/>
      <c r="Q152" s="272"/>
      <c r="R152" s="272"/>
      <c r="S152" s="272"/>
      <c r="T152" s="273"/>
      <c r="AT152" s="274" t="s">
        <v>398</v>
      </c>
      <c r="AU152" s="274" t="s">
        <v>92</v>
      </c>
      <c r="AV152" s="15" t="s">
        <v>92</v>
      </c>
      <c r="AW152" s="15" t="s">
        <v>30</v>
      </c>
      <c r="AX152" s="15" t="s">
        <v>76</v>
      </c>
      <c r="AY152" s="274" t="s">
        <v>387</v>
      </c>
    </row>
    <row r="153" spans="1:65" s="16" customFormat="1" ht="10.199999999999999">
      <c r="B153" s="275"/>
      <c r="C153" s="276"/>
      <c r="D153" s="255" t="s">
        <v>398</v>
      </c>
      <c r="E153" s="277" t="s">
        <v>1</v>
      </c>
      <c r="F153" s="278" t="s">
        <v>412</v>
      </c>
      <c r="G153" s="276"/>
      <c r="H153" s="279">
        <v>5.8049999999999997</v>
      </c>
      <c r="I153" s="280"/>
      <c r="J153" s="276"/>
      <c r="K153" s="276"/>
      <c r="L153" s="281"/>
      <c r="M153" s="282"/>
      <c r="N153" s="283"/>
      <c r="O153" s="283"/>
      <c r="P153" s="283"/>
      <c r="Q153" s="283"/>
      <c r="R153" s="283"/>
      <c r="S153" s="283"/>
      <c r="T153" s="284"/>
      <c r="AT153" s="285" t="s">
        <v>398</v>
      </c>
      <c r="AU153" s="285" t="s">
        <v>92</v>
      </c>
      <c r="AV153" s="16" t="s">
        <v>386</v>
      </c>
      <c r="AW153" s="16" t="s">
        <v>30</v>
      </c>
      <c r="AX153" s="16" t="s">
        <v>84</v>
      </c>
      <c r="AY153" s="285" t="s">
        <v>387</v>
      </c>
    </row>
    <row r="154" spans="1:65" s="2" customFormat="1" ht="33" customHeight="1">
      <c r="A154" s="37"/>
      <c r="B154" s="38"/>
      <c r="C154" s="240" t="s">
        <v>429</v>
      </c>
      <c r="D154" s="240" t="s">
        <v>393</v>
      </c>
      <c r="E154" s="241" t="s">
        <v>1806</v>
      </c>
      <c r="F154" s="242" t="s">
        <v>1807</v>
      </c>
      <c r="G154" s="243" t="s">
        <v>180</v>
      </c>
      <c r="H154" s="244">
        <v>11.609</v>
      </c>
      <c r="I154" s="245"/>
      <c r="J154" s="246">
        <f>ROUND(I154*H154,2)</f>
        <v>0</v>
      </c>
      <c r="K154" s="247"/>
      <c r="L154" s="40"/>
      <c r="M154" s="248" t="s">
        <v>1</v>
      </c>
      <c r="N154" s="249" t="s">
        <v>42</v>
      </c>
      <c r="O154" s="78"/>
      <c r="P154" s="250">
        <f>O154*H154</f>
        <v>0</v>
      </c>
      <c r="Q154" s="250">
        <v>0</v>
      </c>
      <c r="R154" s="250">
        <f>Q154*H154</f>
        <v>0</v>
      </c>
      <c r="S154" s="250">
        <v>0</v>
      </c>
      <c r="T154" s="251">
        <f>S154*H154</f>
        <v>0</v>
      </c>
      <c r="U154" s="37"/>
      <c r="V154" s="37"/>
      <c r="W154" s="37"/>
      <c r="X154" s="37"/>
      <c r="Y154" s="37"/>
      <c r="Z154" s="37"/>
      <c r="AA154" s="37"/>
      <c r="AB154" s="37"/>
      <c r="AC154" s="37"/>
      <c r="AD154" s="37"/>
      <c r="AE154" s="37"/>
      <c r="AR154" s="252" t="s">
        <v>386</v>
      </c>
      <c r="AT154" s="252" t="s">
        <v>393</v>
      </c>
      <c r="AU154" s="252" t="s">
        <v>92</v>
      </c>
      <c r="AY154" s="19" t="s">
        <v>387</v>
      </c>
      <c r="BE154" s="127">
        <f>IF(N154="základná",J154,0)</f>
        <v>0</v>
      </c>
      <c r="BF154" s="127">
        <f>IF(N154="znížená",J154,0)</f>
        <v>0</v>
      </c>
      <c r="BG154" s="127">
        <f>IF(N154="zákl. prenesená",J154,0)</f>
        <v>0</v>
      </c>
      <c r="BH154" s="127">
        <f>IF(N154="zníž. prenesená",J154,0)</f>
        <v>0</v>
      </c>
      <c r="BI154" s="127">
        <f>IF(N154="nulová",J154,0)</f>
        <v>0</v>
      </c>
      <c r="BJ154" s="19" t="s">
        <v>92</v>
      </c>
      <c r="BK154" s="127">
        <f>ROUND(I154*H154,2)</f>
        <v>0</v>
      </c>
      <c r="BL154" s="19" t="s">
        <v>386</v>
      </c>
      <c r="BM154" s="252" t="s">
        <v>128</v>
      </c>
    </row>
    <row r="155" spans="1:65" s="15" customFormat="1" ht="10.199999999999999">
      <c r="B155" s="264"/>
      <c r="C155" s="265"/>
      <c r="D155" s="255" t="s">
        <v>398</v>
      </c>
      <c r="E155" s="266" t="s">
        <v>1</v>
      </c>
      <c r="F155" s="267" t="s">
        <v>1808</v>
      </c>
      <c r="G155" s="265"/>
      <c r="H155" s="268">
        <v>11.609</v>
      </c>
      <c r="I155" s="269"/>
      <c r="J155" s="265"/>
      <c r="K155" s="265"/>
      <c r="L155" s="270"/>
      <c r="M155" s="271"/>
      <c r="N155" s="272"/>
      <c r="O155" s="272"/>
      <c r="P155" s="272"/>
      <c r="Q155" s="272"/>
      <c r="R155" s="272"/>
      <c r="S155" s="272"/>
      <c r="T155" s="273"/>
      <c r="AT155" s="274" t="s">
        <v>398</v>
      </c>
      <c r="AU155" s="274" t="s">
        <v>92</v>
      </c>
      <c r="AV155" s="15" t="s">
        <v>92</v>
      </c>
      <c r="AW155" s="15" t="s">
        <v>30</v>
      </c>
      <c r="AX155" s="15" t="s">
        <v>76</v>
      </c>
      <c r="AY155" s="274" t="s">
        <v>387</v>
      </c>
    </row>
    <row r="156" spans="1:65" s="16" customFormat="1" ht="10.199999999999999">
      <c r="B156" s="275"/>
      <c r="C156" s="276"/>
      <c r="D156" s="255" t="s">
        <v>398</v>
      </c>
      <c r="E156" s="277" t="s">
        <v>1</v>
      </c>
      <c r="F156" s="278" t="s">
        <v>412</v>
      </c>
      <c r="G156" s="276"/>
      <c r="H156" s="279">
        <v>11.609</v>
      </c>
      <c r="I156" s="280"/>
      <c r="J156" s="276"/>
      <c r="K156" s="276"/>
      <c r="L156" s="281"/>
      <c r="M156" s="282"/>
      <c r="N156" s="283"/>
      <c r="O156" s="283"/>
      <c r="P156" s="283"/>
      <c r="Q156" s="283"/>
      <c r="R156" s="283"/>
      <c r="S156" s="283"/>
      <c r="T156" s="284"/>
      <c r="AT156" s="285" t="s">
        <v>398</v>
      </c>
      <c r="AU156" s="285" t="s">
        <v>92</v>
      </c>
      <c r="AV156" s="16" t="s">
        <v>386</v>
      </c>
      <c r="AW156" s="16" t="s">
        <v>30</v>
      </c>
      <c r="AX156" s="16" t="s">
        <v>84</v>
      </c>
      <c r="AY156" s="285" t="s">
        <v>387</v>
      </c>
    </row>
    <row r="157" spans="1:65" s="2" customFormat="1" ht="37.799999999999997" customHeight="1">
      <c r="A157" s="37"/>
      <c r="B157" s="38"/>
      <c r="C157" s="240" t="s">
        <v>433</v>
      </c>
      <c r="D157" s="240" t="s">
        <v>393</v>
      </c>
      <c r="E157" s="241" t="s">
        <v>1809</v>
      </c>
      <c r="F157" s="242" t="s">
        <v>1810</v>
      </c>
      <c r="G157" s="243" t="s">
        <v>180</v>
      </c>
      <c r="H157" s="244">
        <v>197.35300000000001</v>
      </c>
      <c r="I157" s="245"/>
      <c r="J157" s="246">
        <f>ROUND(I157*H157,2)</f>
        <v>0</v>
      </c>
      <c r="K157" s="247"/>
      <c r="L157" s="40"/>
      <c r="M157" s="248" t="s">
        <v>1</v>
      </c>
      <c r="N157" s="249" t="s">
        <v>42</v>
      </c>
      <c r="O157" s="78"/>
      <c r="P157" s="250">
        <f>O157*H157</f>
        <v>0</v>
      </c>
      <c r="Q157" s="250">
        <v>0</v>
      </c>
      <c r="R157" s="250">
        <f>Q157*H157</f>
        <v>0</v>
      </c>
      <c r="S157" s="250">
        <v>0</v>
      </c>
      <c r="T157" s="251">
        <f>S157*H157</f>
        <v>0</v>
      </c>
      <c r="U157" s="37"/>
      <c r="V157" s="37"/>
      <c r="W157" s="37"/>
      <c r="X157" s="37"/>
      <c r="Y157" s="37"/>
      <c r="Z157" s="37"/>
      <c r="AA157" s="37"/>
      <c r="AB157" s="37"/>
      <c r="AC157" s="37"/>
      <c r="AD157" s="37"/>
      <c r="AE157" s="37"/>
      <c r="AR157" s="252" t="s">
        <v>386</v>
      </c>
      <c r="AT157" s="252" t="s">
        <v>393</v>
      </c>
      <c r="AU157" s="252" t="s">
        <v>92</v>
      </c>
      <c r="AY157" s="19" t="s">
        <v>387</v>
      </c>
      <c r="BE157" s="127">
        <f>IF(N157="základná",J157,0)</f>
        <v>0</v>
      </c>
      <c r="BF157" s="127">
        <f>IF(N157="znížená",J157,0)</f>
        <v>0</v>
      </c>
      <c r="BG157" s="127">
        <f>IF(N157="zákl. prenesená",J157,0)</f>
        <v>0</v>
      </c>
      <c r="BH157" s="127">
        <f>IF(N157="zníž. prenesená",J157,0)</f>
        <v>0</v>
      </c>
      <c r="BI157" s="127">
        <f>IF(N157="nulová",J157,0)</f>
        <v>0</v>
      </c>
      <c r="BJ157" s="19" t="s">
        <v>92</v>
      </c>
      <c r="BK157" s="127">
        <f>ROUND(I157*H157,2)</f>
        <v>0</v>
      </c>
      <c r="BL157" s="19" t="s">
        <v>386</v>
      </c>
      <c r="BM157" s="252" t="s">
        <v>467</v>
      </c>
    </row>
    <row r="158" spans="1:65" s="15" customFormat="1" ht="10.199999999999999">
      <c r="B158" s="264"/>
      <c r="C158" s="265"/>
      <c r="D158" s="255" t="s">
        <v>398</v>
      </c>
      <c r="E158" s="266" t="s">
        <v>1</v>
      </c>
      <c r="F158" s="267" t="s">
        <v>1811</v>
      </c>
      <c r="G158" s="265"/>
      <c r="H158" s="268">
        <v>197.35300000000001</v>
      </c>
      <c r="I158" s="269"/>
      <c r="J158" s="265"/>
      <c r="K158" s="265"/>
      <c r="L158" s="270"/>
      <c r="M158" s="271"/>
      <c r="N158" s="272"/>
      <c r="O158" s="272"/>
      <c r="P158" s="272"/>
      <c r="Q158" s="272"/>
      <c r="R158" s="272"/>
      <c r="S158" s="272"/>
      <c r="T158" s="273"/>
      <c r="AT158" s="274" t="s">
        <v>398</v>
      </c>
      <c r="AU158" s="274" t="s">
        <v>92</v>
      </c>
      <c r="AV158" s="15" t="s">
        <v>92</v>
      </c>
      <c r="AW158" s="15" t="s">
        <v>30</v>
      </c>
      <c r="AX158" s="15" t="s">
        <v>76</v>
      </c>
      <c r="AY158" s="274" t="s">
        <v>387</v>
      </c>
    </row>
    <row r="159" spans="1:65" s="16" customFormat="1" ht="10.199999999999999">
      <c r="B159" s="275"/>
      <c r="C159" s="276"/>
      <c r="D159" s="255" t="s">
        <v>398</v>
      </c>
      <c r="E159" s="277" t="s">
        <v>1</v>
      </c>
      <c r="F159" s="278" t="s">
        <v>412</v>
      </c>
      <c r="G159" s="276"/>
      <c r="H159" s="279">
        <v>197.35300000000001</v>
      </c>
      <c r="I159" s="280"/>
      <c r="J159" s="276"/>
      <c r="K159" s="276"/>
      <c r="L159" s="281"/>
      <c r="M159" s="282"/>
      <c r="N159" s="283"/>
      <c r="O159" s="283"/>
      <c r="P159" s="283"/>
      <c r="Q159" s="283"/>
      <c r="R159" s="283"/>
      <c r="S159" s="283"/>
      <c r="T159" s="284"/>
      <c r="AT159" s="285" t="s">
        <v>398</v>
      </c>
      <c r="AU159" s="285" t="s">
        <v>92</v>
      </c>
      <c r="AV159" s="16" t="s">
        <v>386</v>
      </c>
      <c r="AW159" s="16" t="s">
        <v>30</v>
      </c>
      <c r="AX159" s="16" t="s">
        <v>84</v>
      </c>
      <c r="AY159" s="285" t="s">
        <v>387</v>
      </c>
    </row>
    <row r="160" spans="1:65" s="2" customFormat="1" ht="24.15" customHeight="1">
      <c r="A160" s="37"/>
      <c r="B160" s="38"/>
      <c r="C160" s="240" t="s">
        <v>439</v>
      </c>
      <c r="D160" s="240" t="s">
        <v>393</v>
      </c>
      <c r="E160" s="241" t="s">
        <v>1812</v>
      </c>
      <c r="F160" s="242" t="s">
        <v>1813</v>
      </c>
      <c r="G160" s="243" t="s">
        <v>525</v>
      </c>
      <c r="H160" s="244">
        <v>20.896000000000001</v>
      </c>
      <c r="I160" s="245"/>
      <c r="J160" s="246">
        <f>ROUND(I160*H160,2)</f>
        <v>0</v>
      </c>
      <c r="K160" s="247"/>
      <c r="L160" s="40"/>
      <c r="M160" s="248" t="s">
        <v>1</v>
      </c>
      <c r="N160" s="249" t="s">
        <v>42</v>
      </c>
      <c r="O160" s="78"/>
      <c r="P160" s="250">
        <f>O160*H160</f>
        <v>0</v>
      </c>
      <c r="Q160" s="250">
        <v>0</v>
      </c>
      <c r="R160" s="250">
        <f>Q160*H160</f>
        <v>0</v>
      </c>
      <c r="S160" s="250">
        <v>0</v>
      </c>
      <c r="T160" s="251">
        <f>S160*H160</f>
        <v>0</v>
      </c>
      <c r="U160" s="37"/>
      <c r="V160" s="37"/>
      <c r="W160" s="37"/>
      <c r="X160" s="37"/>
      <c r="Y160" s="37"/>
      <c r="Z160" s="37"/>
      <c r="AA160" s="37"/>
      <c r="AB160" s="37"/>
      <c r="AC160" s="37"/>
      <c r="AD160" s="37"/>
      <c r="AE160" s="37"/>
      <c r="AR160" s="252" t="s">
        <v>386</v>
      </c>
      <c r="AT160" s="252" t="s">
        <v>393</v>
      </c>
      <c r="AU160" s="252" t="s">
        <v>92</v>
      </c>
      <c r="AY160" s="19" t="s">
        <v>387</v>
      </c>
      <c r="BE160" s="127">
        <f>IF(N160="základná",J160,0)</f>
        <v>0</v>
      </c>
      <c r="BF160" s="127">
        <f>IF(N160="znížená",J160,0)</f>
        <v>0</v>
      </c>
      <c r="BG160" s="127">
        <f>IF(N160="zákl. prenesená",J160,0)</f>
        <v>0</v>
      </c>
      <c r="BH160" s="127">
        <f>IF(N160="zníž. prenesená",J160,0)</f>
        <v>0</v>
      </c>
      <c r="BI160" s="127">
        <f>IF(N160="nulová",J160,0)</f>
        <v>0</v>
      </c>
      <c r="BJ160" s="19" t="s">
        <v>92</v>
      </c>
      <c r="BK160" s="127">
        <f>ROUND(I160*H160,2)</f>
        <v>0</v>
      </c>
      <c r="BL160" s="19" t="s">
        <v>386</v>
      </c>
      <c r="BM160" s="252" t="s">
        <v>475</v>
      </c>
    </row>
    <row r="161" spans="1:65" s="15" customFormat="1" ht="10.199999999999999">
      <c r="B161" s="264"/>
      <c r="C161" s="265"/>
      <c r="D161" s="255" t="s">
        <v>398</v>
      </c>
      <c r="E161" s="266" t="s">
        <v>1</v>
      </c>
      <c r="F161" s="267" t="s">
        <v>1814</v>
      </c>
      <c r="G161" s="265"/>
      <c r="H161" s="268">
        <v>20.896000000000001</v>
      </c>
      <c r="I161" s="269"/>
      <c r="J161" s="265"/>
      <c r="K161" s="265"/>
      <c r="L161" s="270"/>
      <c r="M161" s="271"/>
      <c r="N161" s="272"/>
      <c r="O161" s="272"/>
      <c r="P161" s="272"/>
      <c r="Q161" s="272"/>
      <c r="R161" s="272"/>
      <c r="S161" s="272"/>
      <c r="T161" s="273"/>
      <c r="AT161" s="274" t="s">
        <v>398</v>
      </c>
      <c r="AU161" s="274" t="s">
        <v>92</v>
      </c>
      <c r="AV161" s="15" t="s">
        <v>92</v>
      </c>
      <c r="AW161" s="15" t="s">
        <v>30</v>
      </c>
      <c r="AX161" s="15" t="s">
        <v>76</v>
      </c>
      <c r="AY161" s="274" t="s">
        <v>387</v>
      </c>
    </row>
    <row r="162" spans="1:65" s="16" customFormat="1" ht="10.199999999999999">
      <c r="B162" s="275"/>
      <c r="C162" s="276"/>
      <c r="D162" s="255" t="s">
        <v>398</v>
      </c>
      <c r="E162" s="277" t="s">
        <v>1</v>
      </c>
      <c r="F162" s="278" t="s">
        <v>412</v>
      </c>
      <c r="G162" s="276"/>
      <c r="H162" s="279">
        <v>20.896000000000001</v>
      </c>
      <c r="I162" s="280"/>
      <c r="J162" s="276"/>
      <c r="K162" s="276"/>
      <c r="L162" s="281"/>
      <c r="M162" s="282"/>
      <c r="N162" s="283"/>
      <c r="O162" s="283"/>
      <c r="P162" s="283"/>
      <c r="Q162" s="283"/>
      <c r="R162" s="283"/>
      <c r="S162" s="283"/>
      <c r="T162" s="284"/>
      <c r="AT162" s="285" t="s">
        <v>398</v>
      </c>
      <c r="AU162" s="285" t="s">
        <v>92</v>
      </c>
      <c r="AV162" s="16" t="s">
        <v>386</v>
      </c>
      <c r="AW162" s="16" t="s">
        <v>30</v>
      </c>
      <c r="AX162" s="16" t="s">
        <v>84</v>
      </c>
      <c r="AY162" s="285" t="s">
        <v>387</v>
      </c>
    </row>
    <row r="163" spans="1:65" s="12" customFormat="1" ht="22.8" customHeight="1">
      <c r="B163" s="212"/>
      <c r="C163" s="213"/>
      <c r="D163" s="214" t="s">
        <v>75</v>
      </c>
      <c r="E163" s="225" t="s">
        <v>92</v>
      </c>
      <c r="F163" s="225" t="s">
        <v>1815</v>
      </c>
      <c r="G163" s="213"/>
      <c r="H163" s="213"/>
      <c r="I163" s="216"/>
      <c r="J163" s="226">
        <f>BK163</f>
        <v>0</v>
      </c>
      <c r="K163" s="213"/>
      <c r="L163" s="217"/>
      <c r="M163" s="218"/>
      <c r="N163" s="219"/>
      <c r="O163" s="219"/>
      <c r="P163" s="220">
        <f>SUM(P164:P175)</f>
        <v>0</v>
      </c>
      <c r="Q163" s="219"/>
      <c r="R163" s="220">
        <f>SUM(R164:R175)</f>
        <v>30.945275939999995</v>
      </c>
      <c r="S163" s="219"/>
      <c r="T163" s="221">
        <f>SUM(T164:T175)</f>
        <v>0</v>
      </c>
      <c r="AR163" s="222" t="s">
        <v>84</v>
      </c>
      <c r="AT163" s="223" t="s">
        <v>75</v>
      </c>
      <c r="AU163" s="223" t="s">
        <v>84</v>
      </c>
      <c r="AY163" s="222" t="s">
        <v>387</v>
      </c>
      <c r="BK163" s="224">
        <f>SUM(BK164:BK175)</f>
        <v>0</v>
      </c>
    </row>
    <row r="164" spans="1:65" s="2" customFormat="1" ht="16.5" customHeight="1">
      <c r="A164" s="37"/>
      <c r="B164" s="38"/>
      <c r="C164" s="240" t="s">
        <v>443</v>
      </c>
      <c r="D164" s="240" t="s">
        <v>393</v>
      </c>
      <c r="E164" s="241" t="s">
        <v>1816</v>
      </c>
      <c r="F164" s="242" t="s">
        <v>1817</v>
      </c>
      <c r="G164" s="243" t="s">
        <v>180</v>
      </c>
      <c r="H164" s="244">
        <v>3.4</v>
      </c>
      <c r="I164" s="245"/>
      <c r="J164" s="246">
        <f>ROUND(I164*H164,2)</f>
        <v>0</v>
      </c>
      <c r="K164" s="247"/>
      <c r="L164" s="40"/>
      <c r="M164" s="248" t="s">
        <v>1</v>
      </c>
      <c r="N164" s="249" t="s">
        <v>42</v>
      </c>
      <c r="O164" s="78"/>
      <c r="P164" s="250">
        <f>O164*H164</f>
        <v>0</v>
      </c>
      <c r="Q164" s="250">
        <v>2.0663999999999998</v>
      </c>
      <c r="R164" s="250">
        <f>Q164*H164</f>
        <v>7.0257599999999991</v>
      </c>
      <c r="S164" s="250">
        <v>0</v>
      </c>
      <c r="T164" s="251">
        <f>S164*H164</f>
        <v>0</v>
      </c>
      <c r="U164" s="37"/>
      <c r="V164" s="37"/>
      <c r="W164" s="37"/>
      <c r="X164" s="37"/>
      <c r="Y164" s="37"/>
      <c r="Z164" s="37"/>
      <c r="AA164" s="37"/>
      <c r="AB164" s="37"/>
      <c r="AC164" s="37"/>
      <c r="AD164" s="37"/>
      <c r="AE164" s="37"/>
      <c r="AR164" s="252" t="s">
        <v>386</v>
      </c>
      <c r="AT164" s="252" t="s">
        <v>393</v>
      </c>
      <c r="AU164" s="252" t="s">
        <v>92</v>
      </c>
      <c r="AY164" s="19" t="s">
        <v>387</v>
      </c>
      <c r="BE164" s="127">
        <f>IF(N164="základná",J164,0)</f>
        <v>0</v>
      </c>
      <c r="BF164" s="127">
        <f>IF(N164="znížená",J164,0)</f>
        <v>0</v>
      </c>
      <c r="BG164" s="127">
        <f>IF(N164="zákl. prenesená",J164,0)</f>
        <v>0</v>
      </c>
      <c r="BH164" s="127">
        <f>IF(N164="zníž. prenesená",J164,0)</f>
        <v>0</v>
      </c>
      <c r="BI164" s="127">
        <f>IF(N164="nulová",J164,0)</f>
        <v>0</v>
      </c>
      <c r="BJ164" s="19" t="s">
        <v>92</v>
      </c>
      <c r="BK164" s="127">
        <f>ROUND(I164*H164,2)</f>
        <v>0</v>
      </c>
      <c r="BL164" s="19" t="s">
        <v>386</v>
      </c>
      <c r="BM164" s="252" t="s">
        <v>422</v>
      </c>
    </row>
    <row r="165" spans="1:65" s="14" customFormat="1" ht="10.199999999999999">
      <c r="B165" s="253"/>
      <c r="C165" s="254"/>
      <c r="D165" s="255" t="s">
        <v>398</v>
      </c>
      <c r="E165" s="256" t="s">
        <v>1</v>
      </c>
      <c r="F165" s="257" t="s">
        <v>1818</v>
      </c>
      <c r="G165" s="254"/>
      <c r="H165" s="256" t="s">
        <v>1</v>
      </c>
      <c r="I165" s="258"/>
      <c r="J165" s="254"/>
      <c r="K165" s="254"/>
      <c r="L165" s="259"/>
      <c r="M165" s="260"/>
      <c r="N165" s="261"/>
      <c r="O165" s="261"/>
      <c r="P165" s="261"/>
      <c r="Q165" s="261"/>
      <c r="R165" s="261"/>
      <c r="S165" s="261"/>
      <c r="T165" s="262"/>
      <c r="AT165" s="263" t="s">
        <v>398</v>
      </c>
      <c r="AU165" s="263" t="s">
        <v>92</v>
      </c>
      <c r="AV165" s="14" t="s">
        <v>84</v>
      </c>
      <c r="AW165" s="14" t="s">
        <v>30</v>
      </c>
      <c r="AX165" s="14" t="s">
        <v>76</v>
      </c>
      <c r="AY165" s="263" t="s">
        <v>387</v>
      </c>
    </row>
    <row r="166" spans="1:65" s="15" customFormat="1" ht="10.199999999999999">
      <c r="B166" s="264"/>
      <c r="C166" s="265"/>
      <c r="D166" s="255" t="s">
        <v>398</v>
      </c>
      <c r="E166" s="266" t="s">
        <v>1</v>
      </c>
      <c r="F166" s="267" t="s">
        <v>1819</v>
      </c>
      <c r="G166" s="265"/>
      <c r="H166" s="268">
        <v>1</v>
      </c>
      <c r="I166" s="269"/>
      <c r="J166" s="265"/>
      <c r="K166" s="265"/>
      <c r="L166" s="270"/>
      <c r="M166" s="271"/>
      <c r="N166" s="272"/>
      <c r="O166" s="272"/>
      <c r="P166" s="272"/>
      <c r="Q166" s="272"/>
      <c r="R166" s="272"/>
      <c r="S166" s="272"/>
      <c r="T166" s="273"/>
      <c r="AT166" s="274" t="s">
        <v>398</v>
      </c>
      <c r="AU166" s="274" t="s">
        <v>92</v>
      </c>
      <c r="AV166" s="15" t="s">
        <v>92</v>
      </c>
      <c r="AW166" s="15" t="s">
        <v>30</v>
      </c>
      <c r="AX166" s="15" t="s">
        <v>76</v>
      </c>
      <c r="AY166" s="274" t="s">
        <v>387</v>
      </c>
    </row>
    <row r="167" spans="1:65" s="15" customFormat="1" ht="10.199999999999999">
      <c r="B167" s="264"/>
      <c r="C167" s="265"/>
      <c r="D167" s="255" t="s">
        <v>398</v>
      </c>
      <c r="E167" s="266" t="s">
        <v>1</v>
      </c>
      <c r="F167" s="267" t="s">
        <v>1820</v>
      </c>
      <c r="G167" s="265"/>
      <c r="H167" s="268">
        <v>2.4</v>
      </c>
      <c r="I167" s="269"/>
      <c r="J167" s="265"/>
      <c r="K167" s="265"/>
      <c r="L167" s="270"/>
      <c r="M167" s="271"/>
      <c r="N167" s="272"/>
      <c r="O167" s="272"/>
      <c r="P167" s="272"/>
      <c r="Q167" s="272"/>
      <c r="R167" s="272"/>
      <c r="S167" s="272"/>
      <c r="T167" s="273"/>
      <c r="AT167" s="274" t="s">
        <v>398</v>
      </c>
      <c r="AU167" s="274" t="s">
        <v>92</v>
      </c>
      <c r="AV167" s="15" t="s">
        <v>92</v>
      </c>
      <c r="AW167" s="15" t="s">
        <v>30</v>
      </c>
      <c r="AX167" s="15" t="s">
        <v>76</v>
      </c>
      <c r="AY167" s="274" t="s">
        <v>387</v>
      </c>
    </row>
    <row r="168" spans="1:65" s="16" customFormat="1" ht="10.199999999999999">
      <c r="B168" s="275"/>
      <c r="C168" s="276"/>
      <c r="D168" s="255" t="s">
        <v>398</v>
      </c>
      <c r="E168" s="277" t="s">
        <v>1</v>
      </c>
      <c r="F168" s="278" t="s">
        <v>401</v>
      </c>
      <c r="G168" s="276"/>
      <c r="H168" s="279">
        <v>3.4</v>
      </c>
      <c r="I168" s="280"/>
      <c r="J168" s="276"/>
      <c r="K168" s="276"/>
      <c r="L168" s="281"/>
      <c r="M168" s="282"/>
      <c r="N168" s="283"/>
      <c r="O168" s="283"/>
      <c r="P168" s="283"/>
      <c r="Q168" s="283"/>
      <c r="R168" s="283"/>
      <c r="S168" s="283"/>
      <c r="T168" s="284"/>
      <c r="AT168" s="285" t="s">
        <v>398</v>
      </c>
      <c r="AU168" s="285" t="s">
        <v>92</v>
      </c>
      <c r="AV168" s="16" t="s">
        <v>386</v>
      </c>
      <c r="AW168" s="16" t="s">
        <v>30</v>
      </c>
      <c r="AX168" s="16" t="s">
        <v>84</v>
      </c>
      <c r="AY168" s="285" t="s">
        <v>387</v>
      </c>
    </row>
    <row r="169" spans="1:65" s="2" customFormat="1" ht="16.5" customHeight="1">
      <c r="A169" s="37"/>
      <c r="B169" s="38"/>
      <c r="C169" s="240" t="s">
        <v>427</v>
      </c>
      <c r="D169" s="240" t="s">
        <v>393</v>
      </c>
      <c r="E169" s="241" t="s">
        <v>1821</v>
      </c>
      <c r="F169" s="242" t="s">
        <v>1822</v>
      </c>
      <c r="G169" s="243" t="s">
        <v>180</v>
      </c>
      <c r="H169" s="244">
        <v>10.29</v>
      </c>
      <c r="I169" s="245"/>
      <c r="J169" s="246">
        <f>ROUND(I169*H169,2)</f>
        <v>0</v>
      </c>
      <c r="K169" s="247"/>
      <c r="L169" s="40"/>
      <c r="M169" s="248" t="s">
        <v>1</v>
      </c>
      <c r="N169" s="249" t="s">
        <v>42</v>
      </c>
      <c r="O169" s="78"/>
      <c r="P169" s="250">
        <f>O169*H169</f>
        <v>0</v>
      </c>
      <c r="Q169" s="250">
        <v>2.3223400000000001</v>
      </c>
      <c r="R169" s="250">
        <f>Q169*H169</f>
        <v>23.896878599999997</v>
      </c>
      <c r="S169" s="250">
        <v>0</v>
      </c>
      <c r="T169" s="251">
        <f>S169*H169</f>
        <v>0</v>
      </c>
      <c r="U169" s="37"/>
      <c r="V169" s="37"/>
      <c r="W169" s="37"/>
      <c r="X169" s="37"/>
      <c r="Y169" s="37"/>
      <c r="Z169" s="37"/>
      <c r="AA169" s="37"/>
      <c r="AB169" s="37"/>
      <c r="AC169" s="37"/>
      <c r="AD169" s="37"/>
      <c r="AE169" s="37"/>
      <c r="AR169" s="252" t="s">
        <v>386</v>
      </c>
      <c r="AT169" s="252" t="s">
        <v>393</v>
      </c>
      <c r="AU169" s="252" t="s">
        <v>92</v>
      </c>
      <c r="AY169" s="19" t="s">
        <v>387</v>
      </c>
      <c r="BE169" s="127">
        <f>IF(N169="základná",J169,0)</f>
        <v>0</v>
      </c>
      <c r="BF169" s="127">
        <f>IF(N169="znížená",J169,0)</f>
        <v>0</v>
      </c>
      <c r="BG169" s="127">
        <f>IF(N169="zákl. prenesená",J169,0)</f>
        <v>0</v>
      </c>
      <c r="BH169" s="127">
        <f>IF(N169="zníž. prenesená",J169,0)</f>
        <v>0</v>
      </c>
      <c r="BI169" s="127">
        <f>IF(N169="nulová",J169,0)</f>
        <v>0</v>
      </c>
      <c r="BJ169" s="19" t="s">
        <v>92</v>
      </c>
      <c r="BK169" s="127">
        <f>ROUND(I169*H169,2)</f>
        <v>0</v>
      </c>
      <c r="BL169" s="19" t="s">
        <v>386</v>
      </c>
      <c r="BM169" s="252" t="s">
        <v>493</v>
      </c>
    </row>
    <row r="170" spans="1:65" s="15" customFormat="1" ht="10.199999999999999">
      <c r="B170" s="264"/>
      <c r="C170" s="265"/>
      <c r="D170" s="255" t="s">
        <v>398</v>
      </c>
      <c r="E170" s="266" t="s">
        <v>1</v>
      </c>
      <c r="F170" s="267" t="s">
        <v>1823</v>
      </c>
      <c r="G170" s="265"/>
      <c r="H170" s="268">
        <v>10.29</v>
      </c>
      <c r="I170" s="269"/>
      <c r="J170" s="265"/>
      <c r="K170" s="265"/>
      <c r="L170" s="270"/>
      <c r="M170" s="271"/>
      <c r="N170" s="272"/>
      <c r="O170" s="272"/>
      <c r="P170" s="272"/>
      <c r="Q170" s="272"/>
      <c r="R170" s="272"/>
      <c r="S170" s="272"/>
      <c r="T170" s="273"/>
      <c r="AT170" s="274" t="s">
        <v>398</v>
      </c>
      <c r="AU170" s="274" t="s">
        <v>92</v>
      </c>
      <c r="AV170" s="15" t="s">
        <v>92</v>
      </c>
      <c r="AW170" s="15" t="s">
        <v>30</v>
      </c>
      <c r="AX170" s="15" t="s">
        <v>76</v>
      </c>
      <c r="AY170" s="274" t="s">
        <v>387</v>
      </c>
    </row>
    <row r="171" spans="1:65" s="16" customFormat="1" ht="10.199999999999999">
      <c r="B171" s="275"/>
      <c r="C171" s="276"/>
      <c r="D171" s="255" t="s">
        <v>398</v>
      </c>
      <c r="E171" s="277" t="s">
        <v>1</v>
      </c>
      <c r="F171" s="278" t="s">
        <v>412</v>
      </c>
      <c r="G171" s="276"/>
      <c r="H171" s="279">
        <v>10.29</v>
      </c>
      <c r="I171" s="280"/>
      <c r="J171" s="276"/>
      <c r="K171" s="276"/>
      <c r="L171" s="281"/>
      <c r="M171" s="282"/>
      <c r="N171" s="283"/>
      <c r="O171" s="283"/>
      <c r="P171" s="283"/>
      <c r="Q171" s="283"/>
      <c r="R171" s="283"/>
      <c r="S171" s="283"/>
      <c r="T171" s="284"/>
      <c r="AT171" s="285" t="s">
        <v>398</v>
      </c>
      <c r="AU171" s="285" t="s">
        <v>92</v>
      </c>
      <c r="AV171" s="16" t="s">
        <v>386</v>
      </c>
      <c r="AW171" s="16" t="s">
        <v>30</v>
      </c>
      <c r="AX171" s="16" t="s">
        <v>84</v>
      </c>
      <c r="AY171" s="285" t="s">
        <v>387</v>
      </c>
    </row>
    <row r="172" spans="1:65" s="2" customFormat="1" ht="21.75" customHeight="1">
      <c r="A172" s="37"/>
      <c r="B172" s="38"/>
      <c r="C172" s="240" t="s">
        <v>128</v>
      </c>
      <c r="D172" s="240" t="s">
        <v>393</v>
      </c>
      <c r="E172" s="241" t="s">
        <v>1824</v>
      </c>
      <c r="F172" s="242" t="s">
        <v>1825</v>
      </c>
      <c r="G172" s="243" t="s">
        <v>405</v>
      </c>
      <c r="H172" s="244">
        <v>5.5620000000000003</v>
      </c>
      <c r="I172" s="245"/>
      <c r="J172" s="246">
        <f>ROUND(I172*H172,2)</f>
        <v>0</v>
      </c>
      <c r="K172" s="247"/>
      <c r="L172" s="40"/>
      <c r="M172" s="248" t="s">
        <v>1</v>
      </c>
      <c r="N172" s="249" t="s">
        <v>42</v>
      </c>
      <c r="O172" s="78"/>
      <c r="P172" s="250">
        <f>O172*H172</f>
        <v>0</v>
      </c>
      <c r="Q172" s="250">
        <v>4.0699999999999998E-3</v>
      </c>
      <c r="R172" s="250">
        <f>Q172*H172</f>
        <v>2.2637339999999999E-2</v>
      </c>
      <c r="S172" s="250">
        <v>0</v>
      </c>
      <c r="T172" s="251">
        <f>S172*H172</f>
        <v>0</v>
      </c>
      <c r="U172" s="37"/>
      <c r="V172" s="37"/>
      <c r="W172" s="37"/>
      <c r="X172" s="37"/>
      <c r="Y172" s="37"/>
      <c r="Z172" s="37"/>
      <c r="AA172" s="37"/>
      <c r="AB172" s="37"/>
      <c r="AC172" s="37"/>
      <c r="AD172" s="37"/>
      <c r="AE172" s="37"/>
      <c r="AR172" s="252" t="s">
        <v>386</v>
      </c>
      <c r="AT172" s="252" t="s">
        <v>393</v>
      </c>
      <c r="AU172" s="252" t="s">
        <v>92</v>
      </c>
      <c r="AY172" s="19" t="s">
        <v>387</v>
      </c>
      <c r="BE172" s="127">
        <f>IF(N172="základná",J172,0)</f>
        <v>0</v>
      </c>
      <c r="BF172" s="127">
        <f>IF(N172="znížená",J172,0)</f>
        <v>0</v>
      </c>
      <c r="BG172" s="127">
        <f>IF(N172="zákl. prenesená",J172,0)</f>
        <v>0</v>
      </c>
      <c r="BH172" s="127">
        <f>IF(N172="zníž. prenesená",J172,0)</f>
        <v>0</v>
      </c>
      <c r="BI172" s="127">
        <f>IF(N172="nulová",J172,0)</f>
        <v>0</v>
      </c>
      <c r="BJ172" s="19" t="s">
        <v>92</v>
      </c>
      <c r="BK172" s="127">
        <f>ROUND(I172*H172,2)</f>
        <v>0</v>
      </c>
      <c r="BL172" s="19" t="s">
        <v>386</v>
      </c>
      <c r="BM172" s="252" t="s">
        <v>7</v>
      </c>
    </row>
    <row r="173" spans="1:65" s="15" customFormat="1" ht="20.399999999999999">
      <c r="B173" s="264"/>
      <c r="C173" s="265"/>
      <c r="D173" s="255" t="s">
        <v>398</v>
      </c>
      <c r="E173" s="266" t="s">
        <v>1</v>
      </c>
      <c r="F173" s="267" t="s">
        <v>1826</v>
      </c>
      <c r="G173" s="265"/>
      <c r="H173" s="268">
        <v>5.5620000000000003</v>
      </c>
      <c r="I173" s="269"/>
      <c r="J173" s="265"/>
      <c r="K173" s="265"/>
      <c r="L173" s="270"/>
      <c r="M173" s="271"/>
      <c r="N173" s="272"/>
      <c r="O173" s="272"/>
      <c r="P173" s="272"/>
      <c r="Q173" s="272"/>
      <c r="R173" s="272"/>
      <c r="S173" s="272"/>
      <c r="T173" s="273"/>
      <c r="AT173" s="274" t="s">
        <v>398</v>
      </c>
      <c r="AU173" s="274" t="s">
        <v>92</v>
      </c>
      <c r="AV173" s="15" t="s">
        <v>92</v>
      </c>
      <c r="AW173" s="15" t="s">
        <v>30</v>
      </c>
      <c r="AX173" s="15" t="s">
        <v>76</v>
      </c>
      <c r="AY173" s="274" t="s">
        <v>387</v>
      </c>
    </row>
    <row r="174" spans="1:65" s="16" customFormat="1" ht="10.199999999999999">
      <c r="B174" s="275"/>
      <c r="C174" s="276"/>
      <c r="D174" s="255" t="s">
        <v>398</v>
      </c>
      <c r="E174" s="277" t="s">
        <v>1</v>
      </c>
      <c r="F174" s="278" t="s">
        <v>412</v>
      </c>
      <c r="G174" s="276"/>
      <c r="H174" s="279">
        <v>5.5620000000000003</v>
      </c>
      <c r="I174" s="280"/>
      <c r="J174" s="276"/>
      <c r="K174" s="276"/>
      <c r="L174" s="281"/>
      <c r="M174" s="282"/>
      <c r="N174" s="283"/>
      <c r="O174" s="283"/>
      <c r="P174" s="283"/>
      <c r="Q174" s="283"/>
      <c r="R174" s="283"/>
      <c r="S174" s="283"/>
      <c r="T174" s="284"/>
      <c r="AT174" s="285" t="s">
        <v>398</v>
      </c>
      <c r="AU174" s="285" t="s">
        <v>92</v>
      </c>
      <c r="AV174" s="16" t="s">
        <v>386</v>
      </c>
      <c r="AW174" s="16" t="s">
        <v>30</v>
      </c>
      <c r="AX174" s="16" t="s">
        <v>84</v>
      </c>
      <c r="AY174" s="285" t="s">
        <v>387</v>
      </c>
    </row>
    <row r="175" spans="1:65" s="2" customFormat="1" ht="24.15" customHeight="1">
      <c r="A175" s="37"/>
      <c r="B175" s="38"/>
      <c r="C175" s="240" t="s">
        <v>131</v>
      </c>
      <c r="D175" s="240" t="s">
        <v>393</v>
      </c>
      <c r="E175" s="241" t="s">
        <v>1827</v>
      </c>
      <c r="F175" s="242" t="s">
        <v>1828</v>
      </c>
      <c r="G175" s="243" t="s">
        <v>405</v>
      </c>
      <c r="H175" s="244">
        <v>5.5620000000000003</v>
      </c>
      <c r="I175" s="245"/>
      <c r="J175" s="246">
        <f>ROUND(I175*H175,2)</f>
        <v>0</v>
      </c>
      <c r="K175" s="247"/>
      <c r="L175" s="40"/>
      <c r="M175" s="248" t="s">
        <v>1</v>
      </c>
      <c r="N175" s="249" t="s">
        <v>42</v>
      </c>
      <c r="O175" s="78"/>
      <c r="P175" s="250">
        <f>O175*H175</f>
        <v>0</v>
      </c>
      <c r="Q175" s="250">
        <v>0</v>
      </c>
      <c r="R175" s="250">
        <f>Q175*H175</f>
        <v>0</v>
      </c>
      <c r="S175" s="250">
        <v>0</v>
      </c>
      <c r="T175" s="251">
        <f>S175*H175</f>
        <v>0</v>
      </c>
      <c r="U175" s="37"/>
      <c r="V175" s="37"/>
      <c r="W175" s="37"/>
      <c r="X175" s="37"/>
      <c r="Y175" s="37"/>
      <c r="Z175" s="37"/>
      <c r="AA175" s="37"/>
      <c r="AB175" s="37"/>
      <c r="AC175" s="37"/>
      <c r="AD175" s="37"/>
      <c r="AE175" s="37"/>
      <c r="AR175" s="252" t="s">
        <v>386</v>
      </c>
      <c r="AT175" s="252" t="s">
        <v>393</v>
      </c>
      <c r="AU175" s="252" t="s">
        <v>92</v>
      </c>
      <c r="AY175" s="19" t="s">
        <v>387</v>
      </c>
      <c r="BE175" s="127">
        <f>IF(N175="základná",J175,0)</f>
        <v>0</v>
      </c>
      <c r="BF175" s="127">
        <f>IF(N175="znížená",J175,0)</f>
        <v>0</v>
      </c>
      <c r="BG175" s="127">
        <f>IF(N175="zákl. prenesená",J175,0)</f>
        <v>0</v>
      </c>
      <c r="BH175" s="127">
        <f>IF(N175="zníž. prenesená",J175,0)</f>
        <v>0</v>
      </c>
      <c r="BI175" s="127">
        <f>IF(N175="nulová",J175,0)</f>
        <v>0</v>
      </c>
      <c r="BJ175" s="19" t="s">
        <v>92</v>
      </c>
      <c r="BK175" s="127">
        <f>ROUND(I175*H175,2)</f>
        <v>0</v>
      </c>
      <c r="BL175" s="19" t="s">
        <v>386</v>
      </c>
      <c r="BM175" s="252" t="s">
        <v>515</v>
      </c>
    </row>
    <row r="176" spans="1:65" s="12" customFormat="1" ht="22.8" customHeight="1">
      <c r="B176" s="212"/>
      <c r="C176" s="213"/>
      <c r="D176" s="214" t="s">
        <v>75</v>
      </c>
      <c r="E176" s="225" t="s">
        <v>429</v>
      </c>
      <c r="F176" s="225" t="s">
        <v>1829</v>
      </c>
      <c r="G176" s="213"/>
      <c r="H176" s="213"/>
      <c r="I176" s="216"/>
      <c r="J176" s="226">
        <f>BK176</f>
        <v>0</v>
      </c>
      <c r="K176" s="213"/>
      <c r="L176" s="217"/>
      <c r="M176" s="218"/>
      <c r="N176" s="219"/>
      <c r="O176" s="219"/>
      <c r="P176" s="220">
        <f>SUM(P177:P188)</f>
        <v>0</v>
      </c>
      <c r="Q176" s="219"/>
      <c r="R176" s="220">
        <f>SUM(R177:R188)</f>
        <v>5.3954690000000003</v>
      </c>
      <c r="S176" s="219"/>
      <c r="T176" s="221">
        <f>SUM(T177:T188)</f>
        <v>0</v>
      </c>
      <c r="AR176" s="222" t="s">
        <v>84</v>
      </c>
      <c r="AT176" s="223" t="s">
        <v>75</v>
      </c>
      <c r="AU176" s="223" t="s">
        <v>84</v>
      </c>
      <c r="AY176" s="222" t="s">
        <v>387</v>
      </c>
      <c r="BK176" s="224">
        <f>SUM(BK177:BK188)</f>
        <v>0</v>
      </c>
    </row>
    <row r="177" spans="1:65" s="2" customFormat="1" ht="33" customHeight="1">
      <c r="A177" s="37"/>
      <c r="B177" s="38"/>
      <c r="C177" s="240" t="s">
        <v>467</v>
      </c>
      <c r="D177" s="240" t="s">
        <v>393</v>
      </c>
      <c r="E177" s="241" t="s">
        <v>1830</v>
      </c>
      <c r="F177" s="242" t="s">
        <v>1831</v>
      </c>
      <c r="G177" s="243" t="s">
        <v>405</v>
      </c>
      <c r="H177" s="244">
        <v>35.700000000000003</v>
      </c>
      <c r="I177" s="245"/>
      <c r="J177" s="246">
        <f>ROUND(I177*H177,2)</f>
        <v>0</v>
      </c>
      <c r="K177" s="247"/>
      <c r="L177" s="40"/>
      <c r="M177" s="248" t="s">
        <v>1</v>
      </c>
      <c r="N177" s="249" t="s">
        <v>42</v>
      </c>
      <c r="O177" s="78"/>
      <c r="P177" s="250">
        <f>O177*H177</f>
        <v>0</v>
      </c>
      <c r="Q177" s="250">
        <v>4.0999999999999999E-4</v>
      </c>
      <c r="R177" s="250">
        <f>Q177*H177</f>
        <v>1.4637000000000001E-2</v>
      </c>
      <c r="S177" s="250">
        <v>0</v>
      </c>
      <c r="T177" s="251">
        <f>S177*H177</f>
        <v>0</v>
      </c>
      <c r="U177" s="37"/>
      <c r="V177" s="37"/>
      <c r="W177" s="37"/>
      <c r="X177" s="37"/>
      <c r="Y177" s="37"/>
      <c r="Z177" s="37"/>
      <c r="AA177" s="37"/>
      <c r="AB177" s="37"/>
      <c r="AC177" s="37"/>
      <c r="AD177" s="37"/>
      <c r="AE177" s="37"/>
      <c r="AR177" s="252" t="s">
        <v>386</v>
      </c>
      <c r="AT177" s="252" t="s">
        <v>393</v>
      </c>
      <c r="AU177" s="252" t="s">
        <v>92</v>
      </c>
      <c r="AY177" s="19" t="s">
        <v>387</v>
      </c>
      <c r="BE177" s="127">
        <f>IF(N177="základná",J177,0)</f>
        <v>0</v>
      </c>
      <c r="BF177" s="127">
        <f>IF(N177="znížená",J177,0)</f>
        <v>0</v>
      </c>
      <c r="BG177" s="127">
        <f>IF(N177="zákl. prenesená",J177,0)</f>
        <v>0</v>
      </c>
      <c r="BH177" s="127">
        <f>IF(N177="zníž. prenesená",J177,0)</f>
        <v>0</v>
      </c>
      <c r="BI177" s="127">
        <f>IF(N177="nulová",J177,0)</f>
        <v>0</v>
      </c>
      <c r="BJ177" s="19" t="s">
        <v>92</v>
      </c>
      <c r="BK177" s="127">
        <f>ROUND(I177*H177,2)</f>
        <v>0</v>
      </c>
      <c r="BL177" s="19" t="s">
        <v>386</v>
      </c>
      <c r="BM177" s="252" t="s">
        <v>296</v>
      </c>
    </row>
    <row r="178" spans="1:65" s="15" customFormat="1" ht="10.199999999999999">
      <c r="B178" s="264"/>
      <c r="C178" s="265"/>
      <c r="D178" s="255" t="s">
        <v>398</v>
      </c>
      <c r="E178" s="266" t="s">
        <v>1</v>
      </c>
      <c r="F178" s="267" t="s">
        <v>1832</v>
      </c>
      <c r="G178" s="265"/>
      <c r="H178" s="268">
        <v>14.5</v>
      </c>
      <c r="I178" s="269"/>
      <c r="J178" s="265"/>
      <c r="K178" s="265"/>
      <c r="L178" s="270"/>
      <c r="M178" s="271"/>
      <c r="N178" s="272"/>
      <c r="O178" s="272"/>
      <c r="P178" s="272"/>
      <c r="Q178" s="272"/>
      <c r="R178" s="272"/>
      <c r="S178" s="272"/>
      <c r="T178" s="273"/>
      <c r="AT178" s="274" t="s">
        <v>398</v>
      </c>
      <c r="AU178" s="274" t="s">
        <v>92</v>
      </c>
      <c r="AV178" s="15" t="s">
        <v>92</v>
      </c>
      <c r="AW178" s="15" t="s">
        <v>30</v>
      </c>
      <c r="AX178" s="15" t="s">
        <v>76</v>
      </c>
      <c r="AY178" s="274" t="s">
        <v>387</v>
      </c>
    </row>
    <row r="179" spans="1:65" s="15" customFormat="1" ht="10.199999999999999">
      <c r="B179" s="264"/>
      <c r="C179" s="265"/>
      <c r="D179" s="255" t="s">
        <v>398</v>
      </c>
      <c r="E179" s="266" t="s">
        <v>1</v>
      </c>
      <c r="F179" s="267" t="s">
        <v>1833</v>
      </c>
      <c r="G179" s="265"/>
      <c r="H179" s="268">
        <v>21.2</v>
      </c>
      <c r="I179" s="269"/>
      <c r="J179" s="265"/>
      <c r="K179" s="265"/>
      <c r="L179" s="270"/>
      <c r="M179" s="271"/>
      <c r="N179" s="272"/>
      <c r="O179" s="272"/>
      <c r="P179" s="272"/>
      <c r="Q179" s="272"/>
      <c r="R179" s="272"/>
      <c r="S179" s="272"/>
      <c r="T179" s="273"/>
      <c r="AT179" s="274" t="s">
        <v>398</v>
      </c>
      <c r="AU179" s="274" t="s">
        <v>92</v>
      </c>
      <c r="AV179" s="15" t="s">
        <v>92</v>
      </c>
      <c r="AW179" s="15" t="s">
        <v>30</v>
      </c>
      <c r="AX179" s="15" t="s">
        <v>76</v>
      </c>
      <c r="AY179" s="274" t="s">
        <v>387</v>
      </c>
    </row>
    <row r="180" spans="1:65" s="16" customFormat="1" ht="10.199999999999999">
      <c r="B180" s="275"/>
      <c r="C180" s="276"/>
      <c r="D180" s="255" t="s">
        <v>398</v>
      </c>
      <c r="E180" s="277" t="s">
        <v>1</v>
      </c>
      <c r="F180" s="278" t="s">
        <v>401</v>
      </c>
      <c r="G180" s="276"/>
      <c r="H180" s="279">
        <v>35.700000000000003</v>
      </c>
      <c r="I180" s="280"/>
      <c r="J180" s="276"/>
      <c r="K180" s="276"/>
      <c r="L180" s="281"/>
      <c r="M180" s="282"/>
      <c r="N180" s="283"/>
      <c r="O180" s="283"/>
      <c r="P180" s="283"/>
      <c r="Q180" s="283"/>
      <c r="R180" s="283"/>
      <c r="S180" s="283"/>
      <c r="T180" s="284"/>
      <c r="AT180" s="285" t="s">
        <v>398</v>
      </c>
      <c r="AU180" s="285" t="s">
        <v>92</v>
      </c>
      <c r="AV180" s="16" t="s">
        <v>386</v>
      </c>
      <c r="AW180" s="16" t="s">
        <v>30</v>
      </c>
      <c r="AX180" s="16" t="s">
        <v>84</v>
      </c>
      <c r="AY180" s="285" t="s">
        <v>387</v>
      </c>
    </row>
    <row r="181" spans="1:65" s="2" customFormat="1" ht="33" customHeight="1">
      <c r="A181" s="37"/>
      <c r="B181" s="38"/>
      <c r="C181" s="240" t="s">
        <v>471</v>
      </c>
      <c r="D181" s="240" t="s">
        <v>393</v>
      </c>
      <c r="E181" s="241" t="s">
        <v>1834</v>
      </c>
      <c r="F181" s="242" t="s">
        <v>1835</v>
      </c>
      <c r="G181" s="243" t="s">
        <v>405</v>
      </c>
      <c r="H181" s="244">
        <v>21.2</v>
      </c>
      <c r="I181" s="245"/>
      <c r="J181" s="246">
        <f>ROUND(I181*H181,2)</f>
        <v>0</v>
      </c>
      <c r="K181" s="247"/>
      <c r="L181" s="40"/>
      <c r="M181" s="248" t="s">
        <v>1</v>
      </c>
      <c r="N181" s="249" t="s">
        <v>42</v>
      </c>
      <c r="O181" s="78"/>
      <c r="P181" s="250">
        <f>O181*H181</f>
        <v>0</v>
      </c>
      <c r="Q181" s="250">
        <v>0.12966</v>
      </c>
      <c r="R181" s="250">
        <f>Q181*H181</f>
        <v>2.7487919999999999</v>
      </c>
      <c r="S181" s="250">
        <v>0</v>
      </c>
      <c r="T181" s="251">
        <f>S181*H181</f>
        <v>0</v>
      </c>
      <c r="U181" s="37"/>
      <c r="V181" s="37"/>
      <c r="W181" s="37"/>
      <c r="X181" s="37"/>
      <c r="Y181" s="37"/>
      <c r="Z181" s="37"/>
      <c r="AA181" s="37"/>
      <c r="AB181" s="37"/>
      <c r="AC181" s="37"/>
      <c r="AD181" s="37"/>
      <c r="AE181" s="37"/>
      <c r="AR181" s="252" t="s">
        <v>386</v>
      </c>
      <c r="AT181" s="252" t="s">
        <v>393</v>
      </c>
      <c r="AU181" s="252" t="s">
        <v>92</v>
      </c>
      <c r="AY181" s="19" t="s">
        <v>387</v>
      </c>
      <c r="BE181" s="127">
        <f>IF(N181="základná",J181,0)</f>
        <v>0</v>
      </c>
      <c r="BF181" s="127">
        <f>IF(N181="znížená",J181,0)</f>
        <v>0</v>
      </c>
      <c r="BG181" s="127">
        <f>IF(N181="zákl. prenesená",J181,0)</f>
        <v>0</v>
      </c>
      <c r="BH181" s="127">
        <f>IF(N181="zníž. prenesená",J181,0)</f>
        <v>0</v>
      </c>
      <c r="BI181" s="127">
        <f>IF(N181="nulová",J181,0)</f>
        <v>0</v>
      </c>
      <c r="BJ181" s="19" t="s">
        <v>92</v>
      </c>
      <c r="BK181" s="127">
        <f>ROUND(I181*H181,2)</f>
        <v>0</v>
      </c>
      <c r="BL181" s="19" t="s">
        <v>386</v>
      </c>
      <c r="BM181" s="252" t="s">
        <v>535</v>
      </c>
    </row>
    <row r="182" spans="1:65" s="14" customFormat="1" ht="10.199999999999999">
      <c r="B182" s="253"/>
      <c r="C182" s="254"/>
      <c r="D182" s="255" t="s">
        <v>398</v>
      </c>
      <c r="E182" s="256" t="s">
        <v>1</v>
      </c>
      <c r="F182" s="257" t="s">
        <v>1836</v>
      </c>
      <c r="G182" s="254"/>
      <c r="H182" s="256" t="s">
        <v>1</v>
      </c>
      <c r="I182" s="258"/>
      <c r="J182" s="254"/>
      <c r="K182" s="254"/>
      <c r="L182" s="259"/>
      <c r="M182" s="260"/>
      <c r="N182" s="261"/>
      <c r="O182" s="261"/>
      <c r="P182" s="261"/>
      <c r="Q182" s="261"/>
      <c r="R182" s="261"/>
      <c r="S182" s="261"/>
      <c r="T182" s="262"/>
      <c r="AT182" s="263" t="s">
        <v>398</v>
      </c>
      <c r="AU182" s="263" t="s">
        <v>92</v>
      </c>
      <c r="AV182" s="14" t="s">
        <v>84</v>
      </c>
      <c r="AW182" s="14" t="s">
        <v>30</v>
      </c>
      <c r="AX182" s="14" t="s">
        <v>76</v>
      </c>
      <c r="AY182" s="263" t="s">
        <v>387</v>
      </c>
    </row>
    <row r="183" spans="1:65" s="15" customFormat="1" ht="20.399999999999999">
      <c r="B183" s="264"/>
      <c r="C183" s="265"/>
      <c r="D183" s="255" t="s">
        <v>398</v>
      </c>
      <c r="E183" s="266" t="s">
        <v>1</v>
      </c>
      <c r="F183" s="267" t="s">
        <v>1837</v>
      </c>
      <c r="G183" s="265"/>
      <c r="H183" s="268">
        <v>21.2</v>
      </c>
      <c r="I183" s="269"/>
      <c r="J183" s="265"/>
      <c r="K183" s="265"/>
      <c r="L183" s="270"/>
      <c r="M183" s="271"/>
      <c r="N183" s="272"/>
      <c r="O183" s="272"/>
      <c r="P183" s="272"/>
      <c r="Q183" s="272"/>
      <c r="R183" s="272"/>
      <c r="S183" s="272"/>
      <c r="T183" s="273"/>
      <c r="AT183" s="274" t="s">
        <v>398</v>
      </c>
      <c r="AU183" s="274" t="s">
        <v>92</v>
      </c>
      <c r="AV183" s="15" t="s">
        <v>92</v>
      </c>
      <c r="AW183" s="15" t="s">
        <v>30</v>
      </c>
      <c r="AX183" s="15" t="s">
        <v>76</v>
      </c>
      <c r="AY183" s="274" t="s">
        <v>387</v>
      </c>
    </row>
    <row r="184" spans="1:65" s="16" customFormat="1" ht="10.199999999999999">
      <c r="B184" s="275"/>
      <c r="C184" s="276"/>
      <c r="D184" s="255" t="s">
        <v>398</v>
      </c>
      <c r="E184" s="277" t="s">
        <v>1</v>
      </c>
      <c r="F184" s="278" t="s">
        <v>412</v>
      </c>
      <c r="G184" s="276"/>
      <c r="H184" s="279">
        <v>21.2</v>
      </c>
      <c r="I184" s="280"/>
      <c r="J184" s="276"/>
      <c r="K184" s="276"/>
      <c r="L184" s="281"/>
      <c r="M184" s="282"/>
      <c r="N184" s="283"/>
      <c r="O184" s="283"/>
      <c r="P184" s="283"/>
      <c r="Q184" s="283"/>
      <c r="R184" s="283"/>
      <c r="S184" s="283"/>
      <c r="T184" s="284"/>
      <c r="AT184" s="285" t="s">
        <v>398</v>
      </c>
      <c r="AU184" s="285" t="s">
        <v>92</v>
      </c>
      <c r="AV184" s="16" t="s">
        <v>386</v>
      </c>
      <c r="AW184" s="16" t="s">
        <v>30</v>
      </c>
      <c r="AX184" s="16" t="s">
        <v>84</v>
      </c>
      <c r="AY184" s="285" t="s">
        <v>387</v>
      </c>
    </row>
    <row r="185" spans="1:65" s="2" customFormat="1" ht="37.799999999999997" customHeight="1">
      <c r="A185" s="37"/>
      <c r="B185" s="38"/>
      <c r="C185" s="240" t="s">
        <v>475</v>
      </c>
      <c r="D185" s="240" t="s">
        <v>393</v>
      </c>
      <c r="E185" s="241" t="s">
        <v>1838</v>
      </c>
      <c r="F185" s="242" t="s">
        <v>1839</v>
      </c>
      <c r="G185" s="243" t="s">
        <v>405</v>
      </c>
      <c r="H185" s="244">
        <v>14.5</v>
      </c>
      <c r="I185" s="245"/>
      <c r="J185" s="246">
        <f>ROUND(I185*H185,2)</f>
        <v>0</v>
      </c>
      <c r="K185" s="247"/>
      <c r="L185" s="40"/>
      <c r="M185" s="248" t="s">
        <v>1</v>
      </c>
      <c r="N185" s="249" t="s">
        <v>42</v>
      </c>
      <c r="O185" s="78"/>
      <c r="P185" s="250">
        <f>O185*H185</f>
        <v>0</v>
      </c>
      <c r="Q185" s="250">
        <v>0.18151999999999999</v>
      </c>
      <c r="R185" s="250">
        <f>Q185*H185</f>
        <v>2.6320399999999999</v>
      </c>
      <c r="S185" s="250">
        <v>0</v>
      </c>
      <c r="T185" s="251">
        <f>S185*H185</f>
        <v>0</v>
      </c>
      <c r="U185" s="37"/>
      <c r="V185" s="37"/>
      <c r="W185" s="37"/>
      <c r="X185" s="37"/>
      <c r="Y185" s="37"/>
      <c r="Z185" s="37"/>
      <c r="AA185" s="37"/>
      <c r="AB185" s="37"/>
      <c r="AC185" s="37"/>
      <c r="AD185" s="37"/>
      <c r="AE185" s="37"/>
      <c r="AR185" s="252" t="s">
        <v>386</v>
      </c>
      <c r="AT185" s="252" t="s">
        <v>393</v>
      </c>
      <c r="AU185" s="252" t="s">
        <v>92</v>
      </c>
      <c r="AY185" s="19" t="s">
        <v>387</v>
      </c>
      <c r="BE185" s="127">
        <f>IF(N185="základná",J185,0)</f>
        <v>0</v>
      </c>
      <c r="BF185" s="127">
        <f>IF(N185="znížená",J185,0)</f>
        <v>0</v>
      </c>
      <c r="BG185" s="127">
        <f>IF(N185="zákl. prenesená",J185,0)</f>
        <v>0</v>
      </c>
      <c r="BH185" s="127">
        <f>IF(N185="zníž. prenesená",J185,0)</f>
        <v>0</v>
      </c>
      <c r="BI185" s="127">
        <f>IF(N185="nulová",J185,0)</f>
        <v>0</v>
      </c>
      <c r="BJ185" s="19" t="s">
        <v>92</v>
      </c>
      <c r="BK185" s="127">
        <f>ROUND(I185*H185,2)</f>
        <v>0</v>
      </c>
      <c r="BL185" s="19" t="s">
        <v>386</v>
      </c>
      <c r="BM185" s="252" t="s">
        <v>546</v>
      </c>
    </row>
    <row r="186" spans="1:65" s="14" customFormat="1" ht="10.199999999999999">
      <c r="B186" s="253"/>
      <c r="C186" s="254"/>
      <c r="D186" s="255" t="s">
        <v>398</v>
      </c>
      <c r="E186" s="256" t="s">
        <v>1</v>
      </c>
      <c r="F186" s="257" t="s">
        <v>1840</v>
      </c>
      <c r="G186" s="254"/>
      <c r="H186" s="256" t="s">
        <v>1</v>
      </c>
      <c r="I186" s="258"/>
      <c r="J186" s="254"/>
      <c r="K186" s="254"/>
      <c r="L186" s="259"/>
      <c r="M186" s="260"/>
      <c r="N186" s="261"/>
      <c r="O186" s="261"/>
      <c r="P186" s="261"/>
      <c r="Q186" s="261"/>
      <c r="R186" s="261"/>
      <c r="S186" s="261"/>
      <c r="T186" s="262"/>
      <c r="AT186" s="263" t="s">
        <v>398</v>
      </c>
      <c r="AU186" s="263" t="s">
        <v>92</v>
      </c>
      <c r="AV186" s="14" t="s">
        <v>84</v>
      </c>
      <c r="AW186" s="14" t="s">
        <v>30</v>
      </c>
      <c r="AX186" s="14" t="s">
        <v>76</v>
      </c>
      <c r="AY186" s="263" t="s">
        <v>387</v>
      </c>
    </row>
    <row r="187" spans="1:65" s="15" customFormat="1" ht="20.399999999999999">
      <c r="B187" s="264"/>
      <c r="C187" s="265"/>
      <c r="D187" s="255" t="s">
        <v>398</v>
      </c>
      <c r="E187" s="266" t="s">
        <v>1</v>
      </c>
      <c r="F187" s="267" t="s">
        <v>1841</v>
      </c>
      <c r="G187" s="265"/>
      <c r="H187" s="268">
        <v>14.5</v>
      </c>
      <c r="I187" s="269"/>
      <c r="J187" s="265"/>
      <c r="K187" s="265"/>
      <c r="L187" s="270"/>
      <c r="M187" s="271"/>
      <c r="N187" s="272"/>
      <c r="O187" s="272"/>
      <c r="P187" s="272"/>
      <c r="Q187" s="272"/>
      <c r="R187" s="272"/>
      <c r="S187" s="272"/>
      <c r="T187" s="273"/>
      <c r="AT187" s="274" t="s">
        <v>398</v>
      </c>
      <c r="AU187" s="274" t="s">
        <v>92</v>
      </c>
      <c r="AV187" s="15" t="s">
        <v>92</v>
      </c>
      <c r="AW187" s="15" t="s">
        <v>30</v>
      </c>
      <c r="AX187" s="15" t="s">
        <v>76</v>
      </c>
      <c r="AY187" s="274" t="s">
        <v>387</v>
      </c>
    </row>
    <row r="188" spans="1:65" s="16" customFormat="1" ht="10.199999999999999">
      <c r="B188" s="275"/>
      <c r="C188" s="276"/>
      <c r="D188" s="255" t="s">
        <v>398</v>
      </c>
      <c r="E188" s="277" t="s">
        <v>1</v>
      </c>
      <c r="F188" s="278" t="s">
        <v>412</v>
      </c>
      <c r="G188" s="276"/>
      <c r="H188" s="279">
        <v>14.5</v>
      </c>
      <c r="I188" s="280"/>
      <c r="J188" s="276"/>
      <c r="K188" s="276"/>
      <c r="L188" s="281"/>
      <c r="M188" s="282"/>
      <c r="N188" s="283"/>
      <c r="O188" s="283"/>
      <c r="P188" s="283"/>
      <c r="Q188" s="283"/>
      <c r="R188" s="283"/>
      <c r="S188" s="283"/>
      <c r="T188" s="284"/>
      <c r="AT188" s="285" t="s">
        <v>398</v>
      </c>
      <c r="AU188" s="285" t="s">
        <v>92</v>
      </c>
      <c r="AV188" s="16" t="s">
        <v>386</v>
      </c>
      <c r="AW188" s="16" t="s">
        <v>30</v>
      </c>
      <c r="AX188" s="16" t="s">
        <v>84</v>
      </c>
      <c r="AY188" s="285" t="s">
        <v>387</v>
      </c>
    </row>
    <row r="189" spans="1:65" s="12" customFormat="1" ht="22.8" customHeight="1">
      <c r="B189" s="212"/>
      <c r="C189" s="213"/>
      <c r="D189" s="214" t="s">
        <v>75</v>
      </c>
      <c r="E189" s="225" t="s">
        <v>427</v>
      </c>
      <c r="F189" s="225" t="s">
        <v>1842</v>
      </c>
      <c r="G189" s="213"/>
      <c r="H189" s="213"/>
      <c r="I189" s="216"/>
      <c r="J189" s="226">
        <f>BK189</f>
        <v>0</v>
      </c>
      <c r="K189" s="213"/>
      <c r="L189" s="217"/>
      <c r="M189" s="218"/>
      <c r="N189" s="219"/>
      <c r="O189" s="219"/>
      <c r="P189" s="220">
        <f>SUM(P190:P242)</f>
        <v>0</v>
      </c>
      <c r="Q189" s="219"/>
      <c r="R189" s="220">
        <f>SUM(R190:R242)</f>
        <v>0.55286999999999997</v>
      </c>
      <c r="S189" s="219"/>
      <c r="T189" s="221">
        <f>SUM(T190:T242)</f>
        <v>0</v>
      </c>
      <c r="AR189" s="222" t="s">
        <v>84</v>
      </c>
      <c r="AT189" s="223" t="s">
        <v>75</v>
      </c>
      <c r="AU189" s="223" t="s">
        <v>84</v>
      </c>
      <c r="AY189" s="222" t="s">
        <v>387</v>
      </c>
      <c r="BK189" s="224">
        <f>SUM(BK190:BK242)</f>
        <v>0</v>
      </c>
    </row>
    <row r="190" spans="1:65" s="2" customFormat="1" ht="24.15" customHeight="1">
      <c r="A190" s="37"/>
      <c r="B190" s="38"/>
      <c r="C190" s="240" t="s">
        <v>479</v>
      </c>
      <c r="D190" s="240" t="s">
        <v>393</v>
      </c>
      <c r="E190" s="241" t="s">
        <v>1843</v>
      </c>
      <c r="F190" s="242" t="s">
        <v>1844</v>
      </c>
      <c r="G190" s="243" t="s">
        <v>436</v>
      </c>
      <c r="H190" s="244">
        <v>27</v>
      </c>
      <c r="I190" s="245"/>
      <c r="J190" s="246">
        <f>ROUND(I190*H190,2)</f>
        <v>0</v>
      </c>
      <c r="K190" s="247"/>
      <c r="L190" s="40"/>
      <c r="M190" s="248" t="s">
        <v>1</v>
      </c>
      <c r="N190" s="249" t="s">
        <v>42</v>
      </c>
      <c r="O190" s="78"/>
      <c r="P190" s="250">
        <f>O190*H190</f>
        <v>0</v>
      </c>
      <c r="Q190" s="250">
        <v>0</v>
      </c>
      <c r="R190" s="250">
        <f>Q190*H190</f>
        <v>0</v>
      </c>
      <c r="S190" s="250">
        <v>0</v>
      </c>
      <c r="T190" s="251">
        <f>S190*H190</f>
        <v>0</v>
      </c>
      <c r="U190" s="37"/>
      <c r="V190" s="37"/>
      <c r="W190" s="37"/>
      <c r="X190" s="37"/>
      <c r="Y190" s="37"/>
      <c r="Z190" s="37"/>
      <c r="AA190" s="37"/>
      <c r="AB190" s="37"/>
      <c r="AC190" s="37"/>
      <c r="AD190" s="37"/>
      <c r="AE190" s="37"/>
      <c r="AR190" s="252" t="s">
        <v>386</v>
      </c>
      <c r="AT190" s="252" t="s">
        <v>393</v>
      </c>
      <c r="AU190" s="252" t="s">
        <v>92</v>
      </c>
      <c r="AY190" s="19" t="s">
        <v>387</v>
      </c>
      <c r="BE190" s="127">
        <f>IF(N190="základná",J190,0)</f>
        <v>0</v>
      </c>
      <c r="BF190" s="127">
        <f>IF(N190="znížená",J190,0)</f>
        <v>0</v>
      </c>
      <c r="BG190" s="127">
        <f>IF(N190="zákl. prenesená",J190,0)</f>
        <v>0</v>
      </c>
      <c r="BH190" s="127">
        <f>IF(N190="zníž. prenesená",J190,0)</f>
        <v>0</v>
      </c>
      <c r="BI190" s="127">
        <f>IF(N190="nulová",J190,0)</f>
        <v>0</v>
      </c>
      <c r="BJ190" s="19" t="s">
        <v>92</v>
      </c>
      <c r="BK190" s="127">
        <f>ROUND(I190*H190,2)</f>
        <v>0</v>
      </c>
      <c r="BL190" s="19" t="s">
        <v>386</v>
      </c>
      <c r="BM190" s="252" t="s">
        <v>560</v>
      </c>
    </row>
    <row r="191" spans="1:65" s="15" customFormat="1" ht="10.199999999999999">
      <c r="B191" s="264"/>
      <c r="C191" s="265"/>
      <c r="D191" s="255" t="s">
        <v>398</v>
      </c>
      <c r="E191" s="266" t="s">
        <v>1</v>
      </c>
      <c r="F191" s="267" t="s">
        <v>1845</v>
      </c>
      <c r="G191" s="265"/>
      <c r="H191" s="268">
        <v>16</v>
      </c>
      <c r="I191" s="269"/>
      <c r="J191" s="265"/>
      <c r="K191" s="265"/>
      <c r="L191" s="270"/>
      <c r="M191" s="271"/>
      <c r="N191" s="272"/>
      <c r="O191" s="272"/>
      <c r="P191" s="272"/>
      <c r="Q191" s="272"/>
      <c r="R191" s="272"/>
      <c r="S191" s="272"/>
      <c r="T191" s="273"/>
      <c r="AT191" s="274" t="s">
        <v>398</v>
      </c>
      <c r="AU191" s="274" t="s">
        <v>92</v>
      </c>
      <c r="AV191" s="15" t="s">
        <v>92</v>
      </c>
      <c r="AW191" s="15" t="s">
        <v>30</v>
      </c>
      <c r="AX191" s="15" t="s">
        <v>76</v>
      </c>
      <c r="AY191" s="274" t="s">
        <v>387</v>
      </c>
    </row>
    <row r="192" spans="1:65" s="15" customFormat="1" ht="10.199999999999999">
      <c r="B192" s="264"/>
      <c r="C192" s="265"/>
      <c r="D192" s="255" t="s">
        <v>398</v>
      </c>
      <c r="E192" s="266" t="s">
        <v>1</v>
      </c>
      <c r="F192" s="267" t="s">
        <v>1846</v>
      </c>
      <c r="G192" s="265"/>
      <c r="H192" s="268">
        <v>11</v>
      </c>
      <c r="I192" s="269"/>
      <c r="J192" s="265"/>
      <c r="K192" s="265"/>
      <c r="L192" s="270"/>
      <c r="M192" s="271"/>
      <c r="N192" s="272"/>
      <c r="O192" s="272"/>
      <c r="P192" s="272"/>
      <c r="Q192" s="272"/>
      <c r="R192" s="272"/>
      <c r="S192" s="272"/>
      <c r="T192" s="273"/>
      <c r="AT192" s="274" t="s">
        <v>398</v>
      </c>
      <c r="AU192" s="274" t="s">
        <v>92</v>
      </c>
      <c r="AV192" s="15" t="s">
        <v>92</v>
      </c>
      <c r="AW192" s="15" t="s">
        <v>30</v>
      </c>
      <c r="AX192" s="15" t="s">
        <v>76</v>
      </c>
      <c r="AY192" s="274" t="s">
        <v>387</v>
      </c>
    </row>
    <row r="193" spans="1:65" s="16" customFormat="1" ht="10.199999999999999">
      <c r="B193" s="275"/>
      <c r="C193" s="276"/>
      <c r="D193" s="255" t="s">
        <v>398</v>
      </c>
      <c r="E193" s="277" t="s">
        <v>1</v>
      </c>
      <c r="F193" s="278" t="s">
        <v>401</v>
      </c>
      <c r="G193" s="276"/>
      <c r="H193" s="279">
        <v>27</v>
      </c>
      <c r="I193" s="280"/>
      <c r="J193" s="276"/>
      <c r="K193" s="276"/>
      <c r="L193" s="281"/>
      <c r="M193" s="282"/>
      <c r="N193" s="283"/>
      <c r="O193" s="283"/>
      <c r="P193" s="283"/>
      <c r="Q193" s="283"/>
      <c r="R193" s="283"/>
      <c r="S193" s="283"/>
      <c r="T193" s="284"/>
      <c r="AT193" s="285" t="s">
        <v>398</v>
      </c>
      <c r="AU193" s="285" t="s">
        <v>92</v>
      </c>
      <c r="AV193" s="16" t="s">
        <v>386</v>
      </c>
      <c r="AW193" s="16" t="s">
        <v>30</v>
      </c>
      <c r="AX193" s="16" t="s">
        <v>84</v>
      </c>
      <c r="AY193" s="285" t="s">
        <v>387</v>
      </c>
    </row>
    <row r="194" spans="1:65" s="2" customFormat="1" ht="24.15" customHeight="1">
      <c r="A194" s="37"/>
      <c r="B194" s="38"/>
      <c r="C194" s="297" t="s">
        <v>422</v>
      </c>
      <c r="D194" s="297" t="s">
        <v>592</v>
      </c>
      <c r="E194" s="298" t="s">
        <v>1847</v>
      </c>
      <c r="F194" s="299" t="s">
        <v>1848</v>
      </c>
      <c r="G194" s="300" t="s">
        <v>436</v>
      </c>
      <c r="H194" s="301">
        <v>16</v>
      </c>
      <c r="I194" s="302"/>
      <c r="J194" s="303">
        <f>ROUND(I194*H194,2)</f>
        <v>0</v>
      </c>
      <c r="K194" s="304"/>
      <c r="L194" s="305"/>
      <c r="M194" s="306" t="s">
        <v>1</v>
      </c>
      <c r="N194" s="307" t="s">
        <v>42</v>
      </c>
      <c r="O194" s="78"/>
      <c r="P194" s="250">
        <f>O194*H194</f>
        <v>0</v>
      </c>
      <c r="Q194" s="250">
        <v>2.8000000000000001E-2</v>
      </c>
      <c r="R194" s="250">
        <f>Q194*H194</f>
        <v>0.44800000000000001</v>
      </c>
      <c r="S194" s="250">
        <v>0</v>
      </c>
      <c r="T194" s="251">
        <f>S194*H194</f>
        <v>0</v>
      </c>
      <c r="U194" s="37"/>
      <c r="V194" s="37"/>
      <c r="W194" s="37"/>
      <c r="X194" s="37"/>
      <c r="Y194" s="37"/>
      <c r="Z194" s="37"/>
      <c r="AA194" s="37"/>
      <c r="AB194" s="37"/>
      <c r="AC194" s="37"/>
      <c r="AD194" s="37"/>
      <c r="AE194" s="37"/>
      <c r="AR194" s="252" t="s">
        <v>443</v>
      </c>
      <c r="AT194" s="252" t="s">
        <v>592</v>
      </c>
      <c r="AU194" s="252" t="s">
        <v>92</v>
      </c>
      <c r="AY194" s="19" t="s">
        <v>387</v>
      </c>
      <c r="BE194" s="127">
        <f>IF(N194="základná",J194,0)</f>
        <v>0</v>
      </c>
      <c r="BF194" s="127">
        <f>IF(N194="znížená",J194,0)</f>
        <v>0</v>
      </c>
      <c r="BG194" s="127">
        <f>IF(N194="zákl. prenesená",J194,0)</f>
        <v>0</v>
      </c>
      <c r="BH194" s="127">
        <f>IF(N194="zníž. prenesená",J194,0)</f>
        <v>0</v>
      </c>
      <c r="BI194" s="127">
        <f>IF(N194="nulová",J194,0)</f>
        <v>0</v>
      </c>
      <c r="BJ194" s="19" t="s">
        <v>92</v>
      </c>
      <c r="BK194" s="127">
        <f>ROUND(I194*H194,2)</f>
        <v>0</v>
      </c>
      <c r="BL194" s="19" t="s">
        <v>386</v>
      </c>
      <c r="BM194" s="252" t="s">
        <v>575</v>
      </c>
    </row>
    <row r="195" spans="1:65" s="2" customFormat="1" ht="21.75" customHeight="1">
      <c r="A195" s="37"/>
      <c r="B195" s="38"/>
      <c r="C195" s="240" t="s">
        <v>488</v>
      </c>
      <c r="D195" s="240" t="s">
        <v>393</v>
      </c>
      <c r="E195" s="241" t="s">
        <v>1849</v>
      </c>
      <c r="F195" s="242" t="s">
        <v>1850</v>
      </c>
      <c r="G195" s="243" t="s">
        <v>436</v>
      </c>
      <c r="H195" s="244">
        <v>27</v>
      </c>
      <c r="I195" s="245"/>
      <c r="J195" s="246">
        <f>ROUND(I195*H195,2)</f>
        <v>0</v>
      </c>
      <c r="K195" s="247"/>
      <c r="L195" s="40"/>
      <c r="M195" s="248" t="s">
        <v>1</v>
      </c>
      <c r="N195" s="249" t="s">
        <v>42</v>
      </c>
      <c r="O195" s="78"/>
      <c r="P195" s="250">
        <f>O195*H195</f>
        <v>0</v>
      </c>
      <c r="Q195" s="250">
        <v>0</v>
      </c>
      <c r="R195" s="250">
        <f>Q195*H195</f>
        <v>0</v>
      </c>
      <c r="S195" s="250">
        <v>0</v>
      </c>
      <c r="T195" s="251">
        <f>S195*H195</f>
        <v>0</v>
      </c>
      <c r="U195" s="37"/>
      <c r="V195" s="37"/>
      <c r="W195" s="37"/>
      <c r="X195" s="37"/>
      <c r="Y195" s="37"/>
      <c r="Z195" s="37"/>
      <c r="AA195" s="37"/>
      <c r="AB195" s="37"/>
      <c r="AC195" s="37"/>
      <c r="AD195" s="37"/>
      <c r="AE195" s="37"/>
      <c r="AR195" s="252" t="s">
        <v>386</v>
      </c>
      <c r="AT195" s="252" t="s">
        <v>393</v>
      </c>
      <c r="AU195" s="252" t="s">
        <v>92</v>
      </c>
      <c r="AY195" s="19" t="s">
        <v>387</v>
      </c>
      <c r="BE195" s="127">
        <f>IF(N195="základná",J195,0)</f>
        <v>0</v>
      </c>
      <c r="BF195" s="127">
        <f>IF(N195="znížená",J195,0)</f>
        <v>0</v>
      </c>
      <c r="BG195" s="127">
        <f>IF(N195="zákl. prenesená",J195,0)</f>
        <v>0</v>
      </c>
      <c r="BH195" s="127">
        <f>IF(N195="zníž. prenesená",J195,0)</f>
        <v>0</v>
      </c>
      <c r="BI195" s="127">
        <f>IF(N195="nulová",J195,0)</f>
        <v>0</v>
      </c>
      <c r="BJ195" s="19" t="s">
        <v>92</v>
      </c>
      <c r="BK195" s="127">
        <f>ROUND(I195*H195,2)</f>
        <v>0</v>
      </c>
      <c r="BL195" s="19" t="s">
        <v>386</v>
      </c>
      <c r="BM195" s="252" t="s">
        <v>584</v>
      </c>
    </row>
    <row r="196" spans="1:65" s="15" customFormat="1" ht="10.199999999999999">
      <c r="B196" s="264"/>
      <c r="C196" s="265"/>
      <c r="D196" s="255" t="s">
        <v>398</v>
      </c>
      <c r="E196" s="266" t="s">
        <v>1</v>
      </c>
      <c r="F196" s="267" t="s">
        <v>1845</v>
      </c>
      <c r="G196" s="265"/>
      <c r="H196" s="268">
        <v>16</v>
      </c>
      <c r="I196" s="269"/>
      <c r="J196" s="265"/>
      <c r="K196" s="265"/>
      <c r="L196" s="270"/>
      <c r="M196" s="271"/>
      <c r="N196" s="272"/>
      <c r="O196" s="272"/>
      <c r="P196" s="272"/>
      <c r="Q196" s="272"/>
      <c r="R196" s="272"/>
      <c r="S196" s="272"/>
      <c r="T196" s="273"/>
      <c r="AT196" s="274" t="s">
        <v>398</v>
      </c>
      <c r="AU196" s="274" t="s">
        <v>92</v>
      </c>
      <c r="AV196" s="15" t="s">
        <v>92</v>
      </c>
      <c r="AW196" s="15" t="s">
        <v>30</v>
      </c>
      <c r="AX196" s="15" t="s">
        <v>76</v>
      </c>
      <c r="AY196" s="274" t="s">
        <v>387</v>
      </c>
    </row>
    <row r="197" spans="1:65" s="15" customFormat="1" ht="10.199999999999999">
      <c r="B197" s="264"/>
      <c r="C197" s="265"/>
      <c r="D197" s="255" t="s">
        <v>398</v>
      </c>
      <c r="E197" s="266" t="s">
        <v>1</v>
      </c>
      <c r="F197" s="267" t="s">
        <v>1846</v>
      </c>
      <c r="G197" s="265"/>
      <c r="H197" s="268">
        <v>11</v>
      </c>
      <c r="I197" s="269"/>
      <c r="J197" s="265"/>
      <c r="K197" s="265"/>
      <c r="L197" s="270"/>
      <c r="M197" s="271"/>
      <c r="N197" s="272"/>
      <c r="O197" s="272"/>
      <c r="P197" s="272"/>
      <c r="Q197" s="272"/>
      <c r="R197" s="272"/>
      <c r="S197" s="272"/>
      <c r="T197" s="273"/>
      <c r="AT197" s="274" t="s">
        <v>398</v>
      </c>
      <c r="AU197" s="274" t="s">
        <v>92</v>
      </c>
      <c r="AV197" s="15" t="s">
        <v>92</v>
      </c>
      <c r="AW197" s="15" t="s">
        <v>30</v>
      </c>
      <c r="AX197" s="15" t="s">
        <v>76</v>
      </c>
      <c r="AY197" s="274" t="s">
        <v>387</v>
      </c>
    </row>
    <row r="198" spans="1:65" s="16" customFormat="1" ht="10.199999999999999">
      <c r="B198" s="275"/>
      <c r="C198" s="276"/>
      <c r="D198" s="255" t="s">
        <v>398</v>
      </c>
      <c r="E198" s="277" t="s">
        <v>1</v>
      </c>
      <c r="F198" s="278" t="s">
        <v>401</v>
      </c>
      <c r="G198" s="276"/>
      <c r="H198" s="279">
        <v>27</v>
      </c>
      <c r="I198" s="280"/>
      <c r="J198" s="276"/>
      <c r="K198" s="276"/>
      <c r="L198" s="281"/>
      <c r="M198" s="282"/>
      <c r="N198" s="283"/>
      <c r="O198" s="283"/>
      <c r="P198" s="283"/>
      <c r="Q198" s="283"/>
      <c r="R198" s="283"/>
      <c r="S198" s="283"/>
      <c r="T198" s="284"/>
      <c r="AT198" s="285" t="s">
        <v>398</v>
      </c>
      <c r="AU198" s="285" t="s">
        <v>92</v>
      </c>
      <c r="AV198" s="16" t="s">
        <v>386</v>
      </c>
      <c r="AW198" s="16" t="s">
        <v>30</v>
      </c>
      <c r="AX198" s="16" t="s">
        <v>84</v>
      </c>
      <c r="AY198" s="285" t="s">
        <v>387</v>
      </c>
    </row>
    <row r="199" spans="1:65" s="2" customFormat="1" ht="33" customHeight="1">
      <c r="A199" s="37"/>
      <c r="B199" s="38"/>
      <c r="C199" s="297" t="s">
        <v>493</v>
      </c>
      <c r="D199" s="297" t="s">
        <v>592</v>
      </c>
      <c r="E199" s="298" t="s">
        <v>1851</v>
      </c>
      <c r="F199" s="299" t="s">
        <v>1852</v>
      </c>
      <c r="G199" s="300" t="s">
        <v>436</v>
      </c>
      <c r="H199" s="301">
        <v>16</v>
      </c>
      <c r="I199" s="302"/>
      <c r="J199" s="303">
        <f>ROUND(I199*H199,2)</f>
        <v>0</v>
      </c>
      <c r="K199" s="304"/>
      <c r="L199" s="305"/>
      <c r="M199" s="306" t="s">
        <v>1</v>
      </c>
      <c r="N199" s="307" t="s">
        <v>42</v>
      </c>
      <c r="O199" s="78"/>
      <c r="P199" s="250">
        <f>O199*H199</f>
        <v>0</v>
      </c>
      <c r="Q199" s="250">
        <v>1.4E-3</v>
      </c>
      <c r="R199" s="250">
        <f>Q199*H199</f>
        <v>2.24E-2</v>
      </c>
      <c r="S199" s="250">
        <v>0</v>
      </c>
      <c r="T199" s="251">
        <f>S199*H199</f>
        <v>0</v>
      </c>
      <c r="U199" s="37"/>
      <c r="V199" s="37"/>
      <c r="W199" s="37"/>
      <c r="X199" s="37"/>
      <c r="Y199" s="37"/>
      <c r="Z199" s="37"/>
      <c r="AA199" s="37"/>
      <c r="AB199" s="37"/>
      <c r="AC199" s="37"/>
      <c r="AD199" s="37"/>
      <c r="AE199" s="37"/>
      <c r="AR199" s="252" t="s">
        <v>443</v>
      </c>
      <c r="AT199" s="252" t="s">
        <v>592</v>
      </c>
      <c r="AU199" s="252" t="s">
        <v>92</v>
      </c>
      <c r="AY199" s="19" t="s">
        <v>387</v>
      </c>
      <c r="BE199" s="127">
        <f>IF(N199="základná",J199,0)</f>
        <v>0</v>
      </c>
      <c r="BF199" s="127">
        <f>IF(N199="znížená",J199,0)</f>
        <v>0</v>
      </c>
      <c r="BG199" s="127">
        <f>IF(N199="zákl. prenesená",J199,0)</f>
        <v>0</v>
      </c>
      <c r="BH199" s="127">
        <f>IF(N199="zníž. prenesená",J199,0)</f>
        <v>0</v>
      </c>
      <c r="BI199" s="127">
        <f>IF(N199="nulová",J199,0)</f>
        <v>0</v>
      </c>
      <c r="BJ199" s="19" t="s">
        <v>92</v>
      </c>
      <c r="BK199" s="127">
        <f>ROUND(I199*H199,2)</f>
        <v>0</v>
      </c>
      <c r="BL199" s="19" t="s">
        <v>386</v>
      </c>
      <c r="BM199" s="252" t="s">
        <v>292</v>
      </c>
    </row>
    <row r="200" spans="1:65" s="2" customFormat="1" ht="24.15" customHeight="1">
      <c r="A200" s="37"/>
      <c r="B200" s="38"/>
      <c r="C200" s="240" t="s">
        <v>499</v>
      </c>
      <c r="D200" s="240" t="s">
        <v>393</v>
      </c>
      <c r="E200" s="241" t="s">
        <v>1853</v>
      </c>
      <c r="F200" s="242" t="s">
        <v>1854</v>
      </c>
      <c r="G200" s="243" t="s">
        <v>436</v>
      </c>
      <c r="H200" s="244">
        <v>10</v>
      </c>
      <c r="I200" s="245"/>
      <c r="J200" s="246">
        <f>ROUND(I200*H200,2)</f>
        <v>0</v>
      </c>
      <c r="K200" s="247"/>
      <c r="L200" s="40"/>
      <c r="M200" s="248" t="s">
        <v>1</v>
      </c>
      <c r="N200" s="249" t="s">
        <v>42</v>
      </c>
      <c r="O200" s="78"/>
      <c r="P200" s="250">
        <f>O200*H200</f>
        <v>0</v>
      </c>
      <c r="Q200" s="250">
        <v>0</v>
      </c>
      <c r="R200" s="250">
        <f>Q200*H200</f>
        <v>0</v>
      </c>
      <c r="S200" s="250">
        <v>0</v>
      </c>
      <c r="T200" s="251">
        <f>S200*H200</f>
        <v>0</v>
      </c>
      <c r="U200" s="37"/>
      <c r="V200" s="37"/>
      <c r="W200" s="37"/>
      <c r="X200" s="37"/>
      <c r="Y200" s="37"/>
      <c r="Z200" s="37"/>
      <c r="AA200" s="37"/>
      <c r="AB200" s="37"/>
      <c r="AC200" s="37"/>
      <c r="AD200" s="37"/>
      <c r="AE200" s="37"/>
      <c r="AR200" s="252" t="s">
        <v>386</v>
      </c>
      <c r="AT200" s="252" t="s">
        <v>393</v>
      </c>
      <c r="AU200" s="252" t="s">
        <v>92</v>
      </c>
      <c r="AY200" s="19" t="s">
        <v>387</v>
      </c>
      <c r="BE200" s="127">
        <f>IF(N200="základná",J200,0)</f>
        <v>0</v>
      </c>
      <c r="BF200" s="127">
        <f>IF(N200="znížená",J200,0)</f>
        <v>0</v>
      </c>
      <c r="BG200" s="127">
        <f>IF(N200="zákl. prenesená",J200,0)</f>
        <v>0</v>
      </c>
      <c r="BH200" s="127">
        <f>IF(N200="zníž. prenesená",J200,0)</f>
        <v>0</v>
      </c>
      <c r="BI200" s="127">
        <f>IF(N200="nulová",J200,0)</f>
        <v>0</v>
      </c>
      <c r="BJ200" s="19" t="s">
        <v>92</v>
      </c>
      <c r="BK200" s="127">
        <f>ROUND(I200*H200,2)</f>
        <v>0</v>
      </c>
      <c r="BL200" s="19" t="s">
        <v>386</v>
      </c>
      <c r="BM200" s="252" t="s">
        <v>606</v>
      </c>
    </row>
    <row r="201" spans="1:65" s="15" customFormat="1" ht="10.199999999999999">
      <c r="B201" s="264"/>
      <c r="C201" s="265"/>
      <c r="D201" s="255" t="s">
        <v>398</v>
      </c>
      <c r="E201" s="266" t="s">
        <v>1</v>
      </c>
      <c r="F201" s="267" t="s">
        <v>1855</v>
      </c>
      <c r="G201" s="265"/>
      <c r="H201" s="268">
        <v>2</v>
      </c>
      <c r="I201" s="269"/>
      <c r="J201" s="265"/>
      <c r="K201" s="265"/>
      <c r="L201" s="270"/>
      <c r="M201" s="271"/>
      <c r="N201" s="272"/>
      <c r="O201" s="272"/>
      <c r="P201" s="272"/>
      <c r="Q201" s="272"/>
      <c r="R201" s="272"/>
      <c r="S201" s="272"/>
      <c r="T201" s="273"/>
      <c r="AT201" s="274" t="s">
        <v>398</v>
      </c>
      <c r="AU201" s="274" t="s">
        <v>92</v>
      </c>
      <c r="AV201" s="15" t="s">
        <v>92</v>
      </c>
      <c r="AW201" s="15" t="s">
        <v>30</v>
      </c>
      <c r="AX201" s="15" t="s">
        <v>76</v>
      </c>
      <c r="AY201" s="274" t="s">
        <v>387</v>
      </c>
    </row>
    <row r="202" spans="1:65" s="15" customFormat="1" ht="10.199999999999999">
      <c r="B202" s="264"/>
      <c r="C202" s="265"/>
      <c r="D202" s="255" t="s">
        <v>398</v>
      </c>
      <c r="E202" s="266" t="s">
        <v>1</v>
      </c>
      <c r="F202" s="267" t="s">
        <v>1856</v>
      </c>
      <c r="G202" s="265"/>
      <c r="H202" s="268">
        <v>4</v>
      </c>
      <c r="I202" s="269"/>
      <c r="J202" s="265"/>
      <c r="K202" s="265"/>
      <c r="L202" s="270"/>
      <c r="M202" s="271"/>
      <c r="N202" s="272"/>
      <c r="O202" s="272"/>
      <c r="P202" s="272"/>
      <c r="Q202" s="272"/>
      <c r="R202" s="272"/>
      <c r="S202" s="272"/>
      <c r="T202" s="273"/>
      <c r="AT202" s="274" t="s">
        <v>398</v>
      </c>
      <c r="AU202" s="274" t="s">
        <v>92</v>
      </c>
      <c r="AV202" s="15" t="s">
        <v>92</v>
      </c>
      <c r="AW202" s="15" t="s">
        <v>30</v>
      </c>
      <c r="AX202" s="15" t="s">
        <v>76</v>
      </c>
      <c r="AY202" s="274" t="s">
        <v>387</v>
      </c>
    </row>
    <row r="203" spans="1:65" s="15" customFormat="1" ht="10.199999999999999">
      <c r="B203" s="264"/>
      <c r="C203" s="265"/>
      <c r="D203" s="255" t="s">
        <v>398</v>
      </c>
      <c r="E203" s="266" t="s">
        <v>1</v>
      </c>
      <c r="F203" s="267" t="s">
        <v>1857</v>
      </c>
      <c r="G203" s="265"/>
      <c r="H203" s="268">
        <v>4</v>
      </c>
      <c r="I203" s="269"/>
      <c r="J203" s="265"/>
      <c r="K203" s="265"/>
      <c r="L203" s="270"/>
      <c r="M203" s="271"/>
      <c r="N203" s="272"/>
      <c r="O203" s="272"/>
      <c r="P203" s="272"/>
      <c r="Q203" s="272"/>
      <c r="R203" s="272"/>
      <c r="S203" s="272"/>
      <c r="T203" s="273"/>
      <c r="AT203" s="274" t="s">
        <v>398</v>
      </c>
      <c r="AU203" s="274" t="s">
        <v>92</v>
      </c>
      <c r="AV203" s="15" t="s">
        <v>92</v>
      </c>
      <c r="AW203" s="15" t="s">
        <v>30</v>
      </c>
      <c r="AX203" s="15" t="s">
        <v>76</v>
      </c>
      <c r="AY203" s="274" t="s">
        <v>387</v>
      </c>
    </row>
    <row r="204" spans="1:65" s="16" customFormat="1" ht="10.199999999999999">
      <c r="B204" s="275"/>
      <c r="C204" s="276"/>
      <c r="D204" s="255" t="s">
        <v>398</v>
      </c>
      <c r="E204" s="277" t="s">
        <v>1</v>
      </c>
      <c r="F204" s="278" t="s">
        <v>401</v>
      </c>
      <c r="G204" s="276"/>
      <c r="H204" s="279">
        <v>10</v>
      </c>
      <c r="I204" s="280"/>
      <c r="J204" s="276"/>
      <c r="K204" s="276"/>
      <c r="L204" s="281"/>
      <c r="M204" s="282"/>
      <c r="N204" s="283"/>
      <c r="O204" s="283"/>
      <c r="P204" s="283"/>
      <c r="Q204" s="283"/>
      <c r="R204" s="283"/>
      <c r="S204" s="283"/>
      <c r="T204" s="284"/>
      <c r="AT204" s="285" t="s">
        <v>398</v>
      </c>
      <c r="AU204" s="285" t="s">
        <v>92</v>
      </c>
      <c r="AV204" s="16" t="s">
        <v>386</v>
      </c>
      <c r="AW204" s="16" t="s">
        <v>30</v>
      </c>
      <c r="AX204" s="16" t="s">
        <v>84</v>
      </c>
      <c r="AY204" s="285" t="s">
        <v>387</v>
      </c>
    </row>
    <row r="205" spans="1:65" s="2" customFormat="1" ht="33" customHeight="1">
      <c r="A205" s="37"/>
      <c r="B205" s="38"/>
      <c r="C205" s="297" t="s">
        <v>7</v>
      </c>
      <c r="D205" s="297" t="s">
        <v>592</v>
      </c>
      <c r="E205" s="298" t="s">
        <v>1858</v>
      </c>
      <c r="F205" s="299" t="s">
        <v>1859</v>
      </c>
      <c r="G205" s="300" t="s">
        <v>436</v>
      </c>
      <c r="H205" s="301">
        <v>1</v>
      </c>
      <c r="I205" s="302"/>
      <c r="J205" s="303">
        <f t="shared" ref="J205:J211" si="5">ROUND(I205*H205,2)</f>
        <v>0</v>
      </c>
      <c r="K205" s="304"/>
      <c r="L205" s="305"/>
      <c r="M205" s="306" t="s">
        <v>1</v>
      </c>
      <c r="N205" s="307" t="s">
        <v>42</v>
      </c>
      <c r="O205" s="78"/>
      <c r="P205" s="250">
        <f t="shared" ref="P205:P211" si="6">O205*H205</f>
        <v>0</v>
      </c>
      <c r="Q205" s="250">
        <v>2.5999999999999999E-3</v>
      </c>
      <c r="R205" s="250">
        <f t="shared" ref="R205:R211" si="7">Q205*H205</f>
        <v>2.5999999999999999E-3</v>
      </c>
      <c r="S205" s="250">
        <v>0</v>
      </c>
      <c r="T205" s="251">
        <f t="shared" ref="T205:T211" si="8">S205*H205</f>
        <v>0</v>
      </c>
      <c r="U205" s="37"/>
      <c r="V205" s="37"/>
      <c r="W205" s="37"/>
      <c r="X205" s="37"/>
      <c r="Y205" s="37"/>
      <c r="Z205" s="37"/>
      <c r="AA205" s="37"/>
      <c r="AB205" s="37"/>
      <c r="AC205" s="37"/>
      <c r="AD205" s="37"/>
      <c r="AE205" s="37"/>
      <c r="AR205" s="252" t="s">
        <v>443</v>
      </c>
      <c r="AT205" s="252" t="s">
        <v>592</v>
      </c>
      <c r="AU205" s="252" t="s">
        <v>92</v>
      </c>
      <c r="AY205" s="19" t="s">
        <v>387</v>
      </c>
      <c r="BE205" s="127">
        <f t="shared" ref="BE205:BE211" si="9">IF(N205="základná",J205,0)</f>
        <v>0</v>
      </c>
      <c r="BF205" s="127">
        <f t="shared" ref="BF205:BF211" si="10">IF(N205="znížená",J205,0)</f>
        <v>0</v>
      </c>
      <c r="BG205" s="127">
        <f t="shared" ref="BG205:BG211" si="11">IF(N205="zákl. prenesená",J205,0)</f>
        <v>0</v>
      </c>
      <c r="BH205" s="127">
        <f t="shared" ref="BH205:BH211" si="12">IF(N205="zníž. prenesená",J205,0)</f>
        <v>0</v>
      </c>
      <c r="BI205" s="127">
        <f t="shared" ref="BI205:BI211" si="13">IF(N205="nulová",J205,0)</f>
        <v>0</v>
      </c>
      <c r="BJ205" s="19" t="s">
        <v>92</v>
      </c>
      <c r="BK205" s="127">
        <f t="shared" ref="BK205:BK211" si="14">ROUND(I205*H205,2)</f>
        <v>0</v>
      </c>
      <c r="BL205" s="19" t="s">
        <v>386</v>
      </c>
      <c r="BM205" s="252" t="s">
        <v>615</v>
      </c>
    </row>
    <row r="206" spans="1:65" s="2" customFormat="1" ht="24.15" customHeight="1">
      <c r="A206" s="37"/>
      <c r="B206" s="38"/>
      <c r="C206" s="297" t="s">
        <v>508</v>
      </c>
      <c r="D206" s="297" t="s">
        <v>592</v>
      </c>
      <c r="E206" s="298" t="s">
        <v>1860</v>
      </c>
      <c r="F206" s="299" t="s">
        <v>1861</v>
      </c>
      <c r="G206" s="300" t="s">
        <v>436</v>
      </c>
      <c r="H206" s="301">
        <v>1</v>
      </c>
      <c r="I206" s="302"/>
      <c r="J206" s="303">
        <f t="shared" si="5"/>
        <v>0</v>
      </c>
      <c r="K206" s="304"/>
      <c r="L206" s="305"/>
      <c r="M206" s="306" t="s">
        <v>1</v>
      </c>
      <c r="N206" s="307" t="s">
        <v>42</v>
      </c>
      <c r="O206" s="78"/>
      <c r="P206" s="250">
        <f t="shared" si="6"/>
        <v>0</v>
      </c>
      <c r="Q206" s="250">
        <v>2.5999999999999999E-3</v>
      </c>
      <c r="R206" s="250">
        <f t="shared" si="7"/>
        <v>2.5999999999999999E-3</v>
      </c>
      <c r="S206" s="250">
        <v>0</v>
      </c>
      <c r="T206" s="251">
        <f t="shared" si="8"/>
        <v>0</v>
      </c>
      <c r="U206" s="37"/>
      <c r="V206" s="37"/>
      <c r="W206" s="37"/>
      <c r="X206" s="37"/>
      <c r="Y206" s="37"/>
      <c r="Z206" s="37"/>
      <c r="AA206" s="37"/>
      <c r="AB206" s="37"/>
      <c r="AC206" s="37"/>
      <c r="AD206" s="37"/>
      <c r="AE206" s="37"/>
      <c r="AR206" s="252" t="s">
        <v>443</v>
      </c>
      <c r="AT206" s="252" t="s">
        <v>592</v>
      </c>
      <c r="AU206" s="252" t="s">
        <v>92</v>
      </c>
      <c r="AY206" s="19" t="s">
        <v>387</v>
      </c>
      <c r="BE206" s="127">
        <f t="shared" si="9"/>
        <v>0</v>
      </c>
      <c r="BF206" s="127">
        <f t="shared" si="10"/>
        <v>0</v>
      </c>
      <c r="BG206" s="127">
        <f t="shared" si="11"/>
        <v>0</v>
      </c>
      <c r="BH206" s="127">
        <f t="shared" si="12"/>
        <v>0</v>
      </c>
      <c r="BI206" s="127">
        <f t="shared" si="13"/>
        <v>0</v>
      </c>
      <c r="BJ206" s="19" t="s">
        <v>92</v>
      </c>
      <c r="BK206" s="127">
        <f t="shared" si="14"/>
        <v>0</v>
      </c>
      <c r="BL206" s="19" t="s">
        <v>386</v>
      </c>
      <c r="BM206" s="252" t="s">
        <v>287</v>
      </c>
    </row>
    <row r="207" spans="1:65" s="2" customFormat="1" ht="37.799999999999997" customHeight="1">
      <c r="A207" s="37"/>
      <c r="B207" s="38"/>
      <c r="C207" s="297" t="s">
        <v>515</v>
      </c>
      <c r="D207" s="297" t="s">
        <v>592</v>
      </c>
      <c r="E207" s="298" t="s">
        <v>1862</v>
      </c>
      <c r="F207" s="299" t="s">
        <v>1863</v>
      </c>
      <c r="G207" s="300" t="s">
        <v>436</v>
      </c>
      <c r="H207" s="301">
        <v>1</v>
      </c>
      <c r="I207" s="302"/>
      <c r="J207" s="303">
        <f t="shared" si="5"/>
        <v>0</v>
      </c>
      <c r="K207" s="304"/>
      <c r="L207" s="305"/>
      <c r="M207" s="306" t="s">
        <v>1</v>
      </c>
      <c r="N207" s="307" t="s">
        <v>42</v>
      </c>
      <c r="O207" s="78"/>
      <c r="P207" s="250">
        <f t="shared" si="6"/>
        <v>0</v>
      </c>
      <c r="Q207" s="250">
        <v>8.9999999999999998E-4</v>
      </c>
      <c r="R207" s="250">
        <f t="shared" si="7"/>
        <v>8.9999999999999998E-4</v>
      </c>
      <c r="S207" s="250">
        <v>0</v>
      </c>
      <c r="T207" s="251">
        <f t="shared" si="8"/>
        <v>0</v>
      </c>
      <c r="U207" s="37"/>
      <c r="V207" s="37"/>
      <c r="W207" s="37"/>
      <c r="X207" s="37"/>
      <c r="Y207" s="37"/>
      <c r="Z207" s="37"/>
      <c r="AA207" s="37"/>
      <c r="AB207" s="37"/>
      <c r="AC207" s="37"/>
      <c r="AD207" s="37"/>
      <c r="AE207" s="37"/>
      <c r="AR207" s="252" t="s">
        <v>443</v>
      </c>
      <c r="AT207" s="252" t="s">
        <v>592</v>
      </c>
      <c r="AU207" s="252" t="s">
        <v>92</v>
      </c>
      <c r="AY207" s="19" t="s">
        <v>387</v>
      </c>
      <c r="BE207" s="127">
        <f t="shared" si="9"/>
        <v>0</v>
      </c>
      <c r="BF207" s="127">
        <f t="shared" si="10"/>
        <v>0</v>
      </c>
      <c r="BG207" s="127">
        <f t="shared" si="11"/>
        <v>0</v>
      </c>
      <c r="BH207" s="127">
        <f t="shared" si="12"/>
        <v>0</v>
      </c>
      <c r="BI207" s="127">
        <f t="shared" si="13"/>
        <v>0</v>
      </c>
      <c r="BJ207" s="19" t="s">
        <v>92</v>
      </c>
      <c r="BK207" s="127">
        <f t="shared" si="14"/>
        <v>0</v>
      </c>
      <c r="BL207" s="19" t="s">
        <v>386</v>
      </c>
      <c r="BM207" s="252" t="s">
        <v>631</v>
      </c>
    </row>
    <row r="208" spans="1:65" s="2" customFormat="1" ht="37.799999999999997" customHeight="1">
      <c r="A208" s="37"/>
      <c r="B208" s="38"/>
      <c r="C208" s="297" t="s">
        <v>522</v>
      </c>
      <c r="D208" s="297" t="s">
        <v>592</v>
      </c>
      <c r="E208" s="298" t="s">
        <v>1864</v>
      </c>
      <c r="F208" s="299" t="s">
        <v>1865</v>
      </c>
      <c r="G208" s="300" t="s">
        <v>436</v>
      </c>
      <c r="H208" s="301">
        <v>2</v>
      </c>
      <c r="I208" s="302"/>
      <c r="J208" s="303">
        <f t="shared" si="5"/>
        <v>0</v>
      </c>
      <c r="K208" s="304"/>
      <c r="L208" s="305"/>
      <c r="M208" s="306" t="s">
        <v>1</v>
      </c>
      <c r="N208" s="307" t="s">
        <v>42</v>
      </c>
      <c r="O208" s="78"/>
      <c r="P208" s="250">
        <f t="shared" si="6"/>
        <v>0</v>
      </c>
      <c r="Q208" s="250">
        <v>8.9999999999999998E-4</v>
      </c>
      <c r="R208" s="250">
        <f t="shared" si="7"/>
        <v>1.8E-3</v>
      </c>
      <c r="S208" s="250">
        <v>0</v>
      </c>
      <c r="T208" s="251">
        <f t="shared" si="8"/>
        <v>0</v>
      </c>
      <c r="U208" s="37"/>
      <c r="V208" s="37"/>
      <c r="W208" s="37"/>
      <c r="X208" s="37"/>
      <c r="Y208" s="37"/>
      <c r="Z208" s="37"/>
      <c r="AA208" s="37"/>
      <c r="AB208" s="37"/>
      <c r="AC208" s="37"/>
      <c r="AD208" s="37"/>
      <c r="AE208" s="37"/>
      <c r="AR208" s="252" t="s">
        <v>443</v>
      </c>
      <c r="AT208" s="252" t="s">
        <v>592</v>
      </c>
      <c r="AU208" s="252" t="s">
        <v>92</v>
      </c>
      <c r="AY208" s="19" t="s">
        <v>387</v>
      </c>
      <c r="BE208" s="127">
        <f t="shared" si="9"/>
        <v>0</v>
      </c>
      <c r="BF208" s="127">
        <f t="shared" si="10"/>
        <v>0</v>
      </c>
      <c r="BG208" s="127">
        <f t="shared" si="11"/>
        <v>0</v>
      </c>
      <c r="BH208" s="127">
        <f t="shared" si="12"/>
        <v>0</v>
      </c>
      <c r="BI208" s="127">
        <f t="shared" si="13"/>
        <v>0</v>
      </c>
      <c r="BJ208" s="19" t="s">
        <v>92</v>
      </c>
      <c r="BK208" s="127">
        <f t="shared" si="14"/>
        <v>0</v>
      </c>
      <c r="BL208" s="19" t="s">
        <v>386</v>
      </c>
      <c r="BM208" s="252" t="s">
        <v>644</v>
      </c>
    </row>
    <row r="209" spans="1:65" s="2" customFormat="1" ht="37.799999999999997" customHeight="1">
      <c r="A209" s="37"/>
      <c r="B209" s="38"/>
      <c r="C209" s="297" t="s">
        <v>296</v>
      </c>
      <c r="D209" s="297" t="s">
        <v>592</v>
      </c>
      <c r="E209" s="298" t="s">
        <v>1866</v>
      </c>
      <c r="F209" s="299" t="s">
        <v>1867</v>
      </c>
      <c r="G209" s="300" t="s">
        <v>436</v>
      </c>
      <c r="H209" s="301">
        <v>1</v>
      </c>
      <c r="I209" s="302"/>
      <c r="J209" s="303">
        <f t="shared" si="5"/>
        <v>0</v>
      </c>
      <c r="K209" s="304"/>
      <c r="L209" s="305"/>
      <c r="M209" s="306" t="s">
        <v>1</v>
      </c>
      <c r="N209" s="307" t="s">
        <v>42</v>
      </c>
      <c r="O209" s="78"/>
      <c r="P209" s="250">
        <f t="shared" si="6"/>
        <v>0</v>
      </c>
      <c r="Q209" s="250">
        <v>8.9999999999999998E-4</v>
      </c>
      <c r="R209" s="250">
        <f t="shared" si="7"/>
        <v>8.9999999999999998E-4</v>
      </c>
      <c r="S209" s="250">
        <v>0</v>
      </c>
      <c r="T209" s="251">
        <f t="shared" si="8"/>
        <v>0</v>
      </c>
      <c r="U209" s="37"/>
      <c r="V209" s="37"/>
      <c r="W209" s="37"/>
      <c r="X209" s="37"/>
      <c r="Y209" s="37"/>
      <c r="Z209" s="37"/>
      <c r="AA209" s="37"/>
      <c r="AB209" s="37"/>
      <c r="AC209" s="37"/>
      <c r="AD209" s="37"/>
      <c r="AE209" s="37"/>
      <c r="AR209" s="252" t="s">
        <v>443</v>
      </c>
      <c r="AT209" s="252" t="s">
        <v>592</v>
      </c>
      <c r="AU209" s="252" t="s">
        <v>92</v>
      </c>
      <c r="AY209" s="19" t="s">
        <v>387</v>
      </c>
      <c r="BE209" s="127">
        <f t="shared" si="9"/>
        <v>0</v>
      </c>
      <c r="BF209" s="127">
        <f t="shared" si="10"/>
        <v>0</v>
      </c>
      <c r="BG209" s="127">
        <f t="shared" si="11"/>
        <v>0</v>
      </c>
      <c r="BH209" s="127">
        <f t="shared" si="12"/>
        <v>0</v>
      </c>
      <c r="BI209" s="127">
        <f t="shared" si="13"/>
        <v>0</v>
      </c>
      <c r="BJ209" s="19" t="s">
        <v>92</v>
      </c>
      <c r="BK209" s="127">
        <f t="shared" si="14"/>
        <v>0</v>
      </c>
      <c r="BL209" s="19" t="s">
        <v>386</v>
      </c>
      <c r="BM209" s="252" t="s">
        <v>654</v>
      </c>
    </row>
    <row r="210" spans="1:65" s="2" customFormat="1" ht="49.05" customHeight="1">
      <c r="A210" s="37"/>
      <c r="B210" s="38"/>
      <c r="C210" s="297" t="s">
        <v>531</v>
      </c>
      <c r="D210" s="297" t="s">
        <v>592</v>
      </c>
      <c r="E210" s="298" t="s">
        <v>1868</v>
      </c>
      <c r="F210" s="299" t="s">
        <v>1869</v>
      </c>
      <c r="G210" s="300" t="s">
        <v>436</v>
      </c>
      <c r="H210" s="301">
        <v>1</v>
      </c>
      <c r="I210" s="302"/>
      <c r="J210" s="303">
        <f t="shared" si="5"/>
        <v>0</v>
      </c>
      <c r="K210" s="304"/>
      <c r="L210" s="305"/>
      <c r="M210" s="306" t="s">
        <v>1</v>
      </c>
      <c r="N210" s="307" t="s">
        <v>42</v>
      </c>
      <c r="O210" s="78"/>
      <c r="P210" s="250">
        <f t="shared" si="6"/>
        <v>0</v>
      </c>
      <c r="Q210" s="250">
        <v>7.2000000000000005E-4</v>
      </c>
      <c r="R210" s="250">
        <f t="shared" si="7"/>
        <v>7.2000000000000005E-4</v>
      </c>
      <c r="S210" s="250">
        <v>0</v>
      </c>
      <c r="T210" s="251">
        <f t="shared" si="8"/>
        <v>0</v>
      </c>
      <c r="U210" s="37"/>
      <c r="V210" s="37"/>
      <c r="W210" s="37"/>
      <c r="X210" s="37"/>
      <c r="Y210" s="37"/>
      <c r="Z210" s="37"/>
      <c r="AA210" s="37"/>
      <c r="AB210" s="37"/>
      <c r="AC210" s="37"/>
      <c r="AD210" s="37"/>
      <c r="AE210" s="37"/>
      <c r="AR210" s="252" t="s">
        <v>443</v>
      </c>
      <c r="AT210" s="252" t="s">
        <v>592</v>
      </c>
      <c r="AU210" s="252" t="s">
        <v>92</v>
      </c>
      <c r="AY210" s="19" t="s">
        <v>387</v>
      </c>
      <c r="BE210" s="127">
        <f t="shared" si="9"/>
        <v>0</v>
      </c>
      <c r="BF210" s="127">
        <f t="shared" si="10"/>
        <v>0</v>
      </c>
      <c r="BG210" s="127">
        <f t="shared" si="11"/>
        <v>0</v>
      </c>
      <c r="BH210" s="127">
        <f t="shared" si="12"/>
        <v>0</v>
      </c>
      <c r="BI210" s="127">
        <f t="shared" si="13"/>
        <v>0</v>
      </c>
      <c r="BJ210" s="19" t="s">
        <v>92</v>
      </c>
      <c r="BK210" s="127">
        <f t="shared" si="14"/>
        <v>0</v>
      </c>
      <c r="BL210" s="19" t="s">
        <v>386</v>
      </c>
      <c r="BM210" s="252" t="s">
        <v>666</v>
      </c>
    </row>
    <row r="211" spans="1:65" s="2" customFormat="1" ht="24.15" customHeight="1">
      <c r="A211" s="37"/>
      <c r="B211" s="38"/>
      <c r="C211" s="240" t="s">
        <v>535</v>
      </c>
      <c r="D211" s="240" t="s">
        <v>393</v>
      </c>
      <c r="E211" s="241" t="s">
        <v>1870</v>
      </c>
      <c r="F211" s="242" t="s">
        <v>1871</v>
      </c>
      <c r="G211" s="243" t="s">
        <v>436</v>
      </c>
      <c r="H211" s="244">
        <v>10</v>
      </c>
      <c r="I211" s="245"/>
      <c r="J211" s="246">
        <f t="shared" si="5"/>
        <v>0</v>
      </c>
      <c r="K211" s="247"/>
      <c r="L211" s="40"/>
      <c r="M211" s="248" t="s">
        <v>1</v>
      </c>
      <c r="N211" s="249" t="s">
        <v>42</v>
      </c>
      <c r="O211" s="78"/>
      <c r="P211" s="250">
        <f t="shared" si="6"/>
        <v>0</v>
      </c>
      <c r="Q211" s="250">
        <v>0</v>
      </c>
      <c r="R211" s="250">
        <f t="shared" si="7"/>
        <v>0</v>
      </c>
      <c r="S211" s="250">
        <v>0</v>
      </c>
      <c r="T211" s="251">
        <f t="shared" si="8"/>
        <v>0</v>
      </c>
      <c r="U211" s="37"/>
      <c r="V211" s="37"/>
      <c r="W211" s="37"/>
      <c r="X211" s="37"/>
      <c r="Y211" s="37"/>
      <c r="Z211" s="37"/>
      <c r="AA211" s="37"/>
      <c r="AB211" s="37"/>
      <c r="AC211" s="37"/>
      <c r="AD211" s="37"/>
      <c r="AE211" s="37"/>
      <c r="AR211" s="252" t="s">
        <v>386</v>
      </c>
      <c r="AT211" s="252" t="s">
        <v>393</v>
      </c>
      <c r="AU211" s="252" t="s">
        <v>92</v>
      </c>
      <c r="AY211" s="19" t="s">
        <v>387</v>
      </c>
      <c r="BE211" s="127">
        <f t="shared" si="9"/>
        <v>0</v>
      </c>
      <c r="BF211" s="127">
        <f t="shared" si="10"/>
        <v>0</v>
      </c>
      <c r="BG211" s="127">
        <f t="shared" si="11"/>
        <v>0</v>
      </c>
      <c r="BH211" s="127">
        <f t="shared" si="12"/>
        <v>0</v>
      </c>
      <c r="BI211" s="127">
        <f t="shared" si="13"/>
        <v>0</v>
      </c>
      <c r="BJ211" s="19" t="s">
        <v>92</v>
      </c>
      <c r="BK211" s="127">
        <f t="shared" si="14"/>
        <v>0</v>
      </c>
      <c r="BL211" s="19" t="s">
        <v>386</v>
      </c>
      <c r="BM211" s="252" t="s">
        <v>674</v>
      </c>
    </row>
    <row r="212" spans="1:65" s="15" customFormat="1" ht="10.199999999999999">
      <c r="B212" s="264"/>
      <c r="C212" s="265"/>
      <c r="D212" s="255" t="s">
        <v>398</v>
      </c>
      <c r="E212" s="266" t="s">
        <v>1</v>
      </c>
      <c r="F212" s="267" t="s">
        <v>1872</v>
      </c>
      <c r="G212" s="265"/>
      <c r="H212" s="268">
        <v>6</v>
      </c>
      <c r="I212" s="269"/>
      <c r="J212" s="265"/>
      <c r="K212" s="265"/>
      <c r="L212" s="270"/>
      <c r="M212" s="271"/>
      <c r="N212" s="272"/>
      <c r="O212" s="272"/>
      <c r="P212" s="272"/>
      <c r="Q212" s="272"/>
      <c r="R212" s="272"/>
      <c r="S212" s="272"/>
      <c r="T212" s="273"/>
      <c r="AT212" s="274" t="s">
        <v>398</v>
      </c>
      <c r="AU212" s="274" t="s">
        <v>92</v>
      </c>
      <c r="AV212" s="15" t="s">
        <v>92</v>
      </c>
      <c r="AW212" s="15" t="s">
        <v>30</v>
      </c>
      <c r="AX212" s="15" t="s">
        <v>76</v>
      </c>
      <c r="AY212" s="274" t="s">
        <v>387</v>
      </c>
    </row>
    <row r="213" spans="1:65" s="15" customFormat="1" ht="10.199999999999999">
      <c r="B213" s="264"/>
      <c r="C213" s="265"/>
      <c r="D213" s="255" t="s">
        <v>398</v>
      </c>
      <c r="E213" s="266" t="s">
        <v>1</v>
      </c>
      <c r="F213" s="267" t="s">
        <v>1873</v>
      </c>
      <c r="G213" s="265"/>
      <c r="H213" s="268">
        <v>4</v>
      </c>
      <c r="I213" s="269"/>
      <c r="J213" s="265"/>
      <c r="K213" s="265"/>
      <c r="L213" s="270"/>
      <c r="M213" s="271"/>
      <c r="N213" s="272"/>
      <c r="O213" s="272"/>
      <c r="P213" s="272"/>
      <c r="Q213" s="272"/>
      <c r="R213" s="272"/>
      <c r="S213" s="272"/>
      <c r="T213" s="273"/>
      <c r="AT213" s="274" t="s">
        <v>398</v>
      </c>
      <c r="AU213" s="274" t="s">
        <v>92</v>
      </c>
      <c r="AV213" s="15" t="s">
        <v>92</v>
      </c>
      <c r="AW213" s="15" t="s">
        <v>30</v>
      </c>
      <c r="AX213" s="15" t="s">
        <v>76</v>
      </c>
      <c r="AY213" s="274" t="s">
        <v>387</v>
      </c>
    </row>
    <row r="214" spans="1:65" s="16" customFormat="1" ht="10.199999999999999">
      <c r="B214" s="275"/>
      <c r="C214" s="276"/>
      <c r="D214" s="255" t="s">
        <v>398</v>
      </c>
      <c r="E214" s="277" t="s">
        <v>1</v>
      </c>
      <c r="F214" s="278" t="s">
        <v>401</v>
      </c>
      <c r="G214" s="276"/>
      <c r="H214" s="279">
        <v>10</v>
      </c>
      <c r="I214" s="280"/>
      <c r="J214" s="276"/>
      <c r="K214" s="276"/>
      <c r="L214" s="281"/>
      <c r="M214" s="282"/>
      <c r="N214" s="283"/>
      <c r="O214" s="283"/>
      <c r="P214" s="283"/>
      <c r="Q214" s="283"/>
      <c r="R214" s="283"/>
      <c r="S214" s="283"/>
      <c r="T214" s="284"/>
      <c r="AT214" s="285" t="s">
        <v>398</v>
      </c>
      <c r="AU214" s="285" t="s">
        <v>92</v>
      </c>
      <c r="AV214" s="16" t="s">
        <v>386</v>
      </c>
      <c r="AW214" s="16" t="s">
        <v>30</v>
      </c>
      <c r="AX214" s="16" t="s">
        <v>84</v>
      </c>
      <c r="AY214" s="285" t="s">
        <v>387</v>
      </c>
    </row>
    <row r="215" spans="1:65" s="2" customFormat="1" ht="24.15" customHeight="1">
      <c r="A215" s="37"/>
      <c r="B215" s="38"/>
      <c r="C215" s="297" t="s">
        <v>540</v>
      </c>
      <c r="D215" s="297" t="s">
        <v>592</v>
      </c>
      <c r="E215" s="298" t="s">
        <v>1874</v>
      </c>
      <c r="F215" s="299" t="s">
        <v>1875</v>
      </c>
      <c r="G215" s="300" t="s">
        <v>436</v>
      </c>
      <c r="H215" s="301">
        <v>6</v>
      </c>
      <c r="I215" s="302"/>
      <c r="J215" s="303">
        <f>ROUND(I215*H215,2)</f>
        <v>0</v>
      </c>
      <c r="K215" s="304"/>
      <c r="L215" s="305"/>
      <c r="M215" s="306" t="s">
        <v>1</v>
      </c>
      <c r="N215" s="307" t="s">
        <v>42</v>
      </c>
      <c r="O215" s="78"/>
      <c r="P215" s="250">
        <f>O215*H215</f>
        <v>0</v>
      </c>
      <c r="Q215" s="250">
        <v>1.0999999999999999E-2</v>
      </c>
      <c r="R215" s="250">
        <f>Q215*H215</f>
        <v>6.6000000000000003E-2</v>
      </c>
      <c r="S215" s="250">
        <v>0</v>
      </c>
      <c r="T215" s="251">
        <f>S215*H215</f>
        <v>0</v>
      </c>
      <c r="U215" s="37"/>
      <c r="V215" s="37"/>
      <c r="W215" s="37"/>
      <c r="X215" s="37"/>
      <c r="Y215" s="37"/>
      <c r="Z215" s="37"/>
      <c r="AA215" s="37"/>
      <c r="AB215" s="37"/>
      <c r="AC215" s="37"/>
      <c r="AD215" s="37"/>
      <c r="AE215" s="37"/>
      <c r="AR215" s="252" t="s">
        <v>443</v>
      </c>
      <c r="AT215" s="252" t="s">
        <v>592</v>
      </c>
      <c r="AU215" s="252" t="s">
        <v>92</v>
      </c>
      <c r="AY215" s="19" t="s">
        <v>387</v>
      </c>
      <c r="BE215" s="127">
        <f>IF(N215="základná",J215,0)</f>
        <v>0</v>
      </c>
      <c r="BF215" s="127">
        <f>IF(N215="znížená",J215,0)</f>
        <v>0</v>
      </c>
      <c r="BG215" s="127">
        <f>IF(N215="zákl. prenesená",J215,0)</f>
        <v>0</v>
      </c>
      <c r="BH215" s="127">
        <f>IF(N215="zníž. prenesená",J215,0)</f>
        <v>0</v>
      </c>
      <c r="BI215" s="127">
        <f>IF(N215="nulová",J215,0)</f>
        <v>0</v>
      </c>
      <c r="BJ215" s="19" t="s">
        <v>92</v>
      </c>
      <c r="BK215" s="127">
        <f>ROUND(I215*H215,2)</f>
        <v>0</v>
      </c>
      <c r="BL215" s="19" t="s">
        <v>386</v>
      </c>
      <c r="BM215" s="252" t="s">
        <v>682</v>
      </c>
    </row>
    <row r="216" spans="1:65" s="2" customFormat="1" ht="33" customHeight="1">
      <c r="A216" s="37"/>
      <c r="B216" s="38"/>
      <c r="C216" s="240" t="s">
        <v>546</v>
      </c>
      <c r="D216" s="240" t="s">
        <v>393</v>
      </c>
      <c r="E216" s="241" t="s">
        <v>1876</v>
      </c>
      <c r="F216" s="242" t="s">
        <v>1877</v>
      </c>
      <c r="G216" s="243" t="s">
        <v>396</v>
      </c>
      <c r="H216" s="244">
        <v>20.9</v>
      </c>
      <c r="I216" s="245"/>
      <c r="J216" s="246">
        <f>ROUND(I216*H216,2)</f>
        <v>0</v>
      </c>
      <c r="K216" s="247"/>
      <c r="L216" s="40"/>
      <c r="M216" s="248" t="s">
        <v>1</v>
      </c>
      <c r="N216" s="249" t="s">
        <v>42</v>
      </c>
      <c r="O216" s="78"/>
      <c r="P216" s="250">
        <f>O216*H216</f>
        <v>0</v>
      </c>
      <c r="Q216" s="250">
        <v>2.2000000000000001E-4</v>
      </c>
      <c r="R216" s="250">
        <f>Q216*H216</f>
        <v>4.5979999999999997E-3</v>
      </c>
      <c r="S216" s="250">
        <v>0</v>
      </c>
      <c r="T216" s="251">
        <f>S216*H216</f>
        <v>0</v>
      </c>
      <c r="U216" s="37"/>
      <c r="V216" s="37"/>
      <c r="W216" s="37"/>
      <c r="X216" s="37"/>
      <c r="Y216" s="37"/>
      <c r="Z216" s="37"/>
      <c r="AA216" s="37"/>
      <c r="AB216" s="37"/>
      <c r="AC216" s="37"/>
      <c r="AD216" s="37"/>
      <c r="AE216" s="37"/>
      <c r="AR216" s="252" t="s">
        <v>386</v>
      </c>
      <c r="AT216" s="252" t="s">
        <v>393</v>
      </c>
      <c r="AU216" s="252" t="s">
        <v>92</v>
      </c>
      <c r="AY216" s="19" t="s">
        <v>387</v>
      </c>
      <c r="BE216" s="127">
        <f>IF(N216="základná",J216,0)</f>
        <v>0</v>
      </c>
      <c r="BF216" s="127">
        <f>IF(N216="znížená",J216,0)</f>
        <v>0</v>
      </c>
      <c r="BG216" s="127">
        <f>IF(N216="zákl. prenesená",J216,0)</f>
        <v>0</v>
      </c>
      <c r="BH216" s="127">
        <f>IF(N216="zníž. prenesená",J216,0)</f>
        <v>0</v>
      </c>
      <c r="BI216" s="127">
        <f>IF(N216="nulová",J216,0)</f>
        <v>0</v>
      </c>
      <c r="BJ216" s="19" t="s">
        <v>92</v>
      </c>
      <c r="BK216" s="127">
        <f>ROUND(I216*H216,2)</f>
        <v>0</v>
      </c>
      <c r="BL216" s="19" t="s">
        <v>386</v>
      </c>
      <c r="BM216" s="252" t="s">
        <v>690</v>
      </c>
    </row>
    <row r="217" spans="1:65" s="15" customFormat="1" ht="10.199999999999999">
      <c r="B217" s="264"/>
      <c r="C217" s="265"/>
      <c r="D217" s="255" t="s">
        <v>398</v>
      </c>
      <c r="E217" s="266" t="s">
        <v>1</v>
      </c>
      <c r="F217" s="267" t="s">
        <v>1878</v>
      </c>
      <c r="G217" s="265"/>
      <c r="H217" s="268">
        <v>20.9</v>
      </c>
      <c r="I217" s="269"/>
      <c r="J217" s="265"/>
      <c r="K217" s="265"/>
      <c r="L217" s="270"/>
      <c r="M217" s="271"/>
      <c r="N217" s="272"/>
      <c r="O217" s="272"/>
      <c r="P217" s="272"/>
      <c r="Q217" s="272"/>
      <c r="R217" s="272"/>
      <c r="S217" s="272"/>
      <c r="T217" s="273"/>
      <c r="AT217" s="274" t="s">
        <v>398</v>
      </c>
      <c r="AU217" s="274" t="s">
        <v>92</v>
      </c>
      <c r="AV217" s="15" t="s">
        <v>92</v>
      </c>
      <c r="AW217" s="15" t="s">
        <v>30</v>
      </c>
      <c r="AX217" s="15" t="s">
        <v>76</v>
      </c>
      <c r="AY217" s="274" t="s">
        <v>387</v>
      </c>
    </row>
    <row r="218" spans="1:65" s="16" customFormat="1" ht="10.199999999999999">
      <c r="B218" s="275"/>
      <c r="C218" s="276"/>
      <c r="D218" s="255" t="s">
        <v>398</v>
      </c>
      <c r="E218" s="277" t="s">
        <v>1</v>
      </c>
      <c r="F218" s="278" t="s">
        <v>412</v>
      </c>
      <c r="G218" s="276"/>
      <c r="H218" s="279">
        <v>20.9</v>
      </c>
      <c r="I218" s="280"/>
      <c r="J218" s="276"/>
      <c r="K218" s="276"/>
      <c r="L218" s="281"/>
      <c r="M218" s="282"/>
      <c r="N218" s="283"/>
      <c r="O218" s="283"/>
      <c r="P218" s="283"/>
      <c r="Q218" s="283"/>
      <c r="R218" s="283"/>
      <c r="S218" s="283"/>
      <c r="T218" s="284"/>
      <c r="AT218" s="285" t="s">
        <v>398</v>
      </c>
      <c r="AU218" s="285" t="s">
        <v>92</v>
      </c>
      <c r="AV218" s="16" t="s">
        <v>386</v>
      </c>
      <c r="AW218" s="16" t="s">
        <v>30</v>
      </c>
      <c r="AX218" s="16" t="s">
        <v>84</v>
      </c>
      <c r="AY218" s="285" t="s">
        <v>387</v>
      </c>
    </row>
    <row r="219" spans="1:65" s="2" customFormat="1" ht="37.799999999999997" customHeight="1">
      <c r="A219" s="37"/>
      <c r="B219" s="38"/>
      <c r="C219" s="240" t="s">
        <v>554</v>
      </c>
      <c r="D219" s="240" t="s">
        <v>393</v>
      </c>
      <c r="E219" s="241" t="s">
        <v>1879</v>
      </c>
      <c r="F219" s="242" t="s">
        <v>1880</v>
      </c>
      <c r="G219" s="243" t="s">
        <v>396</v>
      </c>
      <c r="H219" s="244">
        <v>20.399999999999999</v>
      </c>
      <c r="I219" s="245"/>
      <c r="J219" s="246">
        <f>ROUND(I219*H219,2)</f>
        <v>0</v>
      </c>
      <c r="K219" s="247"/>
      <c r="L219" s="40"/>
      <c r="M219" s="248" t="s">
        <v>1</v>
      </c>
      <c r="N219" s="249" t="s">
        <v>42</v>
      </c>
      <c r="O219" s="78"/>
      <c r="P219" s="250">
        <f>O219*H219</f>
        <v>0</v>
      </c>
      <c r="Q219" s="250">
        <v>0</v>
      </c>
      <c r="R219" s="250">
        <f>Q219*H219</f>
        <v>0</v>
      </c>
      <c r="S219" s="250">
        <v>0</v>
      </c>
      <c r="T219" s="251">
        <f>S219*H219</f>
        <v>0</v>
      </c>
      <c r="U219" s="37"/>
      <c r="V219" s="37"/>
      <c r="W219" s="37"/>
      <c r="X219" s="37"/>
      <c r="Y219" s="37"/>
      <c r="Z219" s="37"/>
      <c r="AA219" s="37"/>
      <c r="AB219" s="37"/>
      <c r="AC219" s="37"/>
      <c r="AD219" s="37"/>
      <c r="AE219" s="37"/>
      <c r="AR219" s="252" t="s">
        <v>386</v>
      </c>
      <c r="AT219" s="252" t="s">
        <v>393</v>
      </c>
      <c r="AU219" s="252" t="s">
        <v>92</v>
      </c>
      <c r="AY219" s="19" t="s">
        <v>387</v>
      </c>
      <c r="BE219" s="127">
        <f>IF(N219="základná",J219,0)</f>
        <v>0</v>
      </c>
      <c r="BF219" s="127">
        <f>IF(N219="znížená",J219,0)</f>
        <v>0</v>
      </c>
      <c r="BG219" s="127">
        <f>IF(N219="zákl. prenesená",J219,0)</f>
        <v>0</v>
      </c>
      <c r="BH219" s="127">
        <f>IF(N219="zníž. prenesená",J219,0)</f>
        <v>0</v>
      </c>
      <c r="BI219" s="127">
        <f>IF(N219="nulová",J219,0)</f>
        <v>0</v>
      </c>
      <c r="BJ219" s="19" t="s">
        <v>92</v>
      </c>
      <c r="BK219" s="127">
        <f>ROUND(I219*H219,2)</f>
        <v>0</v>
      </c>
      <c r="BL219" s="19" t="s">
        <v>386</v>
      </c>
      <c r="BM219" s="252" t="s">
        <v>701</v>
      </c>
    </row>
    <row r="220" spans="1:65" s="15" customFormat="1" ht="20.399999999999999">
      <c r="B220" s="264"/>
      <c r="C220" s="265"/>
      <c r="D220" s="255" t="s">
        <v>398</v>
      </c>
      <c r="E220" s="266" t="s">
        <v>1</v>
      </c>
      <c r="F220" s="267" t="s">
        <v>1881</v>
      </c>
      <c r="G220" s="265"/>
      <c r="H220" s="268">
        <v>20.399999999999999</v>
      </c>
      <c r="I220" s="269"/>
      <c r="J220" s="265"/>
      <c r="K220" s="265"/>
      <c r="L220" s="270"/>
      <c r="M220" s="271"/>
      <c r="N220" s="272"/>
      <c r="O220" s="272"/>
      <c r="P220" s="272"/>
      <c r="Q220" s="272"/>
      <c r="R220" s="272"/>
      <c r="S220" s="272"/>
      <c r="T220" s="273"/>
      <c r="AT220" s="274" t="s">
        <v>398</v>
      </c>
      <c r="AU220" s="274" t="s">
        <v>92</v>
      </c>
      <c r="AV220" s="15" t="s">
        <v>92</v>
      </c>
      <c r="AW220" s="15" t="s">
        <v>30</v>
      </c>
      <c r="AX220" s="15" t="s">
        <v>76</v>
      </c>
      <c r="AY220" s="274" t="s">
        <v>387</v>
      </c>
    </row>
    <row r="221" spans="1:65" s="16" customFormat="1" ht="10.199999999999999">
      <c r="B221" s="275"/>
      <c r="C221" s="276"/>
      <c r="D221" s="255" t="s">
        <v>398</v>
      </c>
      <c r="E221" s="277" t="s">
        <v>1</v>
      </c>
      <c r="F221" s="278" t="s">
        <v>412</v>
      </c>
      <c r="G221" s="276"/>
      <c r="H221" s="279">
        <v>20.399999999999999</v>
      </c>
      <c r="I221" s="280"/>
      <c r="J221" s="276"/>
      <c r="K221" s="276"/>
      <c r="L221" s="281"/>
      <c r="M221" s="282"/>
      <c r="N221" s="283"/>
      <c r="O221" s="283"/>
      <c r="P221" s="283"/>
      <c r="Q221" s="283"/>
      <c r="R221" s="283"/>
      <c r="S221" s="283"/>
      <c r="T221" s="284"/>
      <c r="AT221" s="285" t="s">
        <v>398</v>
      </c>
      <c r="AU221" s="285" t="s">
        <v>92</v>
      </c>
      <c r="AV221" s="16" t="s">
        <v>386</v>
      </c>
      <c r="AW221" s="16" t="s">
        <v>30</v>
      </c>
      <c r="AX221" s="16" t="s">
        <v>84</v>
      </c>
      <c r="AY221" s="285" t="s">
        <v>387</v>
      </c>
    </row>
    <row r="222" spans="1:65" s="2" customFormat="1" ht="24.15" customHeight="1">
      <c r="A222" s="37"/>
      <c r="B222" s="38"/>
      <c r="C222" s="240" t="s">
        <v>560</v>
      </c>
      <c r="D222" s="240" t="s">
        <v>393</v>
      </c>
      <c r="E222" s="241" t="s">
        <v>1882</v>
      </c>
      <c r="F222" s="242" t="s">
        <v>1883</v>
      </c>
      <c r="G222" s="243" t="s">
        <v>396</v>
      </c>
      <c r="H222" s="244">
        <v>42</v>
      </c>
      <c r="I222" s="245"/>
      <c r="J222" s="246">
        <f>ROUND(I222*H222,2)</f>
        <v>0</v>
      </c>
      <c r="K222" s="247"/>
      <c r="L222" s="40"/>
      <c r="M222" s="248" t="s">
        <v>1</v>
      </c>
      <c r="N222" s="249" t="s">
        <v>42</v>
      </c>
      <c r="O222" s="78"/>
      <c r="P222" s="250">
        <f>O222*H222</f>
        <v>0</v>
      </c>
      <c r="Q222" s="250">
        <v>0</v>
      </c>
      <c r="R222" s="250">
        <f>Q222*H222</f>
        <v>0</v>
      </c>
      <c r="S222" s="250">
        <v>0</v>
      </c>
      <c r="T222" s="251">
        <f>S222*H222</f>
        <v>0</v>
      </c>
      <c r="U222" s="37"/>
      <c r="V222" s="37"/>
      <c r="W222" s="37"/>
      <c r="X222" s="37"/>
      <c r="Y222" s="37"/>
      <c r="Z222" s="37"/>
      <c r="AA222" s="37"/>
      <c r="AB222" s="37"/>
      <c r="AC222" s="37"/>
      <c r="AD222" s="37"/>
      <c r="AE222" s="37"/>
      <c r="AR222" s="252" t="s">
        <v>386</v>
      </c>
      <c r="AT222" s="252" t="s">
        <v>393</v>
      </c>
      <c r="AU222" s="252" t="s">
        <v>92</v>
      </c>
      <c r="AY222" s="19" t="s">
        <v>387</v>
      </c>
      <c r="BE222" s="127">
        <f>IF(N222="základná",J222,0)</f>
        <v>0</v>
      </c>
      <c r="BF222" s="127">
        <f>IF(N222="znížená",J222,0)</f>
        <v>0</v>
      </c>
      <c r="BG222" s="127">
        <f>IF(N222="zákl. prenesená",J222,0)</f>
        <v>0</v>
      </c>
      <c r="BH222" s="127">
        <f>IF(N222="zníž. prenesená",J222,0)</f>
        <v>0</v>
      </c>
      <c r="BI222" s="127">
        <f>IF(N222="nulová",J222,0)</f>
        <v>0</v>
      </c>
      <c r="BJ222" s="19" t="s">
        <v>92</v>
      </c>
      <c r="BK222" s="127">
        <f>ROUND(I222*H222,2)</f>
        <v>0</v>
      </c>
      <c r="BL222" s="19" t="s">
        <v>386</v>
      </c>
      <c r="BM222" s="252" t="s">
        <v>709</v>
      </c>
    </row>
    <row r="223" spans="1:65" s="15" customFormat="1" ht="10.199999999999999">
      <c r="B223" s="264"/>
      <c r="C223" s="265"/>
      <c r="D223" s="255" t="s">
        <v>398</v>
      </c>
      <c r="E223" s="266" t="s">
        <v>1</v>
      </c>
      <c r="F223" s="267" t="s">
        <v>1884</v>
      </c>
      <c r="G223" s="265"/>
      <c r="H223" s="268">
        <v>42</v>
      </c>
      <c r="I223" s="269"/>
      <c r="J223" s="265"/>
      <c r="K223" s="265"/>
      <c r="L223" s="270"/>
      <c r="M223" s="271"/>
      <c r="N223" s="272"/>
      <c r="O223" s="272"/>
      <c r="P223" s="272"/>
      <c r="Q223" s="272"/>
      <c r="R223" s="272"/>
      <c r="S223" s="272"/>
      <c r="T223" s="273"/>
      <c r="AT223" s="274" t="s">
        <v>398</v>
      </c>
      <c r="AU223" s="274" t="s">
        <v>92</v>
      </c>
      <c r="AV223" s="15" t="s">
        <v>92</v>
      </c>
      <c r="AW223" s="15" t="s">
        <v>30</v>
      </c>
      <c r="AX223" s="15" t="s">
        <v>76</v>
      </c>
      <c r="AY223" s="274" t="s">
        <v>387</v>
      </c>
    </row>
    <row r="224" spans="1:65" s="16" customFormat="1" ht="10.199999999999999">
      <c r="B224" s="275"/>
      <c r="C224" s="276"/>
      <c r="D224" s="255" t="s">
        <v>398</v>
      </c>
      <c r="E224" s="277" t="s">
        <v>1</v>
      </c>
      <c r="F224" s="278" t="s">
        <v>412</v>
      </c>
      <c r="G224" s="276"/>
      <c r="H224" s="279">
        <v>42</v>
      </c>
      <c r="I224" s="280"/>
      <c r="J224" s="276"/>
      <c r="K224" s="276"/>
      <c r="L224" s="281"/>
      <c r="M224" s="282"/>
      <c r="N224" s="283"/>
      <c r="O224" s="283"/>
      <c r="P224" s="283"/>
      <c r="Q224" s="283"/>
      <c r="R224" s="283"/>
      <c r="S224" s="283"/>
      <c r="T224" s="284"/>
      <c r="AT224" s="285" t="s">
        <v>398</v>
      </c>
      <c r="AU224" s="285" t="s">
        <v>92</v>
      </c>
      <c r="AV224" s="16" t="s">
        <v>386</v>
      </c>
      <c r="AW224" s="16" t="s">
        <v>30</v>
      </c>
      <c r="AX224" s="16" t="s">
        <v>84</v>
      </c>
      <c r="AY224" s="285" t="s">
        <v>387</v>
      </c>
    </row>
    <row r="225" spans="1:65" s="2" customFormat="1" ht="24.15" customHeight="1">
      <c r="A225" s="37"/>
      <c r="B225" s="38"/>
      <c r="C225" s="240" t="s">
        <v>570</v>
      </c>
      <c r="D225" s="240" t="s">
        <v>393</v>
      </c>
      <c r="E225" s="241" t="s">
        <v>1885</v>
      </c>
      <c r="F225" s="242" t="s">
        <v>1886</v>
      </c>
      <c r="G225" s="243" t="s">
        <v>405</v>
      </c>
      <c r="H225" s="244">
        <v>5.6</v>
      </c>
      <c r="I225" s="245"/>
      <c r="J225" s="246">
        <f>ROUND(I225*H225,2)</f>
        <v>0</v>
      </c>
      <c r="K225" s="247"/>
      <c r="L225" s="40"/>
      <c r="M225" s="248" t="s">
        <v>1</v>
      </c>
      <c r="N225" s="249" t="s">
        <v>42</v>
      </c>
      <c r="O225" s="78"/>
      <c r="P225" s="250">
        <f>O225*H225</f>
        <v>0</v>
      </c>
      <c r="Q225" s="250">
        <v>4.2000000000000002E-4</v>
      </c>
      <c r="R225" s="250">
        <f>Q225*H225</f>
        <v>2.3519999999999999E-3</v>
      </c>
      <c r="S225" s="250">
        <v>0</v>
      </c>
      <c r="T225" s="251">
        <f>S225*H225</f>
        <v>0</v>
      </c>
      <c r="U225" s="37"/>
      <c r="V225" s="37"/>
      <c r="W225" s="37"/>
      <c r="X225" s="37"/>
      <c r="Y225" s="37"/>
      <c r="Z225" s="37"/>
      <c r="AA225" s="37"/>
      <c r="AB225" s="37"/>
      <c r="AC225" s="37"/>
      <c r="AD225" s="37"/>
      <c r="AE225" s="37"/>
      <c r="AR225" s="252" t="s">
        <v>386</v>
      </c>
      <c r="AT225" s="252" t="s">
        <v>393</v>
      </c>
      <c r="AU225" s="252" t="s">
        <v>92</v>
      </c>
      <c r="AY225" s="19" t="s">
        <v>387</v>
      </c>
      <c r="BE225" s="127">
        <f>IF(N225="základná",J225,0)</f>
        <v>0</v>
      </c>
      <c r="BF225" s="127">
        <f>IF(N225="znížená",J225,0)</f>
        <v>0</v>
      </c>
      <c r="BG225" s="127">
        <f>IF(N225="zákl. prenesená",J225,0)</f>
        <v>0</v>
      </c>
      <c r="BH225" s="127">
        <f>IF(N225="zníž. prenesená",J225,0)</f>
        <v>0</v>
      </c>
      <c r="BI225" s="127">
        <f>IF(N225="nulová",J225,0)</f>
        <v>0</v>
      </c>
      <c r="BJ225" s="19" t="s">
        <v>92</v>
      </c>
      <c r="BK225" s="127">
        <f>ROUND(I225*H225,2)</f>
        <v>0</v>
      </c>
      <c r="BL225" s="19" t="s">
        <v>386</v>
      </c>
      <c r="BM225" s="252" t="s">
        <v>720</v>
      </c>
    </row>
    <row r="226" spans="1:65" s="15" customFormat="1" ht="10.199999999999999">
      <c r="B226" s="264"/>
      <c r="C226" s="265"/>
      <c r="D226" s="255" t="s">
        <v>398</v>
      </c>
      <c r="E226" s="266" t="s">
        <v>1</v>
      </c>
      <c r="F226" s="267" t="s">
        <v>1887</v>
      </c>
      <c r="G226" s="265"/>
      <c r="H226" s="268">
        <v>5.6</v>
      </c>
      <c r="I226" s="269"/>
      <c r="J226" s="265"/>
      <c r="K226" s="265"/>
      <c r="L226" s="270"/>
      <c r="M226" s="271"/>
      <c r="N226" s="272"/>
      <c r="O226" s="272"/>
      <c r="P226" s="272"/>
      <c r="Q226" s="272"/>
      <c r="R226" s="272"/>
      <c r="S226" s="272"/>
      <c r="T226" s="273"/>
      <c r="AT226" s="274" t="s">
        <v>398</v>
      </c>
      <c r="AU226" s="274" t="s">
        <v>92</v>
      </c>
      <c r="AV226" s="15" t="s">
        <v>92</v>
      </c>
      <c r="AW226" s="15" t="s">
        <v>30</v>
      </c>
      <c r="AX226" s="15" t="s">
        <v>76</v>
      </c>
      <c r="AY226" s="274" t="s">
        <v>387</v>
      </c>
    </row>
    <row r="227" spans="1:65" s="16" customFormat="1" ht="10.199999999999999">
      <c r="B227" s="275"/>
      <c r="C227" s="276"/>
      <c r="D227" s="255" t="s">
        <v>398</v>
      </c>
      <c r="E227" s="277" t="s">
        <v>1</v>
      </c>
      <c r="F227" s="278" t="s">
        <v>412</v>
      </c>
      <c r="G227" s="276"/>
      <c r="H227" s="279">
        <v>5.6</v>
      </c>
      <c r="I227" s="280"/>
      <c r="J227" s="276"/>
      <c r="K227" s="276"/>
      <c r="L227" s="281"/>
      <c r="M227" s="282"/>
      <c r="N227" s="283"/>
      <c r="O227" s="283"/>
      <c r="P227" s="283"/>
      <c r="Q227" s="283"/>
      <c r="R227" s="283"/>
      <c r="S227" s="283"/>
      <c r="T227" s="284"/>
      <c r="AT227" s="285" t="s">
        <v>398</v>
      </c>
      <c r="AU227" s="285" t="s">
        <v>92</v>
      </c>
      <c r="AV227" s="16" t="s">
        <v>386</v>
      </c>
      <c r="AW227" s="16" t="s">
        <v>30</v>
      </c>
      <c r="AX227" s="16" t="s">
        <v>84</v>
      </c>
      <c r="AY227" s="285" t="s">
        <v>387</v>
      </c>
    </row>
    <row r="228" spans="1:65" s="2" customFormat="1" ht="24.15" customHeight="1">
      <c r="A228" s="37"/>
      <c r="B228" s="38"/>
      <c r="C228" s="240" t="s">
        <v>575</v>
      </c>
      <c r="D228" s="240" t="s">
        <v>393</v>
      </c>
      <c r="E228" s="241" t="s">
        <v>1888</v>
      </c>
      <c r="F228" s="242" t="s">
        <v>1889</v>
      </c>
      <c r="G228" s="243" t="s">
        <v>436</v>
      </c>
      <c r="H228" s="244">
        <v>27</v>
      </c>
      <c r="I228" s="245"/>
      <c r="J228" s="246">
        <f t="shared" ref="J228:J233" si="15">ROUND(I228*H228,2)</f>
        <v>0</v>
      </c>
      <c r="K228" s="247"/>
      <c r="L228" s="40"/>
      <c r="M228" s="248" t="s">
        <v>1</v>
      </c>
      <c r="N228" s="249" t="s">
        <v>42</v>
      </c>
      <c r="O228" s="78"/>
      <c r="P228" s="250">
        <f t="shared" ref="P228:P233" si="16">O228*H228</f>
        <v>0</v>
      </c>
      <c r="Q228" s="250">
        <v>0</v>
      </c>
      <c r="R228" s="250">
        <f t="shared" ref="R228:R233" si="17">Q228*H228</f>
        <v>0</v>
      </c>
      <c r="S228" s="250">
        <v>0</v>
      </c>
      <c r="T228" s="251">
        <f t="shared" ref="T228:T233" si="18">S228*H228</f>
        <v>0</v>
      </c>
      <c r="U228" s="37"/>
      <c r="V228" s="37"/>
      <c r="W228" s="37"/>
      <c r="X228" s="37"/>
      <c r="Y228" s="37"/>
      <c r="Z228" s="37"/>
      <c r="AA228" s="37"/>
      <c r="AB228" s="37"/>
      <c r="AC228" s="37"/>
      <c r="AD228" s="37"/>
      <c r="AE228" s="37"/>
      <c r="AR228" s="252" t="s">
        <v>386</v>
      </c>
      <c r="AT228" s="252" t="s">
        <v>393</v>
      </c>
      <c r="AU228" s="252" t="s">
        <v>92</v>
      </c>
      <c r="AY228" s="19" t="s">
        <v>387</v>
      </c>
      <c r="BE228" s="127">
        <f t="shared" ref="BE228:BE233" si="19">IF(N228="základná",J228,0)</f>
        <v>0</v>
      </c>
      <c r="BF228" s="127">
        <f t="shared" ref="BF228:BF233" si="20">IF(N228="znížená",J228,0)</f>
        <v>0</v>
      </c>
      <c r="BG228" s="127">
        <f t="shared" ref="BG228:BG233" si="21">IF(N228="zákl. prenesená",J228,0)</f>
        <v>0</v>
      </c>
      <c r="BH228" s="127">
        <f t="shared" ref="BH228:BH233" si="22">IF(N228="zníž. prenesená",J228,0)</f>
        <v>0</v>
      </c>
      <c r="BI228" s="127">
        <f t="shared" ref="BI228:BI233" si="23">IF(N228="nulová",J228,0)</f>
        <v>0</v>
      </c>
      <c r="BJ228" s="19" t="s">
        <v>92</v>
      </c>
      <c r="BK228" s="127">
        <f t="shared" ref="BK228:BK233" si="24">ROUND(I228*H228,2)</f>
        <v>0</v>
      </c>
      <c r="BL228" s="19" t="s">
        <v>386</v>
      </c>
      <c r="BM228" s="252" t="s">
        <v>731</v>
      </c>
    </row>
    <row r="229" spans="1:65" s="2" customFormat="1" ht="24.15" customHeight="1">
      <c r="A229" s="37"/>
      <c r="B229" s="38"/>
      <c r="C229" s="240" t="s">
        <v>580</v>
      </c>
      <c r="D229" s="240" t="s">
        <v>393</v>
      </c>
      <c r="E229" s="241" t="s">
        <v>1890</v>
      </c>
      <c r="F229" s="242" t="s">
        <v>1891</v>
      </c>
      <c r="G229" s="243" t="s">
        <v>436</v>
      </c>
      <c r="H229" s="244">
        <v>27</v>
      </c>
      <c r="I229" s="245"/>
      <c r="J229" s="246">
        <f t="shared" si="15"/>
        <v>0</v>
      </c>
      <c r="K229" s="247"/>
      <c r="L229" s="40"/>
      <c r="M229" s="248" t="s">
        <v>1</v>
      </c>
      <c r="N229" s="249" t="s">
        <v>42</v>
      </c>
      <c r="O229" s="78"/>
      <c r="P229" s="250">
        <f t="shared" si="16"/>
        <v>0</v>
      </c>
      <c r="Q229" s="250">
        <v>0</v>
      </c>
      <c r="R229" s="250">
        <f t="shared" si="17"/>
        <v>0</v>
      </c>
      <c r="S229" s="250">
        <v>0</v>
      </c>
      <c r="T229" s="251">
        <f t="shared" si="18"/>
        <v>0</v>
      </c>
      <c r="U229" s="37"/>
      <c r="V229" s="37"/>
      <c r="W229" s="37"/>
      <c r="X229" s="37"/>
      <c r="Y229" s="37"/>
      <c r="Z229" s="37"/>
      <c r="AA229" s="37"/>
      <c r="AB229" s="37"/>
      <c r="AC229" s="37"/>
      <c r="AD229" s="37"/>
      <c r="AE229" s="37"/>
      <c r="AR229" s="252" t="s">
        <v>386</v>
      </c>
      <c r="AT229" s="252" t="s">
        <v>393</v>
      </c>
      <c r="AU229" s="252" t="s">
        <v>92</v>
      </c>
      <c r="AY229" s="19" t="s">
        <v>387</v>
      </c>
      <c r="BE229" s="127">
        <f t="shared" si="19"/>
        <v>0</v>
      </c>
      <c r="BF229" s="127">
        <f t="shared" si="20"/>
        <v>0</v>
      </c>
      <c r="BG229" s="127">
        <f t="shared" si="21"/>
        <v>0</v>
      </c>
      <c r="BH229" s="127">
        <f t="shared" si="22"/>
        <v>0</v>
      </c>
      <c r="BI229" s="127">
        <f t="shared" si="23"/>
        <v>0</v>
      </c>
      <c r="BJ229" s="19" t="s">
        <v>92</v>
      </c>
      <c r="BK229" s="127">
        <f t="shared" si="24"/>
        <v>0</v>
      </c>
      <c r="BL229" s="19" t="s">
        <v>386</v>
      </c>
      <c r="BM229" s="252" t="s">
        <v>741</v>
      </c>
    </row>
    <row r="230" spans="1:65" s="2" customFormat="1" ht="24.15" customHeight="1">
      <c r="A230" s="37"/>
      <c r="B230" s="38"/>
      <c r="C230" s="240" t="s">
        <v>584</v>
      </c>
      <c r="D230" s="240" t="s">
        <v>393</v>
      </c>
      <c r="E230" s="241" t="s">
        <v>1892</v>
      </c>
      <c r="F230" s="242" t="s">
        <v>1893</v>
      </c>
      <c r="G230" s="243" t="s">
        <v>436</v>
      </c>
      <c r="H230" s="244">
        <v>10</v>
      </c>
      <c r="I230" s="245"/>
      <c r="J230" s="246">
        <f t="shared" si="15"/>
        <v>0</v>
      </c>
      <c r="K230" s="247"/>
      <c r="L230" s="40"/>
      <c r="M230" s="248" t="s">
        <v>1</v>
      </c>
      <c r="N230" s="249" t="s">
        <v>42</v>
      </c>
      <c r="O230" s="78"/>
      <c r="P230" s="250">
        <f t="shared" si="16"/>
        <v>0</v>
      </c>
      <c r="Q230" s="250">
        <v>0</v>
      </c>
      <c r="R230" s="250">
        <f t="shared" si="17"/>
        <v>0</v>
      </c>
      <c r="S230" s="250">
        <v>0</v>
      </c>
      <c r="T230" s="251">
        <f t="shared" si="18"/>
        <v>0</v>
      </c>
      <c r="U230" s="37"/>
      <c r="V230" s="37"/>
      <c r="W230" s="37"/>
      <c r="X230" s="37"/>
      <c r="Y230" s="37"/>
      <c r="Z230" s="37"/>
      <c r="AA230" s="37"/>
      <c r="AB230" s="37"/>
      <c r="AC230" s="37"/>
      <c r="AD230" s="37"/>
      <c r="AE230" s="37"/>
      <c r="AR230" s="252" t="s">
        <v>386</v>
      </c>
      <c r="AT230" s="252" t="s">
        <v>393</v>
      </c>
      <c r="AU230" s="252" t="s">
        <v>92</v>
      </c>
      <c r="AY230" s="19" t="s">
        <v>387</v>
      </c>
      <c r="BE230" s="127">
        <f t="shared" si="19"/>
        <v>0</v>
      </c>
      <c r="BF230" s="127">
        <f t="shared" si="20"/>
        <v>0</v>
      </c>
      <c r="BG230" s="127">
        <f t="shared" si="21"/>
        <v>0</v>
      </c>
      <c r="BH230" s="127">
        <f t="shared" si="22"/>
        <v>0</v>
      </c>
      <c r="BI230" s="127">
        <f t="shared" si="23"/>
        <v>0</v>
      </c>
      <c r="BJ230" s="19" t="s">
        <v>92</v>
      </c>
      <c r="BK230" s="127">
        <f t="shared" si="24"/>
        <v>0</v>
      </c>
      <c r="BL230" s="19" t="s">
        <v>386</v>
      </c>
      <c r="BM230" s="252" t="s">
        <v>751</v>
      </c>
    </row>
    <row r="231" spans="1:65" s="2" customFormat="1" ht="24.15" customHeight="1">
      <c r="A231" s="37"/>
      <c r="B231" s="38"/>
      <c r="C231" s="240" t="s">
        <v>591</v>
      </c>
      <c r="D231" s="240" t="s">
        <v>393</v>
      </c>
      <c r="E231" s="241" t="s">
        <v>1894</v>
      </c>
      <c r="F231" s="242" t="s">
        <v>1895</v>
      </c>
      <c r="G231" s="243" t="s">
        <v>436</v>
      </c>
      <c r="H231" s="244">
        <v>10</v>
      </c>
      <c r="I231" s="245"/>
      <c r="J231" s="246">
        <f t="shared" si="15"/>
        <v>0</v>
      </c>
      <c r="K231" s="247"/>
      <c r="L231" s="40"/>
      <c r="M231" s="248" t="s">
        <v>1</v>
      </c>
      <c r="N231" s="249" t="s">
        <v>42</v>
      </c>
      <c r="O231" s="78"/>
      <c r="P231" s="250">
        <f t="shared" si="16"/>
        <v>0</v>
      </c>
      <c r="Q231" s="250">
        <v>0</v>
      </c>
      <c r="R231" s="250">
        <f t="shared" si="17"/>
        <v>0</v>
      </c>
      <c r="S231" s="250">
        <v>0</v>
      </c>
      <c r="T231" s="251">
        <f t="shared" si="18"/>
        <v>0</v>
      </c>
      <c r="U231" s="37"/>
      <c r="V231" s="37"/>
      <c r="W231" s="37"/>
      <c r="X231" s="37"/>
      <c r="Y231" s="37"/>
      <c r="Z231" s="37"/>
      <c r="AA231" s="37"/>
      <c r="AB231" s="37"/>
      <c r="AC231" s="37"/>
      <c r="AD231" s="37"/>
      <c r="AE231" s="37"/>
      <c r="AR231" s="252" t="s">
        <v>386</v>
      </c>
      <c r="AT231" s="252" t="s">
        <v>393</v>
      </c>
      <c r="AU231" s="252" t="s">
        <v>92</v>
      </c>
      <c r="AY231" s="19" t="s">
        <v>387</v>
      </c>
      <c r="BE231" s="127">
        <f t="shared" si="19"/>
        <v>0</v>
      </c>
      <c r="BF231" s="127">
        <f t="shared" si="20"/>
        <v>0</v>
      </c>
      <c r="BG231" s="127">
        <f t="shared" si="21"/>
        <v>0</v>
      </c>
      <c r="BH231" s="127">
        <f t="shared" si="22"/>
        <v>0</v>
      </c>
      <c r="BI231" s="127">
        <f t="shared" si="23"/>
        <v>0</v>
      </c>
      <c r="BJ231" s="19" t="s">
        <v>92</v>
      </c>
      <c r="BK231" s="127">
        <f t="shared" si="24"/>
        <v>0</v>
      </c>
      <c r="BL231" s="19" t="s">
        <v>386</v>
      </c>
      <c r="BM231" s="252" t="s">
        <v>759</v>
      </c>
    </row>
    <row r="232" spans="1:65" s="2" customFormat="1" ht="24.15" customHeight="1">
      <c r="A232" s="37"/>
      <c r="B232" s="38"/>
      <c r="C232" s="240" t="s">
        <v>292</v>
      </c>
      <c r="D232" s="240" t="s">
        <v>393</v>
      </c>
      <c r="E232" s="241" t="s">
        <v>1896</v>
      </c>
      <c r="F232" s="242" t="s">
        <v>1897</v>
      </c>
      <c r="G232" s="243" t="s">
        <v>525</v>
      </c>
      <c r="H232" s="244">
        <v>16.675999999999998</v>
      </c>
      <c r="I232" s="245"/>
      <c r="J232" s="246">
        <f t="shared" si="15"/>
        <v>0</v>
      </c>
      <c r="K232" s="247"/>
      <c r="L232" s="40"/>
      <c r="M232" s="248" t="s">
        <v>1</v>
      </c>
      <c r="N232" s="249" t="s">
        <v>42</v>
      </c>
      <c r="O232" s="78"/>
      <c r="P232" s="250">
        <f t="shared" si="16"/>
        <v>0</v>
      </c>
      <c r="Q232" s="250">
        <v>0</v>
      </c>
      <c r="R232" s="250">
        <f t="shared" si="17"/>
        <v>0</v>
      </c>
      <c r="S232" s="250">
        <v>0</v>
      </c>
      <c r="T232" s="251">
        <f t="shared" si="18"/>
        <v>0</v>
      </c>
      <c r="U232" s="37"/>
      <c r="V232" s="37"/>
      <c r="W232" s="37"/>
      <c r="X232" s="37"/>
      <c r="Y232" s="37"/>
      <c r="Z232" s="37"/>
      <c r="AA232" s="37"/>
      <c r="AB232" s="37"/>
      <c r="AC232" s="37"/>
      <c r="AD232" s="37"/>
      <c r="AE232" s="37"/>
      <c r="AR232" s="252" t="s">
        <v>386</v>
      </c>
      <c r="AT232" s="252" t="s">
        <v>393</v>
      </c>
      <c r="AU232" s="252" t="s">
        <v>92</v>
      </c>
      <c r="AY232" s="19" t="s">
        <v>387</v>
      </c>
      <c r="BE232" s="127">
        <f t="shared" si="19"/>
        <v>0</v>
      </c>
      <c r="BF232" s="127">
        <f t="shared" si="20"/>
        <v>0</v>
      </c>
      <c r="BG232" s="127">
        <f t="shared" si="21"/>
        <v>0</v>
      </c>
      <c r="BH232" s="127">
        <f t="shared" si="22"/>
        <v>0</v>
      </c>
      <c r="BI232" s="127">
        <f t="shared" si="23"/>
        <v>0</v>
      </c>
      <c r="BJ232" s="19" t="s">
        <v>92</v>
      </c>
      <c r="BK232" s="127">
        <f t="shared" si="24"/>
        <v>0</v>
      </c>
      <c r="BL232" s="19" t="s">
        <v>386</v>
      </c>
      <c r="BM232" s="252" t="s">
        <v>769</v>
      </c>
    </row>
    <row r="233" spans="1:65" s="2" customFormat="1" ht="24.15" customHeight="1">
      <c r="A233" s="37"/>
      <c r="B233" s="38"/>
      <c r="C233" s="240" t="s">
        <v>602</v>
      </c>
      <c r="D233" s="240" t="s">
        <v>393</v>
      </c>
      <c r="E233" s="241" t="s">
        <v>1898</v>
      </c>
      <c r="F233" s="242" t="s">
        <v>1899</v>
      </c>
      <c r="G233" s="243" t="s">
        <v>525</v>
      </c>
      <c r="H233" s="244">
        <v>316.84399999999999</v>
      </c>
      <c r="I233" s="245"/>
      <c r="J233" s="246">
        <f t="shared" si="15"/>
        <v>0</v>
      </c>
      <c r="K233" s="247"/>
      <c r="L233" s="40"/>
      <c r="M233" s="248" t="s">
        <v>1</v>
      </c>
      <c r="N233" s="249" t="s">
        <v>42</v>
      </c>
      <c r="O233" s="78"/>
      <c r="P233" s="250">
        <f t="shared" si="16"/>
        <v>0</v>
      </c>
      <c r="Q233" s="250">
        <v>0</v>
      </c>
      <c r="R233" s="250">
        <f t="shared" si="17"/>
        <v>0</v>
      </c>
      <c r="S233" s="250">
        <v>0</v>
      </c>
      <c r="T233" s="251">
        <f t="shared" si="18"/>
        <v>0</v>
      </c>
      <c r="U233" s="37"/>
      <c r="V233" s="37"/>
      <c r="W233" s="37"/>
      <c r="X233" s="37"/>
      <c r="Y233" s="37"/>
      <c r="Z233" s="37"/>
      <c r="AA233" s="37"/>
      <c r="AB233" s="37"/>
      <c r="AC233" s="37"/>
      <c r="AD233" s="37"/>
      <c r="AE233" s="37"/>
      <c r="AR233" s="252" t="s">
        <v>386</v>
      </c>
      <c r="AT233" s="252" t="s">
        <v>393</v>
      </c>
      <c r="AU233" s="252" t="s">
        <v>92</v>
      </c>
      <c r="AY233" s="19" t="s">
        <v>387</v>
      </c>
      <c r="BE233" s="127">
        <f t="shared" si="19"/>
        <v>0</v>
      </c>
      <c r="BF233" s="127">
        <f t="shared" si="20"/>
        <v>0</v>
      </c>
      <c r="BG233" s="127">
        <f t="shared" si="21"/>
        <v>0</v>
      </c>
      <c r="BH233" s="127">
        <f t="shared" si="22"/>
        <v>0</v>
      </c>
      <c r="BI233" s="127">
        <f t="shared" si="23"/>
        <v>0</v>
      </c>
      <c r="BJ233" s="19" t="s">
        <v>92</v>
      </c>
      <c r="BK233" s="127">
        <f t="shared" si="24"/>
        <v>0</v>
      </c>
      <c r="BL233" s="19" t="s">
        <v>386</v>
      </c>
      <c r="BM233" s="252" t="s">
        <v>779</v>
      </c>
    </row>
    <row r="234" spans="1:65" s="15" customFormat="1" ht="10.199999999999999">
      <c r="B234" s="264"/>
      <c r="C234" s="265"/>
      <c r="D234" s="255" t="s">
        <v>398</v>
      </c>
      <c r="E234" s="266" t="s">
        <v>1</v>
      </c>
      <c r="F234" s="267" t="s">
        <v>1900</v>
      </c>
      <c r="G234" s="265"/>
      <c r="H234" s="268">
        <v>316.84399999999999</v>
      </c>
      <c r="I234" s="269"/>
      <c r="J234" s="265"/>
      <c r="K234" s="265"/>
      <c r="L234" s="270"/>
      <c r="M234" s="271"/>
      <c r="N234" s="272"/>
      <c r="O234" s="272"/>
      <c r="P234" s="272"/>
      <c r="Q234" s="272"/>
      <c r="R234" s="272"/>
      <c r="S234" s="272"/>
      <c r="T234" s="273"/>
      <c r="AT234" s="274" t="s">
        <v>398</v>
      </c>
      <c r="AU234" s="274" t="s">
        <v>92</v>
      </c>
      <c r="AV234" s="15" t="s">
        <v>92</v>
      </c>
      <c r="AW234" s="15" t="s">
        <v>30</v>
      </c>
      <c r="AX234" s="15" t="s">
        <v>76</v>
      </c>
      <c r="AY234" s="274" t="s">
        <v>387</v>
      </c>
    </row>
    <row r="235" spans="1:65" s="16" customFormat="1" ht="10.199999999999999">
      <c r="B235" s="275"/>
      <c r="C235" s="276"/>
      <c r="D235" s="255" t="s">
        <v>398</v>
      </c>
      <c r="E235" s="277" t="s">
        <v>1</v>
      </c>
      <c r="F235" s="278" t="s">
        <v>412</v>
      </c>
      <c r="G235" s="276"/>
      <c r="H235" s="279">
        <v>316.84399999999999</v>
      </c>
      <c r="I235" s="280"/>
      <c r="J235" s="276"/>
      <c r="K235" s="276"/>
      <c r="L235" s="281"/>
      <c r="M235" s="282"/>
      <c r="N235" s="283"/>
      <c r="O235" s="283"/>
      <c r="P235" s="283"/>
      <c r="Q235" s="283"/>
      <c r="R235" s="283"/>
      <c r="S235" s="283"/>
      <c r="T235" s="284"/>
      <c r="AT235" s="285" t="s">
        <v>398</v>
      </c>
      <c r="AU235" s="285" t="s">
        <v>92</v>
      </c>
      <c r="AV235" s="16" t="s">
        <v>386</v>
      </c>
      <c r="AW235" s="16" t="s">
        <v>30</v>
      </c>
      <c r="AX235" s="16" t="s">
        <v>84</v>
      </c>
      <c r="AY235" s="285" t="s">
        <v>387</v>
      </c>
    </row>
    <row r="236" spans="1:65" s="2" customFormat="1" ht="24.15" customHeight="1">
      <c r="A236" s="37"/>
      <c r="B236" s="38"/>
      <c r="C236" s="240" t="s">
        <v>606</v>
      </c>
      <c r="D236" s="240" t="s">
        <v>393</v>
      </c>
      <c r="E236" s="241" t="s">
        <v>1901</v>
      </c>
      <c r="F236" s="242" t="s">
        <v>1902</v>
      </c>
      <c r="G236" s="243" t="s">
        <v>525</v>
      </c>
      <c r="H236" s="244">
        <v>16.675999999999998</v>
      </c>
      <c r="I236" s="245"/>
      <c r="J236" s="246">
        <f>ROUND(I236*H236,2)</f>
        <v>0</v>
      </c>
      <c r="K236" s="247"/>
      <c r="L236" s="40"/>
      <c r="M236" s="248" t="s">
        <v>1</v>
      </c>
      <c r="N236" s="249" t="s">
        <v>42</v>
      </c>
      <c r="O236" s="78"/>
      <c r="P236" s="250">
        <f>O236*H236</f>
        <v>0</v>
      </c>
      <c r="Q236" s="250">
        <v>0</v>
      </c>
      <c r="R236" s="250">
        <f>Q236*H236</f>
        <v>0</v>
      </c>
      <c r="S236" s="250">
        <v>0</v>
      </c>
      <c r="T236" s="251">
        <f>S236*H236</f>
        <v>0</v>
      </c>
      <c r="U236" s="37"/>
      <c r="V236" s="37"/>
      <c r="W236" s="37"/>
      <c r="X236" s="37"/>
      <c r="Y236" s="37"/>
      <c r="Z236" s="37"/>
      <c r="AA236" s="37"/>
      <c r="AB236" s="37"/>
      <c r="AC236" s="37"/>
      <c r="AD236" s="37"/>
      <c r="AE236" s="37"/>
      <c r="AR236" s="252" t="s">
        <v>386</v>
      </c>
      <c r="AT236" s="252" t="s">
        <v>393</v>
      </c>
      <c r="AU236" s="252" t="s">
        <v>92</v>
      </c>
      <c r="AY236" s="19" t="s">
        <v>387</v>
      </c>
      <c r="BE236" s="127">
        <f>IF(N236="základná",J236,0)</f>
        <v>0</v>
      </c>
      <c r="BF236" s="127">
        <f>IF(N236="znížená",J236,0)</f>
        <v>0</v>
      </c>
      <c r="BG236" s="127">
        <f>IF(N236="zákl. prenesená",J236,0)</f>
        <v>0</v>
      </c>
      <c r="BH236" s="127">
        <f>IF(N236="zníž. prenesená",J236,0)</f>
        <v>0</v>
      </c>
      <c r="BI236" s="127">
        <f>IF(N236="nulová",J236,0)</f>
        <v>0</v>
      </c>
      <c r="BJ236" s="19" t="s">
        <v>92</v>
      </c>
      <c r="BK236" s="127">
        <f>ROUND(I236*H236,2)</f>
        <v>0</v>
      </c>
      <c r="BL236" s="19" t="s">
        <v>386</v>
      </c>
      <c r="BM236" s="252" t="s">
        <v>792</v>
      </c>
    </row>
    <row r="237" spans="1:65" s="2" customFormat="1" ht="24.15" customHeight="1">
      <c r="A237" s="37"/>
      <c r="B237" s="38"/>
      <c r="C237" s="240" t="s">
        <v>611</v>
      </c>
      <c r="D237" s="240" t="s">
        <v>393</v>
      </c>
      <c r="E237" s="241" t="s">
        <v>541</v>
      </c>
      <c r="F237" s="242" t="s">
        <v>542</v>
      </c>
      <c r="G237" s="243" t="s">
        <v>525</v>
      </c>
      <c r="H237" s="244">
        <v>5</v>
      </c>
      <c r="I237" s="245"/>
      <c r="J237" s="246">
        <f>ROUND(I237*H237,2)</f>
        <v>0</v>
      </c>
      <c r="K237" s="247"/>
      <c r="L237" s="40"/>
      <c r="M237" s="248" t="s">
        <v>1</v>
      </c>
      <c r="N237" s="249" t="s">
        <v>42</v>
      </c>
      <c r="O237" s="78"/>
      <c r="P237" s="250">
        <f>O237*H237</f>
        <v>0</v>
      </c>
      <c r="Q237" s="250">
        <v>0</v>
      </c>
      <c r="R237" s="250">
        <f>Q237*H237</f>
        <v>0</v>
      </c>
      <c r="S237" s="250">
        <v>0</v>
      </c>
      <c r="T237" s="251">
        <f>S237*H237</f>
        <v>0</v>
      </c>
      <c r="U237" s="37"/>
      <c r="V237" s="37"/>
      <c r="W237" s="37"/>
      <c r="X237" s="37"/>
      <c r="Y237" s="37"/>
      <c r="Z237" s="37"/>
      <c r="AA237" s="37"/>
      <c r="AB237" s="37"/>
      <c r="AC237" s="37"/>
      <c r="AD237" s="37"/>
      <c r="AE237" s="37"/>
      <c r="AR237" s="252" t="s">
        <v>386</v>
      </c>
      <c r="AT237" s="252" t="s">
        <v>393</v>
      </c>
      <c r="AU237" s="252" t="s">
        <v>92</v>
      </c>
      <c r="AY237" s="19" t="s">
        <v>387</v>
      </c>
      <c r="BE237" s="127">
        <f>IF(N237="základná",J237,0)</f>
        <v>0</v>
      </c>
      <c r="BF237" s="127">
        <f>IF(N237="znížená",J237,0)</f>
        <v>0</v>
      </c>
      <c r="BG237" s="127">
        <f>IF(N237="zákl. prenesená",J237,0)</f>
        <v>0</v>
      </c>
      <c r="BH237" s="127">
        <f>IF(N237="zníž. prenesená",J237,0)</f>
        <v>0</v>
      </c>
      <c r="BI237" s="127">
        <f>IF(N237="nulová",J237,0)</f>
        <v>0</v>
      </c>
      <c r="BJ237" s="19" t="s">
        <v>92</v>
      </c>
      <c r="BK237" s="127">
        <f>ROUND(I237*H237,2)</f>
        <v>0</v>
      </c>
      <c r="BL237" s="19" t="s">
        <v>386</v>
      </c>
      <c r="BM237" s="252" t="s">
        <v>805</v>
      </c>
    </row>
    <row r="238" spans="1:65" s="15" customFormat="1" ht="10.199999999999999">
      <c r="B238" s="264"/>
      <c r="C238" s="265"/>
      <c r="D238" s="255" t="s">
        <v>398</v>
      </c>
      <c r="E238" s="266" t="s">
        <v>1</v>
      </c>
      <c r="F238" s="267" t="s">
        <v>1903</v>
      </c>
      <c r="G238" s="265"/>
      <c r="H238" s="268">
        <v>5</v>
      </c>
      <c r="I238" s="269"/>
      <c r="J238" s="265"/>
      <c r="K238" s="265"/>
      <c r="L238" s="270"/>
      <c r="M238" s="271"/>
      <c r="N238" s="272"/>
      <c r="O238" s="272"/>
      <c r="P238" s="272"/>
      <c r="Q238" s="272"/>
      <c r="R238" s="272"/>
      <c r="S238" s="272"/>
      <c r="T238" s="273"/>
      <c r="AT238" s="274" t="s">
        <v>398</v>
      </c>
      <c r="AU238" s="274" t="s">
        <v>92</v>
      </c>
      <c r="AV238" s="15" t="s">
        <v>92</v>
      </c>
      <c r="AW238" s="15" t="s">
        <v>30</v>
      </c>
      <c r="AX238" s="15" t="s">
        <v>76</v>
      </c>
      <c r="AY238" s="274" t="s">
        <v>387</v>
      </c>
    </row>
    <row r="239" spans="1:65" s="16" customFormat="1" ht="10.199999999999999">
      <c r="B239" s="275"/>
      <c r="C239" s="276"/>
      <c r="D239" s="255" t="s">
        <v>398</v>
      </c>
      <c r="E239" s="277" t="s">
        <v>1</v>
      </c>
      <c r="F239" s="278" t="s">
        <v>412</v>
      </c>
      <c r="G239" s="276"/>
      <c r="H239" s="279">
        <v>5</v>
      </c>
      <c r="I239" s="280"/>
      <c r="J239" s="276"/>
      <c r="K239" s="276"/>
      <c r="L239" s="281"/>
      <c r="M239" s="282"/>
      <c r="N239" s="283"/>
      <c r="O239" s="283"/>
      <c r="P239" s="283"/>
      <c r="Q239" s="283"/>
      <c r="R239" s="283"/>
      <c r="S239" s="283"/>
      <c r="T239" s="284"/>
      <c r="AT239" s="285" t="s">
        <v>398</v>
      </c>
      <c r="AU239" s="285" t="s">
        <v>92</v>
      </c>
      <c r="AV239" s="16" t="s">
        <v>386</v>
      </c>
      <c r="AW239" s="16" t="s">
        <v>30</v>
      </c>
      <c r="AX239" s="16" t="s">
        <v>84</v>
      </c>
      <c r="AY239" s="285" t="s">
        <v>387</v>
      </c>
    </row>
    <row r="240" spans="1:65" s="2" customFormat="1" ht="24.15" customHeight="1">
      <c r="A240" s="37"/>
      <c r="B240" s="38"/>
      <c r="C240" s="240" t="s">
        <v>615</v>
      </c>
      <c r="D240" s="240" t="s">
        <v>393</v>
      </c>
      <c r="E240" s="241" t="s">
        <v>1904</v>
      </c>
      <c r="F240" s="242" t="s">
        <v>1905</v>
      </c>
      <c r="G240" s="243" t="s">
        <v>525</v>
      </c>
      <c r="H240" s="244">
        <v>11.676</v>
      </c>
      <c r="I240" s="245"/>
      <c r="J240" s="246">
        <f>ROUND(I240*H240,2)</f>
        <v>0</v>
      </c>
      <c r="K240" s="247"/>
      <c r="L240" s="40"/>
      <c r="M240" s="248" t="s">
        <v>1</v>
      </c>
      <c r="N240" s="249" t="s">
        <v>42</v>
      </c>
      <c r="O240" s="78"/>
      <c r="P240" s="250">
        <f>O240*H240</f>
        <v>0</v>
      </c>
      <c r="Q240" s="250">
        <v>0</v>
      </c>
      <c r="R240" s="250">
        <f>Q240*H240</f>
        <v>0</v>
      </c>
      <c r="S240" s="250">
        <v>0</v>
      </c>
      <c r="T240" s="251">
        <f>S240*H240</f>
        <v>0</v>
      </c>
      <c r="U240" s="37"/>
      <c r="V240" s="37"/>
      <c r="W240" s="37"/>
      <c r="X240" s="37"/>
      <c r="Y240" s="37"/>
      <c r="Z240" s="37"/>
      <c r="AA240" s="37"/>
      <c r="AB240" s="37"/>
      <c r="AC240" s="37"/>
      <c r="AD240" s="37"/>
      <c r="AE240" s="37"/>
      <c r="AR240" s="252" t="s">
        <v>386</v>
      </c>
      <c r="AT240" s="252" t="s">
        <v>393</v>
      </c>
      <c r="AU240" s="252" t="s">
        <v>92</v>
      </c>
      <c r="AY240" s="19" t="s">
        <v>387</v>
      </c>
      <c r="BE240" s="127">
        <f>IF(N240="základná",J240,0)</f>
        <v>0</v>
      </c>
      <c r="BF240" s="127">
        <f>IF(N240="znížená",J240,0)</f>
        <v>0</v>
      </c>
      <c r="BG240" s="127">
        <f>IF(N240="zákl. prenesená",J240,0)</f>
        <v>0</v>
      </c>
      <c r="BH240" s="127">
        <f>IF(N240="zníž. prenesená",J240,0)</f>
        <v>0</v>
      </c>
      <c r="BI240" s="127">
        <f>IF(N240="nulová",J240,0)</f>
        <v>0</v>
      </c>
      <c r="BJ240" s="19" t="s">
        <v>92</v>
      </c>
      <c r="BK240" s="127">
        <f>ROUND(I240*H240,2)</f>
        <v>0</v>
      </c>
      <c r="BL240" s="19" t="s">
        <v>386</v>
      </c>
      <c r="BM240" s="252" t="s">
        <v>322</v>
      </c>
    </row>
    <row r="241" spans="1:65" s="15" customFormat="1" ht="10.199999999999999">
      <c r="B241" s="264"/>
      <c r="C241" s="265"/>
      <c r="D241" s="255" t="s">
        <v>398</v>
      </c>
      <c r="E241" s="266" t="s">
        <v>1</v>
      </c>
      <c r="F241" s="267" t="s">
        <v>1906</v>
      </c>
      <c r="G241" s="265"/>
      <c r="H241" s="268">
        <v>11.676</v>
      </c>
      <c r="I241" s="269"/>
      <c r="J241" s="265"/>
      <c r="K241" s="265"/>
      <c r="L241" s="270"/>
      <c r="M241" s="271"/>
      <c r="N241" s="272"/>
      <c r="O241" s="272"/>
      <c r="P241" s="272"/>
      <c r="Q241" s="272"/>
      <c r="R241" s="272"/>
      <c r="S241" s="272"/>
      <c r="T241" s="273"/>
      <c r="AT241" s="274" t="s">
        <v>398</v>
      </c>
      <c r="AU241" s="274" t="s">
        <v>92</v>
      </c>
      <c r="AV241" s="15" t="s">
        <v>92</v>
      </c>
      <c r="AW241" s="15" t="s">
        <v>30</v>
      </c>
      <c r="AX241" s="15" t="s">
        <v>76</v>
      </c>
      <c r="AY241" s="274" t="s">
        <v>387</v>
      </c>
    </row>
    <row r="242" spans="1:65" s="16" customFormat="1" ht="10.199999999999999">
      <c r="B242" s="275"/>
      <c r="C242" s="276"/>
      <c r="D242" s="255" t="s">
        <v>398</v>
      </c>
      <c r="E242" s="277" t="s">
        <v>1</v>
      </c>
      <c r="F242" s="278" t="s">
        <v>412</v>
      </c>
      <c r="G242" s="276"/>
      <c r="H242" s="279">
        <v>11.676</v>
      </c>
      <c r="I242" s="280"/>
      <c r="J242" s="276"/>
      <c r="K242" s="276"/>
      <c r="L242" s="281"/>
      <c r="M242" s="282"/>
      <c r="N242" s="283"/>
      <c r="O242" s="283"/>
      <c r="P242" s="283"/>
      <c r="Q242" s="283"/>
      <c r="R242" s="283"/>
      <c r="S242" s="283"/>
      <c r="T242" s="284"/>
      <c r="AT242" s="285" t="s">
        <v>398</v>
      </c>
      <c r="AU242" s="285" t="s">
        <v>92</v>
      </c>
      <c r="AV242" s="16" t="s">
        <v>386</v>
      </c>
      <c r="AW242" s="16" t="s">
        <v>30</v>
      </c>
      <c r="AX242" s="16" t="s">
        <v>84</v>
      </c>
      <c r="AY242" s="285" t="s">
        <v>387</v>
      </c>
    </row>
    <row r="243" spans="1:65" s="12" customFormat="1" ht="22.8" customHeight="1">
      <c r="B243" s="212"/>
      <c r="C243" s="213"/>
      <c r="D243" s="214" t="s">
        <v>75</v>
      </c>
      <c r="E243" s="225" t="s">
        <v>544</v>
      </c>
      <c r="F243" s="225" t="s">
        <v>1907</v>
      </c>
      <c r="G243" s="213"/>
      <c r="H243" s="213"/>
      <c r="I243" s="216"/>
      <c r="J243" s="226">
        <f>BK243</f>
        <v>0</v>
      </c>
      <c r="K243" s="213"/>
      <c r="L243" s="217"/>
      <c r="M243" s="218"/>
      <c r="N243" s="219"/>
      <c r="O243" s="219"/>
      <c r="P243" s="220">
        <f>P244</f>
        <v>0</v>
      </c>
      <c r="Q243" s="219"/>
      <c r="R243" s="220">
        <f>R244</f>
        <v>0</v>
      </c>
      <c r="S243" s="219"/>
      <c r="T243" s="221">
        <f>T244</f>
        <v>0</v>
      </c>
      <c r="AR243" s="222" t="s">
        <v>84</v>
      </c>
      <c r="AT243" s="223" t="s">
        <v>75</v>
      </c>
      <c r="AU243" s="223" t="s">
        <v>84</v>
      </c>
      <c r="AY243" s="222" t="s">
        <v>387</v>
      </c>
      <c r="BK243" s="224">
        <f>BK244</f>
        <v>0</v>
      </c>
    </row>
    <row r="244" spans="1:65" s="2" customFormat="1" ht="33" customHeight="1">
      <c r="A244" s="37"/>
      <c r="B244" s="38"/>
      <c r="C244" s="240" t="s">
        <v>620</v>
      </c>
      <c r="D244" s="240" t="s">
        <v>393</v>
      </c>
      <c r="E244" s="241" t="s">
        <v>1908</v>
      </c>
      <c r="F244" s="242" t="s">
        <v>1909</v>
      </c>
      <c r="G244" s="243" t="s">
        <v>525</v>
      </c>
      <c r="H244" s="244">
        <v>36.893999999999998</v>
      </c>
      <c r="I244" s="245"/>
      <c r="J244" s="246">
        <f>ROUND(I244*H244,2)</f>
        <v>0</v>
      </c>
      <c r="K244" s="247"/>
      <c r="L244" s="40"/>
      <c r="M244" s="248" t="s">
        <v>1</v>
      </c>
      <c r="N244" s="249" t="s">
        <v>42</v>
      </c>
      <c r="O244" s="78"/>
      <c r="P244" s="250">
        <f>O244*H244</f>
        <v>0</v>
      </c>
      <c r="Q244" s="250">
        <v>0</v>
      </c>
      <c r="R244" s="250">
        <f>Q244*H244</f>
        <v>0</v>
      </c>
      <c r="S244" s="250">
        <v>0</v>
      </c>
      <c r="T244" s="251">
        <f>S244*H244</f>
        <v>0</v>
      </c>
      <c r="U244" s="37"/>
      <c r="V244" s="37"/>
      <c r="W244" s="37"/>
      <c r="X244" s="37"/>
      <c r="Y244" s="37"/>
      <c r="Z244" s="37"/>
      <c r="AA244" s="37"/>
      <c r="AB244" s="37"/>
      <c r="AC244" s="37"/>
      <c r="AD244" s="37"/>
      <c r="AE244" s="37"/>
      <c r="AR244" s="252" t="s">
        <v>386</v>
      </c>
      <c r="AT244" s="252" t="s">
        <v>393</v>
      </c>
      <c r="AU244" s="252" t="s">
        <v>92</v>
      </c>
      <c r="AY244" s="19" t="s">
        <v>387</v>
      </c>
      <c r="BE244" s="127">
        <f>IF(N244="základná",J244,0)</f>
        <v>0</v>
      </c>
      <c r="BF244" s="127">
        <f>IF(N244="znížená",J244,0)</f>
        <v>0</v>
      </c>
      <c r="BG244" s="127">
        <f>IF(N244="zákl. prenesená",J244,0)</f>
        <v>0</v>
      </c>
      <c r="BH244" s="127">
        <f>IF(N244="zníž. prenesená",J244,0)</f>
        <v>0</v>
      </c>
      <c r="BI244" s="127">
        <f>IF(N244="nulová",J244,0)</f>
        <v>0</v>
      </c>
      <c r="BJ244" s="19" t="s">
        <v>92</v>
      </c>
      <c r="BK244" s="127">
        <f>ROUND(I244*H244,2)</f>
        <v>0</v>
      </c>
      <c r="BL244" s="19" t="s">
        <v>386</v>
      </c>
      <c r="BM244" s="252" t="s">
        <v>829</v>
      </c>
    </row>
    <row r="245" spans="1:65" s="12" customFormat="1" ht="25.95" customHeight="1">
      <c r="B245" s="212"/>
      <c r="C245" s="213"/>
      <c r="D245" s="214" t="s">
        <v>75</v>
      </c>
      <c r="E245" s="215" t="s">
        <v>592</v>
      </c>
      <c r="F245" s="215" t="s">
        <v>1910</v>
      </c>
      <c r="G245" s="213"/>
      <c r="H245" s="213"/>
      <c r="I245" s="216"/>
      <c r="J245" s="191">
        <f>BK245</f>
        <v>0</v>
      </c>
      <c r="K245" s="213"/>
      <c r="L245" s="217"/>
      <c r="M245" s="218"/>
      <c r="N245" s="219"/>
      <c r="O245" s="219"/>
      <c r="P245" s="220">
        <f>P246</f>
        <v>0</v>
      </c>
      <c r="Q245" s="219"/>
      <c r="R245" s="220">
        <f>R246</f>
        <v>0.33</v>
      </c>
      <c r="S245" s="219"/>
      <c r="T245" s="221">
        <f>T246</f>
        <v>0</v>
      </c>
      <c r="AR245" s="222" t="s">
        <v>99</v>
      </c>
      <c r="AT245" s="223" t="s">
        <v>75</v>
      </c>
      <c r="AU245" s="223" t="s">
        <v>76</v>
      </c>
      <c r="AY245" s="222" t="s">
        <v>387</v>
      </c>
      <c r="BK245" s="224">
        <f>BK246</f>
        <v>0</v>
      </c>
    </row>
    <row r="246" spans="1:65" s="12" customFormat="1" ht="22.8" customHeight="1">
      <c r="B246" s="212"/>
      <c r="C246" s="213"/>
      <c r="D246" s="214" t="s">
        <v>75</v>
      </c>
      <c r="E246" s="225" t="s">
        <v>1911</v>
      </c>
      <c r="F246" s="225" t="s">
        <v>1912</v>
      </c>
      <c r="G246" s="213"/>
      <c r="H246" s="213"/>
      <c r="I246" s="216"/>
      <c r="J246" s="226">
        <f>BK246</f>
        <v>0</v>
      </c>
      <c r="K246" s="213"/>
      <c r="L246" s="217"/>
      <c r="M246" s="218"/>
      <c r="N246" s="219"/>
      <c r="O246" s="219"/>
      <c r="P246" s="220">
        <f>SUM(P247:P253)</f>
        <v>0</v>
      </c>
      <c r="Q246" s="219"/>
      <c r="R246" s="220">
        <f>SUM(R247:R253)</f>
        <v>0.33</v>
      </c>
      <c r="S246" s="219"/>
      <c r="T246" s="221">
        <f>SUM(T247:T253)</f>
        <v>0</v>
      </c>
      <c r="AR246" s="222" t="s">
        <v>99</v>
      </c>
      <c r="AT246" s="223" t="s">
        <v>75</v>
      </c>
      <c r="AU246" s="223" t="s">
        <v>84</v>
      </c>
      <c r="AY246" s="222" t="s">
        <v>387</v>
      </c>
      <c r="BK246" s="224">
        <f>SUM(BK247:BK253)</f>
        <v>0</v>
      </c>
    </row>
    <row r="247" spans="1:65" s="2" customFormat="1" ht="24.15" customHeight="1">
      <c r="A247" s="37"/>
      <c r="B247" s="38"/>
      <c r="C247" s="240" t="s">
        <v>287</v>
      </c>
      <c r="D247" s="240" t="s">
        <v>393</v>
      </c>
      <c r="E247" s="241" t="s">
        <v>1913</v>
      </c>
      <c r="F247" s="242" t="s">
        <v>1914</v>
      </c>
      <c r="G247" s="243" t="s">
        <v>693</v>
      </c>
      <c r="H247" s="244">
        <v>1650</v>
      </c>
      <c r="I247" s="245"/>
      <c r="J247" s="246">
        <f>ROUND(I247*H247,2)</f>
        <v>0</v>
      </c>
      <c r="K247" s="247"/>
      <c r="L247" s="40"/>
      <c r="M247" s="248" t="s">
        <v>1</v>
      </c>
      <c r="N247" s="249" t="s">
        <v>42</v>
      </c>
      <c r="O247" s="78"/>
      <c r="P247" s="250">
        <f>O247*H247</f>
        <v>0</v>
      </c>
      <c r="Q247" s="250">
        <v>0</v>
      </c>
      <c r="R247" s="250">
        <f>Q247*H247</f>
        <v>0</v>
      </c>
      <c r="S247" s="250">
        <v>0</v>
      </c>
      <c r="T247" s="251">
        <f>S247*H247</f>
        <v>0</v>
      </c>
      <c r="U247" s="37"/>
      <c r="V247" s="37"/>
      <c r="W247" s="37"/>
      <c r="X247" s="37"/>
      <c r="Y247" s="37"/>
      <c r="Z247" s="37"/>
      <c r="AA247" s="37"/>
      <c r="AB247" s="37"/>
      <c r="AC247" s="37"/>
      <c r="AD247" s="37"/>
      <c r="AE247" s="37"/>
      <c r="AR247" s="252" t="s">
        <v>731</v>
      </c>
      <c r="AT247" s="252" t="s">
        <v>393</v>
      </c>
      <c r="AU247" s="252" t="s">
        <v>92</v>
      </c>
      <c r="AY247" s="19" t="s">
        <v>387</v>
      </c>
      <c r="BE247" s="127">
        <f>IF(N247="základná",J247,0)</f>
        <v>0</v>
      </c>
      <c r="BF247" s="127">
        <f>IF(N247="znížená",J247,0)</f>
        <v>0</v>
      </c>
      <c r="BG247" s="127">
        <f>IF(N247="zákl. prenesená",J247,0)</f>
        <v>0</v>
      </c>
      <c r="BH247" s="127">
        <f>IF(N247="zníž. prenesená",J247,0)</f>
        <v>0</v>
      </c>
      <c r="BI247" s="127">
        <f>IF(N247="nulová",J247,0)</f>
        <v>0</v>
      </c>
      <c r="BJ247" s="19" t="s">
        <v>92</v>
      </c>
      <c r="BK247" s="127">
        <f>ROUND(I247*H247,2)</f>
        <v>0</v>
      </c>
      <c r="BL247" s="19" t="s">
        <v>731</v>
      </c>
      <c r="BM247" s="252" t="s">
        <v>839</v>
      </c>
    </row>
    <row r="248" spans="1:65" s="15" customFormat="1" ht="10.199999999999999">
      <c r="B248" s="264"/>
      <c r="C248" s="265"/>
      <c r="D248" s="255" t="s">
        <v>398</v>
      </c>
      <c r="E248" s="266" t="s">
        <v>1</v>
      </c>
      <c r="F248" s="267" t="s">
        <v>1915</v>
      </c>
      <c r="G248" s="265"/>
      <c r="H248" s="268">
        <v>1650</v>
      </c>
      <c r="I248" s="269"/>
      <c r="J248" s="265"/>
      <c r="K248" s="265"/>
      <c r="L248" s="270"/>
      <c r="M248" s="271"/>
      <c r="N248" s="272"/>
      <c r="O248" s="272"/>
      <c r="P248" s="272"/>
      <c r="Q248" s="272"/>
      <c r="R248" s="272"/>
      <c r="S248" s="272"/>
      <c r="T248" s="273"/>
      <c r="AT248" s="274" t="s">
        <v>398</v>
      </c>
      <c r="AU248" s="274" t="s">
        <v>92</v>
      </c>
      <c r="AV248" s="15" t="s">
        <v>92</v>
      </c>
      <c r="AW248" s="15" t="s">
        <v>30</v>
      </c>
      <c r="AX248" s="15" t="s">
        <v>76</v>
      </c>
      <c r="AY248" s="274" t="s">
        <v>387</v>
      </c>
    </row>
    <row r="249" spans="1:65" s="16" customFormat="1" ht="10.199999999999999">
      <c r="B249" s="275"/>
      <c r="C249" s="276"/>
      <c r="D249" s="255" t="s">
        <v>398</v>
      </c>
      <c r="E249" s="277" t="s">
        <v>1</v>
      </c>
      <c r="F249" s="278" t="s">
        <v>412</v>
      </c>
      <c r="G249" s="276"/>
      <c r="H249" s="279">
        <v>1650</v>
      </c>
      <c r="I249" s="280"/>
      <c r="J249" s="276"/>
      <c r="K249" s="276"/>
      <c r="L249" s="281"/>
      <c r="M249" s="282"/>
      <c r="N249" s="283"/>
      <c r="O249" s="283"/>
      <c r="P249" s="283"/>
      <c r="Q249" s="283"/>
      <c r="R249" s="283"/>
      <c r="S249" s="283"/>
      <c r="T249" s="284"/>
      <c r="AT249" s="285" t="s">
        <v>398</v>
      </c>
      <c r="AU249" s="285" t="s">
        <v>92</v>
      </c>
      <c r="AV249" s="16" t="s">
        <v>386</v>
      </c>
      <c r="AW249" s="16" t="s">
        <v>30</v>
      </c>
      <c r="AX249" s="16" t="s">
        <v>84</v>
      </c>
      <c r="AY249" s="285" t="s">
        <v>387</v>
      </c>
    </row>
    <row r="250" spans="1:65" s="2" customFormat="1" ht="24.15" customHeight="1">
      <c r="A250" s="37"/>
      <c r="B250" s="38"/>
      <c r="C250" s="297" t="s">
        <v>627</v>
      </c>
      <c r="D250" s="297" t="s">
        <v>592</v>
      </c>
      <c r="E250" s="298" t="s">
        <v>1916</v>
      </c>
      <c r="F250" s="299" t="s">
        <v>1917</v>
      </c>
      <c r="G250" s="300" t="s">
        <v>525</v>
      </c>
      <c r="H250" s="301">
        <v>0.33</v>
      </c>
      <c r="I250" s="302"/>
      <c r="J250" s="303">
        <f>ROUND(I250*H250,2)</f>
        <v>0</v>
      </c>
      <c r="K250" s="304"/>
      <c r="L250" s="305"/>
      <c r="M250" s="306" t="s">
        <v>1</v>
      </c>
      <c r="N250" s="307" t="s">
        <v>42</v>
      </c>
      <c r="O250" s="78"/>
      <c r="P250" s="250">
        <f>O250*H250</f>
        <v>0</v>
      </c>
      <c r="Q250" s="250">
        <v>1</v>
      </c>
      <c r="R250" s="250">
        <f>Q250*H250</f>
        <v>0.33</v>
      </c>
      <c r="S250" s="250">
        <v>0</v>
      </c>
      <c r="T250" s="251">
        <f>S250*H250</f>
        <v>0</v>
      </c>
      <c r="U250" s="37"/>
      <c r="V250" s="37"/>
      <c r="W250" s="37"/>
      <c r="X250" s="37"/>
      <c r="Y250" s="37"/>
      <c r="Z250" s="37"/>
      <c r="AA250" s="37"/>
      <c r="AB250" s="37"/>
      <c r="AC250" s="37"/>
      <c r="AD250" s="37"/>
      <c r="AE250" s="37"/>
      <c r="AR250" s="252" t="s">
        <v>1391</v>
      </c>
      <c r="AT250" s="252" t="s">
        <v>592</v>
      </c>
      <c r="AU250" s="252" t="s">
        <v>92</v>
      </c>
      <c r="AY250" s="19" t="s">
        <v>387</v>
      </c>
      <c r="BE250" s="127">
        <f>IF(N250="základná",J250,0)</f>
        <v>0</v>
      </c>
      <c r="BF250" s="127">
        <f>IF(N250="znížená",J250,0)</f>
        <v>0</v>
      </c>
      <c r="BG250" s="127">
        <f>IF(N250="zákl. prenesená",J250,0)</f>
        <v>0</v>
      </c>
      <c r="BH250" s="127">
        <f>IF(N250="zníž. prenesená",J250,0)</f>
        <v>0</v>
      </c>
      <c r="BI250" s="127">
        <f>IF(N250="nulová",J250,0)</f>
        <v>0</v>
      </c>
      <c r="BJ250" s="19" t="s">
        <v>92</v>
      </c>
      <c r="BK250" s="127">
        <f>ROUND(I250*H250,2)</f>
        <v>0</v>
      </c>
      <c r="BL250" s="19" t="s">
        <v>731</v>
      </c>
      <c r="BM250" s="252" t="s">
        <v>847</v>
      </c>
    </row>
    <row r="251" spans="1:65" s="2" customFormat="1" ht="24.15" customHeight="1">
      <c r="A251" s="37"/>
      <c r="B251" s="38"/>
      <c r="C251" s="240" t="s">
        <v>631</v>
      </c>
      <c r="D251" s="240" t="s">
        <v>393</v>
      </c>
      <c r="E251" s="241" t="s">
        <v>1918</v>
      </c>
      <c r="F251" s="242" t="s">
        <v>1919</v>
      </c>
      <c r="G251" s="243" t="s">
        <v>693</v>
      </c>
      <c r="H251" s="244">
        <v>1650</v>
      </c>
      <c r="I251" s="245"/>
      <c r="J251" s="246">
        <f>ROUND(I251*H251,2)</f>
        <v>0</v>
      </c>
      <c r="K251" s="247"/>
      <c r="L251" s="40"/>
      <c r="M251" s="248" t="s">
        <v>1</v>
      </c>
      <c r="N251" s="249" t="s">
        <v>42</v>
      </c>
      <c r="O251" s="78"/>
      <c r="P251" s="250">
        <f>O251*H251</f>
        <v>0</v>
      </c>
      <c r="Q251" s="250">
        <v>0</v>
      </c>
      <c r="R251" s="250">
        <f>Q251*H251</f>
        <v>0</v>
      </c>
      <c r="S251" s="250">
        <v>0</v>
      </c>
      <c r="T251" s="251">
        <f>S251*H251</f>
        <v>0</v>
      </c>
      <c r="U251" s="37"/>
      <c r="V251" s="37"/>
      <c r="W251" s="37"/>
      <c r="X251" s="37"/>
      <c r="Y251" s="37"/>
      <c r="Z251" s="37"/>
      <c r="AA251" s="37"/>
      <c r="AB251" s="37"/>
      <c r="AC251" s="37"/>
      <c r="AD251" s="37"/>
      <c r="AE251" s="37"/>
      <c r="AR251" s="252" t="s">
        <v>731</v>
      </c>
      <c r="AT251" s="252" t="s">
        <v>393</v>
      </c>
      <c r="AU251" s="252" t="s">
        <v>92</v>
      </c>
      <c r="AY251" s="19" t="s">
        <v>387</v>
      </c>
      <c r="BE251" s="127">
        <f>IF(N251="základná",J251,0)</f>
        <v>0</v>
      </c>
      <c r="BF251" s="127">
        <f>IF(N251="znížená",J251,0)</f>
        <v>0</v>
      </c>
      <c r="BG251" s="127">
        <f>IF(N251="zákl. prenesená",J251,0)</f>
        <v>0</v>
      </c>
      <c r="BH251" s="127">
        <f>IF(N251="zníž. prenesená",J251,0)</f>
        <v>0</v>
      </c>
      <c r="BI251" s="127">
        <f>IF(N251="nulová",J251,0)</f>
        <v>0</v>
      </c>
      <c r="BJ251" s="19" t="s">
        <v>92</v>
      </c>
      <c r="BK251" s="127">
        <f>ROUND(I251*H251,2)</f>
        <v>0</v>
      </c>
      <c r="BL251" s="19" t="s">
        <v>731</v>
      </c>
      <c r="BM251" s="252" t="s">
        <v>857</v>
      </c>
    </row>
    <row r="252" spans="1:65" s="15" customFormat="1" ht="20.399999999999999">
      <c r="B252" s="264"/>
      <c r="C252" s="265"/>
      <c r="D252" s="255" t="s">
        <v>398</v>
      </c>
      <c r="E252" s="266" t="s">
        <v>1</v>
      </c>
      <c r="F252" s="267" t="s">
        <v>1920</v>
      </c>
      <c r="G252" s="265"/>
      <c r="H252" s="268">
        <v>1650</v>
      </c>
      <c r="I252" s="269"/>
      <c r="J252" s="265"/>
      <c r="K252" s="265"/>
      <c r="L252" s="270"/>
      <c r="M252" s="271"/>
      <c r="N252" s="272"/>
      <c r="O252" s="272"/>
      <c r="P252" s="272"/>
      <c r="Q252" s="272"/>
      <c r="R252" s="272"/>
      <c r="S252" s="272"/>
      <c r="T252" s="273"/>
      <c r="AT252" s="274" t="s">
        <v>398</v>
      </c>
      <c r="AU252" s="274" t="s">
        <v>92</v>
      </c>
      <c r="AV252" s="15" t="s">
        <v>92</v>
      </c>
      <c r="AW252" s="15" t="s">
        <v>30</v>
      </c>
      <c r="AX252" s="15" t="s">
        <v>76</v>
      </c>
      <c r="AY252" s="274" t="s">
        <v>387</v>
      </c>
    </row>
    <row r="253" spans="1:65" s="16" customFormat="1" ht="10.199999999999999">
      <c r="B253" s="275"/>
      <c r="C253" s="276"/>
      <c r="D253" s="255" t="s">
        <v>398</v>
      </c>
      <c r="E253" s="277" t="s">
        <v>1</v>
      </c>
      <c r="F253" s="278" t="s">
        <v>412</v>
      </c>
      <c r="G253" s="276"/>
      <c r="H253" s="279">
        <v>1650</v>
      </c>
      <c r="I253" s="280"/>
      <c r="J253" s="276"/>
      <c r="K253" s="276"/>
      <c r="L253" s="281"/>
      <c r="M253" s="282"/>
      <c r="N253" s="283"/>
      <c r="O253" s="283"/>
      <c r="P253" s="283"/>
      <c r="Q253" s="283"/>
      <c r="R253" s="283"/>
      <c r="S253" s="283"/>
      <c r="T253" s="284"/>
      <c r="AT253" s="285" t="s">
        <v>398</v>
      </c>
      <c r="AU253" s="285" t="s">
        <v>92</v>
      </c>
      <c r="AV253" s="16" t="s">
        <v>386</v>
      </c>
      <c r="AW253" s="16" t="s">
        <v>30</v>
      </c>
      <c r="AX253" s="16" t="s">
        <v>84</v>
      </c>
      <c r="AY253" s="285" t="s">
        <v>387</v>
      </c>
    </row>
    <row r="254" spans="1:65" s="2" customFormat="1" ht="49.95" customHeight="1">
      <c r="A254" s="37"/>
      <c r="B254" s="38"/>
      <c r="C254" s="39"/>
      <c r="D254" s="39"/>
      <c r="E254" s="215" t="s">
        <v>1777</v>
      </c>
      <c r="F254" s="215" t="s">
        <v>1778</v>
      </c>
      <c r="G254" s="39"/>
      <c r="H254" s="39"/>
      <c r="I254" s="39"/>
      <c r="J254" s="191">
        <f t="shared" ref="J254:J259" si="25">BK254</f>
        <v>0</v>
      </c>
      <c r="K254" s="39"/>
      <c r="L254" s="40"/>
      <c r="M254" s="309"/>
      <c r="N254" s="310"/>
      <c r="O254" s="78"/>
      <c r="P254" s="78"/>
      <c r="Q254" s="78"/>
      <c r="R254" s="78"/>
      <c r="S254" s="78"/>
      <c r="T254" s="79"/>
      <c r="U254" s="37"/>
      <c r="V254" s="37"/>
      <c r="W254" s="37"/>
      <c r="X254" s="37"/>
      <c r="Y254" s="37"/>
      <c r="Z254" s="37"/>
      <c r="AA254" s="37"/>
      <c r="AB254" s="37"/>
      <c r="AC254" s="37"/>
      <c r="AD254" s="37"/>
      <c r="AE254" s="37"/>
      <c r="AT254" s="19" t="s">
        <v>75</v>
      </c>
      <c r="AU254" s="19" t="s">
        <v>76</v>
      </c>
      <c r="AY254" s="19" t="s">
        <v>1779</v>
      </c>
      <c r="BK254" s="127">
        <f>SUM(BK255:BK259)</f>
        <v>0</v>
      </c>
    </row>
    <row r="255" spans="1:65" s="2" customFormat="1" ht="16.350000000000001" customHeight="1">
      <c r="A255" s="37"/>
      <c r="B255" s="38"/>
      <c r="C255" s="312" t="s">
        <v>1</v>
      </c>
      <c r="D255" s="312" t="s">
        <v>393</v>
      </c>
      <c r="E255" s="313" t="s">
        <v>1</v>
      </c>
      <c r="F255" s="314" t="s">
        <v>1</v>
      </c>
      <c r="G255" s="315" t="s">
        <v>1</v>
      </c>
      <c r="H255" s="316"/>
      <c r="I255" s="317"/>
      <c r="J255" s="318">
        <f t="shared" si="25"/>
        <v>0</v>
      </c>
      <c r="K255" s="247"/>
      <c r="L255" s="40"/>
      <c r="M255" s="319" t="s">
        <v>1</v>
      </c>
      <c r="N255" s="320" t="s">
        <v>42</v>
      </c>
      <c r="O255" s="78"/>
      <c r="P255" s="78"/>
      <c r="Q255" s="78"/>
      <c r="R255" s="78"/>
      <c r="S255" s="78"/>
      <c r="T255" s="79"/>
      <c r="U255" s="37"/>
      <c r="V255" s="37"/>
      <c r="W255" s="37"/>
      <c r="X255" s="37"/>
      <c r="Y255" s="37"/>
      <c r="Z255" s="37"/>
      <c r="AA255" s="37"/>
      <c r="AB255" s="37"/>
      <c r="AC255" s="37"/>
      <c r="AD255" s="37"/>
      <c r="AE255" s="37"/>
      <c r="AT255" s="19" t="s">
        <v>1779</v>
      </c>
      <c r="AU255" s="19" t="s">
        <v>84</v>
      </c>
      <c r="AY255" s="19" t="s">
        <v>1779</v>
      </c>
      <c r="BE255" s="127">
        <f>IF(N255="základná",J255,0)</f>
        <v>0</v>
      </c>
      <c r="BF255" s="127">
        <f>IF(N255="znížená",J255,0)</f>
        <v>0</v>
      </c>
      <c r="BG255" s="127">
        <f>IF(N255="zákl. prenesená",J255,0)</f>
        <v>0</v>
      </c>
      <c r="BH255" s="127">
        <f>IF(N255="zníž. prenesená",J255,0)</f>
        <v>0</v>
      </c>
      <c r="BI255" s="127">
        <f>IF(N255="nulová",J255,0)</f>
        <v>0</v>
      </c>
      <c r="BJ255" s="19" t="s">
        <v>92</v>
      </c>
      <c r="BK255" s="127">
        <f>I255*H255</f>
        <v>0</v>
      </c>
    </row>
    <row r="256" spans="1:65" s="2" customFormat="1" ht="16.350000000000001" customHeight="1">
      <c r="A256" s="37"/>
      <c r="B256" s="38"/>
      <c r="C256" s="312" t="s">
        <v>1</v>
      </c>
      <c r="D256" s="312" t="s">
        <v>393</v>
      </c>
      <c r="E256" s="313" t="s">
        <v>1</v>
      </c>
      <c r="F256" s="314" t="s">
        <v>1</v>
      </c>
      <c r="G256" s="315" t="s">
        <v>1</v>
      </c>
      <c r="H256" s="316"/>
      <c r="I256" s="317"/>
      <c r="J256" s="318">
        <f t="shared" si="25"/>
        <v>0</v>
      </c>
      <c r="K256" s="247"/>
      <c r="L256" s="40"/>
      <c r="M256" s="319" t="s">
        <v>1</v>
      </c>
      <c r="N256" s="320" t="s">
        <v>42</v>
      </c>
      <c r="O256" s="78"/>
      <c r="P256" s="78"/>
      <c r="Q256" s="78"/>
      <c r="R256" s="78"/>
      <c r="S256" s="78"/>
      <c r="T256" s="79"/>
      <c r="U256" s="37"/>
      <c r="V256" s="37"/>
      <c r="W256" s="37"/>
      <c r="X256" s="37"/>
      <c r="Y256" s="37"/>
      <c r="Z256" s="37"/>
      <c r="AA256" s="37"/>
      <c r="AB256" s="37"/>
      <c r="AC256" s="37"/>
      <c r="AD256" s="37"/>
      <c r="AE256" s="37"/>
      <c r="AT256" s="19" t="s">
        <v>1779</v>
      </c>
      <c r="AU256" s="19" t="s">
        <v>84</v>
      </c>
      <c r="AY256" s="19" t="s">
        <v>1779</v>
      </c>
      <c r="BE256" s="127">
        <f>IF(N256="základná",J256,0)</f>
        <v>0</v>
      </c>
      <c r="BF256" s="127">
        <f>IF(N256="znížená",J256,0)</f>
        <v>0</v>
      </c>
      <c r="BG256" s="127">
        <f>IF(N256="zákl. prenesená",J256,0)</f>
        <v>0</v>
      </c>
      <c r="BH256" s="127">
        <f>IF(N256="zníž. prenesená",J256,0)</f>
        <v>0</v>
      </c>
      <c r="BI256" s="127">
        <f>IF(N256="nulová",J256,0)</f>
        <v>0</v>
      </c>
      <c r="BJ256" s="19" t="s">
        <v>92</v>
      </c>
      <c r="BK256" s="127">
        <f>I256*H256</f>
        <v>0</v>
      </c>
    </row>
    <row r="257" spans="1:63" s="2" customFormat="1" ht="16.350000000000001" customHeight="1">
      <c r="A257" s="37"/>
      <c r="B257" s="38"/>
      <c r="C257" s="312" t="s">
        <v>1</v>
      </c>
      <c r="D257" s="312" t="s">
        <v>393</v>
      </c>
      <c r="E257" s="313" t="s">
        <v>1</v>
      </c>
      <c r="F257" s="314" t="s">
        <v>1</v>
      </c>
      <c r="G257" s="315" t="s">
        <v>1</v>
      </c>
      <c r="H257" s="316"/>
      <c r="I257" s="317"/>
      <c r="J257" s="318">
        <f t="shared" si="25"/>
        <v>0</v>
      </c>
      <c r="K257" s="247"/>
      <c r="L257" s="40"/>
      <c r="M257" s="319" t="s">
        <v>1</v>
      </c>
      <c r="N257" s="320" t="s">
        <v>42</v>
      </c>
      <c r="O257" s="78"/>
      <c r="P257" s="78"/>
      <c r="Q257" s="78"/>
      <c r="R257" s="78"/>
      <c r="S257" s="78"/>
      <c r="T257" s="79"/>
      <c r="U257" s="37"/>
      <c r="V257" s="37"/>
      <c r="W257" s="37"/>
      <c r="X257" s="37"/>
      <c r="Y257" s="37"/>
      <c r="Z257" s="37"/>
      <c r="AA257" s="37"/>
      <c r="AB257" s="37"/>
      <c r="AC257" s="37"/>
      <c r="AD257" s="37"/>
      <c r="AE257" s="37"/>
      <c r="AT257" s="19" t="s">
        <v>1779</v>
      </c>
      <c r="AU257" s="19" t="s">
        <v>84</v>
      </c>
      <c r="AY257" s="19" t="s">
        <v>1779</v>
      </c>
      <c r="BE257" s="127">
        <f>IF(N257="základná",J257,0)</f>
        <v>0</v>
      </c>
      <c r="BF257" s="127">
        <f>IF(N257="znížená",J257,0)</f>
        <v>0</v>
      </c>
      <c r="BG257" s="127">
        <f>IF(N257="zákl. prenesená",J257,0)</f>
        <v>0</v>
      </c>
      <c r="BH257" s="127">
        <f>IF(N257="zníž. prenesená",J257,0)</f>
        <v>0</v>
      </c>
      <c r="BI257" s="127">
        <f>IF(N257="nulová",J257,0)</f>
        <v>0</v>
      </c>
      <c r="BJ257" s="19" t="s">
        <v>92</v>
      </c>
      <c r="BK257" s="127">
        <f>I257*H257</f>
        <v>0</v>
      </c>
    </row>
    <row r="258" spans="1:63" s="2" customFormat="1" ht="16.350000000000001" customHeight="1">
      <c r="A258" s="37"/>
      <c r="B258" s="38"/>
      <c r="C258" s="312" t="s">
        <v>1</v>
      </c>
      <c r="D258" s="312" t="s">
        <v>393</v>
      </c>
      <c r="E258" s="313" t="s">
        <v>1</v>
      </c>
      <c r="F258" s="314" t="s">
        <v>1</v>
      </c>
      <c r="G258" s="315" t="s">
        <v>1</v>
      </c>
      <c r="H258" s="316"/>
      <c r="I258" s="317"/>
      <c r="J258" s="318">
        <f t="shared" si="25"/>
        <v>0</v>
      </c>
      <c r="K258" s="247"/>
      <c r="L258" s="40"/>
      <c r="M258" s="319" t="s">
        <v>1</v>
      </c>
      <c r="N258" s="320" t="s">
        <v>42</v>
      </c>
      <c r="O258" s="78"/>
      <c r="P258" s="78"/>
      <c r="Q258" s="78"/>
      <c r="R258" s="78"/>
      <c r="S258" s="78"/>
      <c r="T258" s="79"/>
      <c r="U258" s="37"/>
      <c r="V258" s="37"/>
      <c r="W258" s="37"/>
      <c r="X258" s="37"/>
      <c r="Y258" s="37"/>
      <c r="Z258" s="37"/>
      <c r="AA258" s="37"/>
      <c r="AB258" s="37"/>
      <c r="AC258" s="37"/>
      <c r="AD258" s="37"/>
      <c r="AE258" s="37"/>
      <c r="AT258" s="19" t="s">
        <v>1779</v>
      </c>
      <c r="AU258" s="19" t="s">
        <v>84</v>
      </c>
      <c r="AY258" s="19" t="s">
        <v>1779</v>
      </c>
      <c r="BE258" s="127">
        <f>IF(N258="základná",J258,0)</f>
        <v>0</v>
      </c>
      <c r="BF258" s="127">
        <f>IF(N258="znížená",J258,0)</f>
        <v>0</v>
      </c>
      <c r="BG258" s="127">
        <f>IF(N258="zákl. prenesená",J258,0)</f>
        <v>0</v>
      </c>
      <c r="BH258" s="127">
        <f>IF(N258="zníž. prenesená",J258,0)</f>
        <v>0</v>
      </c>
      <c r="BI258" s="127">
        <f>IF(N258="nulová",J258,0)</f>
        <v>0</v>
      </c>
      <c r="BJ258" s="19" t="s">
        <v>92</v>
      </c>
      <c r="BK258" s="127">
        <f>I258*H258</f>
        <v>0</v>
      </c>
    </row>
    <row r="259" spans="1:63" s="2" customFormat="1" ht="16.350000000000001" customHeight="1">
      <c r="A259" s="37"/>
      <c r="B259" s="38"/>
      <c r="C259" s="312" t="s">
        <v>1</v>
      </c>
      <c r="D259" s="312" t="s">
        <v>393</v>
      </c>
      <c r="E259" s="313" t="s">
        <v>1</v>
      </c>
      <c r="F259" s="314" t="s">
        <v>1</v>
      </c>
      <c r="G259" s="315" t="s">
        <v>1</v>
      </c>
      <c r="H259" s="316"/>
      <c r="I259" s="317"/>
      <c r="J259" s="318">
        <f t="shared" si="25"/>
        <v>0</v>
      </c>
      <c r="K259" s="247"/>
      <c r="L259" s="40"/>
      <c r="M259" s="319" t="s">
        <v>1</v>
      </c>
      <c r="N259" s="320" t="s">
        <v>42</v>
      </c>
      <c r="O259" s="321"/>
      <c r="P259" s="321"/>
      <c r="Q259" s="321"/>
      <c r="R259" s="321"/>
      <c r="S259" s="321"/>
      <c r="T259" s="322"/>
      <c r="U259" s="37"/>
      <c r="V259" s="37"/>
      <c r="W259" s="37"/>
      <c r="X259" s="37"/>
      <c r="Y259" s="37"/>
      <c r="Z259" s="37"/>
      <c r="AA259" s="37"/>
      <c r="AB259" s="37"/>
      <c r="AC259" s="37"/>
      <c r="AD259" s="37"/>
      <c r="AE259" s="37"/>
      <c r="AT259" s="19" t="s">
        <v>1779</v>
      </c>
      <c r="AU259" s="19" t="s">
        <v>84</v>
      </c>
      <c r="AY259" s="19" t="s">
        <v>1779</v>
      </c>
      <c r="BE259" s="127">
        <f>IF(N259="základná",J259,0)</f>
        <v>0</v>
      </c>
      <c r="BF259" s="127">
        <f>IF(N259="znížená",J259,0)</f>
        <v>0</v>
      </c>
      <c r="BG259" s="127">
        <f>IF(N259="zákl. prenesená",J259,0)</f>
        <v>0</v>
      </c>
      <c r="BH259" s="127">
        <f>IF(N259="zníž. prenesená",J259,0)</f>
        <v>0</v>
      </c>
      <c r="BI259" s="127">
        <f>IF(N259="nulová",J259,0)</f>
        <v>0</v>
      </c>
      <c r="BJ259" s="19" t="s">
        <v>92</v>
      </c>
      <c r="BK259" s="127">
        <f>I259*H259</f>
        <v>0</v>
      </c>
    </row>
    <row r="260" spans="1:63" s="2" customFormat="1" ht="6.9" customHeight="1">
      <c r="A260" s="37"/>
      <c r="B260" s="61"/>
      <c r="C260" s="62"/>
      <c r="D260" s="62"/>
      <c r="E260" s="62"/>
      <c r="F260" s="62"/>
      <c r="G260" s="62"/>
      <c r="H260" s="62"/>
      <c r="I260" s="62"/>
      <c r="J260" s="62"/>
      <c r="K260" s="62"/>
      <c r="L260" s="40"/>
      <c r="M260" s="37"/>
      <c r="O260" s="37"/>
      <c r="P260" s="37"/>
      <c r="Q260" s="37"/>
      <c r="R260" s="37"/>
      <c r="S260" s="37"/>
      <c r="T260" s="37"/>
      <c r="U260" s="37"/>
      <c r="V260" s="37"/>
      <c r="W260" s="37"/>
      <c r="X260" s="37"/>
      <c r="Y260" s="37"/>
      <c r="Z260" s="37"/>
      <c r="AA260" s="37"/>
      <c r="AB260" s="37"/>
      <c r="AC260" s="37"/>
      <c r="AD260" s="37"/>
      <c r="AE260" s="37"/>
    </row>
  </sheetData>
  <sheetProtection algorithmName="SHA-512" hashValue="Jd41C2Uvos3yel8zg+f7yfMFmO1QqF32edgSXWmekcF8XDqUDxdpQYJuq6phwRvTdfqvAgHJKP5fZUrVVKnUTA==" saltValue="ENvMTfMqmbS1Ec9dvTvZAWmODOSg3N6u9dZJq3/77bRlXi3lISQRsVfjvQ7S88JM7hY5FHaV9TKQT7YLe3Tz2w==" spinCount="100000" sheet="1" objects="1" scenarios="1" formatColumns="0" formatRows="0" autoFilter="0"/>
  <autoFilter ref="C138:K259" xr:uid="{00000000-0009-0000-0000-000002000000}"/>
  <mergeCells count="17">
    <mergeCell ref="E131:H131"/>
    <mergeCell ref="L2:V2"/>
    <mergeCell ref="D113:F113"/>
    <mergeCell ref="D114:F114"/>
    <mergeCell ref="D115:F115"/>
    <mergeCell ref="E127:H127"/>
    <mergeCell ref="E129:H129"/>
    <mergeCell ref="E85:H85"/>
    <mergeCell ref="E87:H87"/>
    <mergeCell ref="E89:H89"/>
    <mergeCell ref="D111:F111"/>
    <mergeCell ref="D112:F112"/>
    <mergeCell ref="E7:H7"/>
    <mergeCell ref="E9:H9"/>
    <mergeCell ref="E11:H11"/>
    <mergeCell ref="E20:H20"/>
    <mergeCell ref="E29:H29"/>
  </mergeCells>
  <dataValidations count="2">
    <dataValidation type="list" allowBlank="1" showInputMessage="1" showErrorMessage="1" error="Povolené sú hodnoty K, M." sqref="D255:D260" xr:uid="{00000000-0002-0000-0200-000000000000}">
      <formula1>"K, M"</formula1>
    </dataValidation>
    <dataValidation type="list" allowBlank="1" showInputMessage="1" showErrorMessage="1" error="Povolené sú hodnoty základná, znížená, nulová." sqref="N255:N260" xr:uid="{00000000-0002-0000-02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55"/>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100</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ht="13.2">
      <c r="B8" s="22"/>
      <c r="D8" s="139" t="s">
        <v>160</v>
      </c>
      <c r="L8" s="22"/>
    </row>
    <row r="9" spans="1:46" s="1" customFormat="1" ht="16.5" customHeight="1">
      <c r="B9" s="22"/>
      <c r="E9" s="391" t="s">
        <v>1780</v>
      </c>
      <c r="F9" s="369"/>
      <c r="G9" s="369"/>
      <c r="H9" s="369"/>
      <c r="L9" s="22"/>
    </row>
    <row r="10" spans="1:46" s="1" customFormat="1" ht="12" customHeight="1">
      <c r="B10" s="22"/>
      <c r="D10" s="139" t="s">
        <v>1781</v>
      </c>
      <c r="L10" s="22"/>
    </row>
    <row r="11" spans="1:46" s="2" customFormat="1" ht="16.5" customHeight="1">
      <c r="A11" s="37"/>
      <c r="B11" s="40"/>
      <c r="C11" s="37"/>
      <c r="D11" s="37"/>
      <c r="E11" s="401" t="s">
        <v>1921</v>
      </c>
      <c r="F11" s="394"/>
      <c r="G11" s="394"/>
      <c r="H11" s="394"/>
      <c r="I11" s="37"/>
      <c r="J11" s="37"/>
      <c r="K11" s="37"/>
      <c r="L11" s="58"/>
      <c r="S11" s="37"/>
      <c r="T11" s="37"/>
      <c r="U11" s="37"/>
      <c r="V11" s="37"/>
      <c r="W11" s="37"/>
      <c r="X11" s="37"/>
      <c r="Y11" s="37"/>
      <c r="Z11" s="37"/>
      <c r="AA11" s="37"/>
      <c r="AB11" s="37"/>
      <c r="AC11" s="37"/>
      <c r="AD11" s="37"/>
      <c r="AE11" s="37"/>
    </row>
    <row r="12" spans="1:46" s="2" customFormat="1" ht="12" customHeight="1">
      <c r="A12" s="37"/>
      <c r="B12" s="40"/>
      <c r="C12" s="37"/>
      <c r="D12" s="139" t="s">
        <v>1922</v>
      </c>
      <c r="E12" s="37"/>
      <c r="F12" s="37"/>
      <c r="G12" s="37"/>
      <c r="H12" s="37"/>
      <c r="I12" s="37"/>
      <c r="J12" s="37"/>
      <c r="K12" s="37"/>
      <c r="L12" s="58"/>
      <c r="S12" s="37"/>
      <c r="T12" s="37"/>
      <c r="U12" s="37"/>
      <c r="V12" s="37"/>
      <c r="W12" s="37"/>
      <c r="X12" s="37"/>
      <c r="Y12" s="37"/>
      <c r="Z12" s="37"/>
      <c r="AA12" s="37"/>
      <c r="AB12" s="37"/>
      <c r="AC12" s="37"/>
      <c r="AD12" s="37"/>
      <c r="AE12" s="37"/>
    </row>
    <row r="13" spans="1:46" s="2" customFormat="1" ht="16.5" customHeight="1">
      <c r="A13" s="37"/>
      <c r="B13" s="40"/>
      <c r="C13" s="37"/>
      <c r="D13" s="37"/>
      <c r="E13" s="393" t="s">
        <v>1923</v>
      </c>
      <c r="F13" s="394"/>
      <c r="G13" s="394"/>
      <c r="H13" s="394"/>
      <c r="I13" s="37"/>
      <c r="J13" s="37"/>
      <c r="K13" s="37"/>
      <c r="L13" s="58"/>
      <c r="S13" s="37"/>
      <c r="T13" s="37"/>
      <c r="U13" s="37"/>
      <c r="V13" s="37"/>
      <c r="W13" s="37"/>
      <c r="X13" s="37"/>
      <c r="Y13" s="37"/>
      <c r="Z13" s="37"/>
      <c r="AA13" s="37"/>
      <c r="AB13" s="37"/>
      <c r="AC13" s="37"/>
      <c r="AD13" s="37"/>
      <c r="AE13" s="37"/>
    </row>
    <row r="14" spans="1:46" s="2" customFormat="1" ht="10.199999999999999">
      <c r="A14" s="37"/>
      <c r="B14" s="40"/>
      <c r="C14" s="37"/>
      <c r="D14" s="37"/>
      <c r="E14" s="37"/>
      <c r="F14" s="37"/>
      <c r="G14" s="37"/>
      <c r="H14" s="37"/>
      <c r="I14" s="37"/>
      <c r="J14" s="37"/>
      <c r="K14" s="37"/>
      <c r="L14" s="58"/>
      <c r="S14" s="37"/>
      <c r="T14" s="37"/>
      <c r="U14" s="37"/>
      <c r="V14" s="37"/>
      <c r="W14" s="37"/>
      <c r="X14" s="37"/>
      <c r="Y14" s="37"/>
      <c r="Z14" s="37"/>
      <c r="AA14" s="37"/>
      <c r="AB14" s="37"/>
      <c r="AC14" s="37"/>
      <c r="AD14" s="37"/>
      <c r="AE14" s="37"/>
    </row>
    <row r="15" spans="1:46" s="2" customFormat="1" ht="12" customHeight="1">
      <c r="A15" s="37"/>
      <c r="B15" s="40"/>
      <c r="C15" s="37"/>
      <c r="D15" s="139" t="s">
        <v>17</v>
      </c>
      <c r="E15" s="37"/>
      <c r="F15" s="117" t="s">
        <v>1</v>
      </c>
      <c r="G15" s="37"/>
      <c r="H15" s="37"/>
      <c r="I15" s="139" t="s">
        <v>18</v>
      </c>
      <c r="J15" s="117" t="s">
        <v>1</v>
      </c>
      <c r="K15" s="37"/>
      <c r="L15" s="58"/>
      <c r="S15" s="37"/>
      <c r="T15" s="37"/>
      <c r="U15" s="37"/>
      <c r="V15" s="37"/>
      <c r="W15" s="37"/>
      <c r="X15" s="37"/>
      <c r="Y15" s="37"/>
      <c r="Z15" s="37"/>
      <c r="AA15" s="37"/>
      <c r="AB15" s="37"/>
      <c r="AC15" s="37"/>
      <c r="AD15" s="37"/>
      <c r="AE15" s="37"/>
    </row>
    <row r="16" spans="1:46" s="2" customFormat="1" ht="12" customHeight="1">
      <c r="A16" s="37"/>
      <c r="B16" s="40"/>
      <c r="C16" s="37"/>
      <c r="D16" s="139" t="s">
        <v>19</v>
      </c>
      <c r="E16" s="37"/>
      <c r="F16" s="117" t="s">
        <v>1783</v>
      </c>
      <c r="G16" s="37"/>
      <c r="H16" s="37"/>
      <c r="I16" s="139" t="s">
        <v>21</v>
      </c>
      <c r="J16" s="140" t="str">
        <f>'Rekapitulácia stavby'!AN8</f>
        <v>9. 5. 2022</v>
      </c>
      <c r="K16" s="37"/>
      <c r="L16" s="58"/>
      <c r="S16" s="37"/>
      <c r="T16" s="37"/>
      <c r="U16" s="37"/>
      <c r="V16" s="37"/>
      <c r="W16" s="37"/>
      <c r="X16" s="37"/>
      <c r="Y16" s="37"/>
      <c r="Z16" s="37"/>
      <c r="AA16" s="37"/>
      <c r="AB16" s="37"/>
      <c r="AC16" s="37"/>
      <c r="AD16" s="37"/>
      <c r="AE16" s="37"/>
    </row>
    <row r="17" spans="1:31" s="2" customFormat="1" ht="10.8" customHeight="1">
      <c r="A17" s="37"/>
      <c r="B17" s="40"/>
      <c r="C17" s="37"/>
      <c r="D17" s="37"/>
      <c r="E17" s="37"/>
      <c r="F17" s="37"/>
      <c r="G17" s="37"/>
      <c r="H17" s="37"/>
      <c r="I17" s="37"/>
      <c r="J17" s="37"/>
      <c r="K17" s="37"/>
      <c r="L17" s="58"/>
      <c r="S17" s="37"/>
      <c r="T17" s="37"/>
      <c r="U17" s="37"/>
      <c r="V17" s="37"/>
      <c r="W17" s="37"/>
      <c r="X17" s="37"/>
      <c r="Y17" s="37"/>
      <c r="Z17" s="37"/>
      <c r="AA17" s="37"/>
      <c r="AB17" s="37"/>
      <c r="AC17" s="37"/>
      <c r="AD17" s="37"/>
      <c r="AE17" s="37"/>
    </row>
    <row r="18" spans="1:31" s="2" customFormat="1" ht="12" customHeight="1">
      <c r="A18" s="37"/>
      <c r="B18" s="40"/>
      <c r="C18" s="37"/>
      <c r="D18" s="139" t="s">
        <v>23</v>
      </c>
      <c r="E18" s="37"/>
      <c r="F18" s="37"/>
      <c r="G18" s="37"/>
      <c r="H18" s="37"/>
      <c r="I18" s="139" t="s">
        <v>24</v>
      </c>
      <c r="J18" s="117" t="str">
        <f>IF('Rekapitulácia stavby'!AN10="","",'Rekapitulácia stavby'!AN10)</f>
        <v/>
      </c>
      <c r="K18" s="37"/>
      <c r="L18" s="58"/>
      <c r="S18" s="37"/>
      <c r="T18" s="37"/>
      <c r="U18" s="37"/>
      <c r="V18" s="37"/>
      <c r="W18" s="37"/>
      <c r="X18" s="37"/>
      <c r="Y18" s="37"/>
      <c r="Z18" s="37"/>
      <c r="AA18" s="37"/>
      <c r="AB18" s="37"/>
      <c r="AC18" s="37"/>
      <c r="AD18" s="37"/>
      <c r="AE18" s="37"/>
    </row>
    <row r="19" spans="1:31" s="2" customFormat="1" ht="18" customHeight="1">
      <c r="A19" s="37"/>
      <c r="B19" s="40"/>
      <c r="C19" s="37"/>
      <c r="D19" s="37"/>
      <c r="E19" s="117" t="str">
        <f>IF('Rekapitulácia stavby'!E11="","",'Rekapitulácia stavby'!E11)</f>
        <v>A BKPŠ, SPOL. S.R.O.</v>
      </c>
      <c r="F19" s="37"/>
      <c r="G19" s="37"/>
      <c r="H19" s="37"/>
      <c r="I19" s="139" t="s">
        <v>26</v>
      </c>
      <c r="J19" s="117" t="str">
        <f>IF('Rekapitulácia stavby'!AN11="","",'Rekapitulácia stavby'!AN11)</f>
        <v/>
      </c>
      <c r="K19" s="37"/>
      <c r="L19" s="58"/>
      <c r="S19" s="37"/>
      <c r="T19" s="37"/>
      <c r="U19" s="37"/>
      <c r="V19" s="37"/>
      <c r="W19" s="37"/>
      <c r="X19" s="37"/>
      <c r="Y19" s="37"/>
      <c r="Z19" s="37"/>
      <c r="AA19" s="37"/>
      <c r="AB19" s="37"/>
      <c r="AC19" s="37"/>
      <c r="AD19" s="37"/>
      <c r="AE19" s="37"/>
    </row>
    <row r="20" spans="1:31" s="2" customFormat="1" ht="6.9" customHeight="1">
      <c r="A20" s="37"/>
      <c r="B20" s="40"/>
      <c r="C20" s="37"/>
      <c r="D20" s="37"/>
      <c r="E20" s="37"/>
      <c r="F20" s="37"/>
      <c r="G20" s="37"/>
      <c r="H20" s="37"/>
      <c r="I20" s="37"/>
      <c r="J20" s="37"/>
      <c r="K20" s="37"/>
      <c r="L20" s="58"/>
      <c r="S20" s="37"/>
      <c r="T20" s="37"/>
      <c r="U20" s="37"/>
      <c r="V20" s="37"/>
      <c r="W20" s="37"/>
      <c r="X20" s="37"/>
      <c r="Y20" s="37"/>
      <c r="Z20" s="37"/>
      <c r="AA20" s="37"/>
      <c r="AB20" s="37"/>
      <c r="AC20" s="37"/>
      <c r="AD20" s="37"/>
      <c r="AE20" s="37"/>
    </row>
    <row r="21" spans="1:31" s="2" customFormat="1" ht="12" customHeight="1">
      <c r="A21" s="37"/>
      <c r="B21" s="40"/>
      <c r="C21" s="37"/>
      <c r="D21" s="139" t="s">
        <v>27</v>
      </c>
      <c r="E21" s="37"/>
      <c r="F21" s="37"/>
      <c r="G21" s="37"/>
      <c r="H21" s="37"/>
      <c r="I21" s="139" t="s">
        <v>24</v>
      </c>
      <c r="J21" s="32" t="str">
        <f>'Rekapitulácia stavby'!AN13</f>
        <v>Vyplň údaj</v>
      </c>
      <c r="K21" s="37"/>
      <c r="L21" s="58"/>
      <c r="S21" s="37"/>
      <c r="T21" s="37"/>
      <c r="U21" s="37"/>
      <c r="V21" s="37"/>
      <c r="W21" s="37"/>
      <c r="X21" s="37"/>
      <c r="Y21" s="37"/>
      <c r="Z21" s="37"/>
      <c r="AA21" s="37"/>
      <c r="AB21" s="37"/>
      <c r="AC21" s="37"/>
      <c r="AD21" s="37"/>
      <c r="AE21" s="37"/>
    </row>
    <row r="22" spans="1:31" s="2" customFormat="1" ht="18" customHeight="1">
      <c r="A22" s="37"/>
      <c r="B22" s="40"/>
      <c r="C22" s="37"/>
      <c r="D22" s="37"/>
      <c r="E22" s="395" t="str">
        <f>'Rekapitulácia stavby'!E14</f>
        <v>Vyplň údaj</v>
      </c>
      <c r="F22" s="396"/>
      <c r="G22" s="396"/>
      <c r="H22" s="396"/>
      <c r="I22" s="139" t="s">
        <v>26</v>
      </c>
      <c r="J22" s="32" t="str">
        <f>'Rekapitulácia stavby'!AN14</f>
        <v>Vyplň údaj</v>
      </c>
      <c r="K22" s="37"/>
      <c r="L22" s="58"/>
      <c r="S22" s="37"/>
      <c r="T22" s="37"/>
      <c r="U22" s="37"/>
      <c r="V22" s="37"/>
      <c r="W22" s="37"/>
      <c r="X22" s="37"/>
      <c r="Y22" s="37"/>
      <c r="Z22" s="37"/>
      <c r="AA22" s="37"/>
      <c r="AB22" s="37"/>
      <c r="AC22" s="37"/>
      <c r="AD22" s="37"/>
      <c r="AE22" s="37"/>
    </row>
    <row r="23" spans="1:31" s="2" customFormat="1" ht="6.9" customHeight="1">
      <c r="A23" s="37"/>
      <c r="B23" s="40"/>
      <c r="C23" s="37"/>
      <c r="D23" s="37"/>
      <c r="E23" s="37"/>
      <c r="F23" s="37"/>
      <c r="G23" s="37"/>
      <c r="H23" s="37"/>
      <c r="I23" s="37"/>
      <c r="J23" s="37"/>
      <c r="K23" s="37"/>
      <c r="L23" s="58"/>
      <c r="S23" s="37"/>
      <c r="T23" s="37"/>
      <c r="U23" s="37"/>
      <c r="V23" s="37"/>
      <c r="W23" s="37"/>
      <c r="X23" s="37"/>
      <c r="Y23" s="37"/>
      <c r="Z23" s="37"/>
      <c r="AA23" s="37"/>
      <c r="AB23" s="37"/>
      <c r="AC23" s="37"/>
      <c r="AD23" s="37"/>
      <c r="AE23" s="37"/>
    </row>
    <row r="24" spans="1:31" s="2" customFormat="1" ht="12" customHeight="1">
      <c r="A24" s="37"/>
      <c r="B24" s="40"/>
      <c r="C24" s="37"/>
      <c r="D24" s="139" t="s">
        <v>29</v>
      </c>
      <c r="E24" s="37"/>
      <c r="F24" s="37"/>
      <c r="G24" s="37"/>
      <c r="H24" s="37"/>
      <c r="I24" s="139" t="s">
        <v>24</v>
      </c>
      <c r="J24" s="117" t="str">
        <f>IF('Rekapitulácia stavby'!AN16="","",'Rekapitulácia stavby'!AN16)</f>
        <v/>
      </c>
      <c r="K24" s="37"/>
      <c r="L24" s="58"/>
      <c r="S24" s="37"/>
      <c r="T24" s="37"/>
      <c r="U24" s="37"/>
      <c r="V24" s="37"/>
      <c r="W24" s="37"/>
      <c r="X24" s="37"/>
      <c r="Y24" s="37"/>
      <c r="Z24" s="37"/>
      <c r="AA24" s="37"/>
      <c r="AB24" s="37"/>
      <c r="AC24" s="37"/>
      <c r="AD24" s="37"/>
      <c r="AE24" s="37"/>
    </row>
    <row r="25" spans="1:31" s="2" customFormat="1" ht="18" customHeight="1">
      <c r="A25" s="37"/>
      <c r="B25" s="40"/>
      <c r="C25" s="37"/>
      <c r="D25" s="37"/>
      <c r="E25" s="117" t="str">
        <f>IF('Rekapitulácia stavby'!E17="","",'Rekapitulácia stavby'!E17)</f>
        <v>A BKPŠ, SPOL. S.R.O.</v>
      </c>
      <c r="F25" s="37"/>
      <c r="G25" s="37"/>
      <c r="H25" s="37"/>
      <c r="I25" s="139" t="s">
        <v>26</v>
      </c>
      <c r="J25" s="117" t="str">
        <f>IF('Rekapitulácia stavby'!AN17="","",'Rekapitulácia stavby'!AN17)</f>
        <v/>
      </c>
      <c r="K25" s="37"/>
      <c r="L25" s="58"/>
      <c r="S25" s="37"/>
      <c r="T25" s="37"/>
      <c r="U25" s="37"/>
      <c r="V25" s="37"/>
      <c r="W25" s="37"/>
      <c r="X25" s="37"/>
      <c r="Y25" s="37"/>
      <c r="Z25" s="37"/>
      <c r="AA25" s="37"/>
      <c r="AB25" s="37"/>
      <c r="AC25" s="37"/>
      <c r="AD25" s="37"/>
      <c r="AE25" s="37"/>
    </row>
    <row r="26" spans="1:31" s="2" customFormat="1" ht="6.9" customHeight="1">
      <c r="A26" s="37"/>
      <c r="B26" s="40"/>
      <c r="C26" s="37"/>
      <c r="D26" s="37"/>
      <c r="E26" s="37"/>
      <c r="F26" s="37"/>
      <c r="G26" s="37"/>
      <c r="H26" s="37"/>
      <c r="I26" s="37"/>
      <c r="J26" s="37"/>
      <c r="K26" s="37"/>
      <c r="L26" s="58"/>
      <c r="S26" s="37"/>
      <c r="T26" s="37"/>
      <c r="U26" s="37"/>
      <c r="V26" s="37"/>
      <c r="W26" s="37"/>
      <c r="X26" s="37"/>
      <c r="Y26" s="37"/>
      <c r="Z26" s="37"/>
      <c r="AA26" s="37"/>
      <c r="AB26" s="37"/>
      <c r="AC26" s="37"/>
      <c r="AD26" s="37"/>
      <c r="AE26" s="37"/>
    </row>
    <row r="27" spans="1:31" s="2" customFormat="1" ht="12" customHeight="1">
      <c r="A27" s="37"/>
      <c r="B27" s="40"/>
      <c r="C27" s="37"/>
      <c r="D27" s="139" t="s">
        <v>31</v>
      </c>
      <c r="E27" s="37"/>
      <c r="F27" s="37"/>
      <c r="G27" s="37"/>
      <c r="H27" s="37"/>
      <c r="I27" s="139" t="s">
        <v>24</v>
      </c>
      <c r="J27" s="117" t="str">
        <f>IF('Rekapitulácia stavby'!AN19="","",'Rekapitulácia stavby'!AN19)</f>
        <v/>
      </c>
      <c r="K27" s="37"/>
      <c r="L27" s="58"/>
      <c r="S27" s="37"/>
      <c r="T27" s="37"/>
      <c r="U27" s="37"/>
      <c r="V27" s="37"/>
      <c r="W27" s="37"/>
      <c r="X27" s="37"/>
      <c r="Y27" s="37"/>
      <c r="Z27" s="37"/>
      <c r="AA27" s="37"/>
      <c r="AB27" s="37"/>
      <c r="AC27" s="37"/>
      <c r="AD27" s="37"/>
      <c r="AE27" s="37"/>
    </row>
    <row r="28" spans="1:31" s="2" customFormat="1" ht="18" customHeight="1">
      <c r="A28" s="37"/>
      <c r="B28" s="40"/>
      <c r="C28" s="37"/>
      <c r="D28" s="37"/>
      <c r="E28" s="117" t="str">
        <f>IF('Rekapitulácia stavby'!E20="","",'Rekapitulácia stavby'!E20)</f>
        <v>ROZING s.r.o.</v>
      </c>
      <c r="F28" s="37"/>
      <c r="G28" s="37"/>
      <c r="H28" s="37"/>
      <c r="I28" s="139" t="s">
        <v>26</v>
      </c>
      <c r="J28" s="117" t="str">
        <f>IF('Rekapitulácia stavby'!AN20="","",'Rekapitulácia stavby'!AN20)</f>
        <v/>
      </c>
      <c r="K28" s="37"/>
      <c r="L28" s="58"/>
      <c r="S28" s="37"/>
      <c r="T28" s="37"/>
      <c r="U28" s="37"/>
      <c r="V28" s="37"/>
      <c r="W28" s="37"/>
      <c r="X28" s="37"/>
      <c r="Y28" s="37"/>
      <c r="Z28" s="37"/>
      <c r="AA28" s="37"/>
      <c r="AB28" s="37"/>
      <c r="AC28" s="37"/>
      <c r="AD28" s="37"/>
      <c r="AE28" s="37"/>
    </row>
    <row r="29" spans="1:31" s="2" customFormat="1" ht="6.9" customHeight="1">
      <c r="A29" s="37"/>
      <c r="B29" s="40"/>
      <c r="C29" s="37"/>
      <c r="D29" s="37"/>
      <c r="E29" s="37"/>
      <c r="F29" s="37"/>
      <c r="G29" s="37"/>
      <c r="H29" s="37"/>
      <c r="I29" s="37"/>
      <c r="J29" s="37"/>
      <c r="K29" s="37"/>
      <c r="L29" s="58"/>
      <c r="S29" s="37"/>
      <c r="T29" s="37"/>
      <c r="U29" s="37"/>
      <c r="V29" s="37"/>
      <c r="W29" s="37"/>
      <c r="X29" s="37"/>
      <c r="Y29" s="37"/>
      <c r="Z29" s="37"/>
      <c r="AA29" s="37"/>
      <c r="AB29" s="37"/>
      <c r="AC29" s="37"/>
      <c r="AD29" s="37"/>
      <c r="AE29" s="37"/>
    </row>
    <row r="30" spans="1:31" s="2" customFormat="1" ht="12" customHeight="1">
      <c r="A30" s="37"/>
      <c r="B30" s="40"/>
      <c r="C30" s="37"/>
      <c r="D30" s="139" t="s">
        <v>33</v>
      </c>
      <c r="E30" s="37"/>
      <c r="F30" s="37"/>
      <c r="G30" s="37"/>
      <c r="H30" s="37"/>
      <c r="I30" s="37"/>
      <c r="J30" s="37"/>
      <c r="K30" s="37"/>
      <c r="L30" s="58"/>
      <c r="S30" s="37"/>
      <c r="T30" s="37"/>
      <c r="U30" s="37"/>
      <c r="V30" s="37"/>
      <c r="W30" s="37"/>
      <c r="X30" s="37"/>
      <c r="Y30" s="37"/>
      <c r="Z30" s="37"/>
      <c r="AA30" s="37"/>
      <c r="AB30" s="37"/>
      <c r="AC30" s="37"/>
      <c r="AD30" s="37"/>
      <c r="AE30" s="37"/>
    </row>
    <row r="31" spans="1:31" s="8" customFormat="1" ht="16.5" customHeight="1">
      <c r="A31" s="141"/>
      <c r="B31" s="142"/>
      <c r="C31" s="141"/>
      <c r="D31" s="141"/>
      <c r="E31" s="397" t="s">
        <v>1</v>
      </c>
      <c r="F31" s="397"/>
      <c r="G31" s="397"/>
      <c r="H31" s="397"/>
      <c r="I31" s="141"/>
      <c r="J31" s="141"/>
      <c r="K31" s="141"/>
      <c r="L31" s="143"/>
      <c r="S31" s="141"/>
      <c r="T31" s="141"/>
      <c r="U31" s="141"/>
      <c r="V31" s="141"/>
      <c r="W31" s="141"/>
      <c r="X31" s="141"/>
      <c r="Y31" s="141"/>
      <c r="Z31" s="141"/>
      <c r="AA31" s="141"/>
      <c r="AB31" s="141"/>
      <c r="AC31" s="141"/>
      <c r="AD31" s="141"/>
      <c r="AE31" s="141"/>
    </row>
    <row r="32" spans="1:31" s="2" customFormat="1" ht="6.9" customHeight="1">
      <c r="A32" s="37"/>
      <c r="B32" s="40"/>
      <c r="C32" s="37"/>
      <c r="D32" s="37"/>
      <c r="E32" s="37"/>
      <c r="F32" s="37"/>
      <c r="G32" s="37"/>
      <c r="H32" s="37"/>
      <c r="I32" s="37"/>
      <c r="J32" s="37"/>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117" t="s">
        <v>212</v>
      </c>
      <c r="E34" s="37"/>
      <c r="F34" s="37"/>
      <c r="G34" s="37"/>
      <c r="H34" s="37"/>
      <c r="I34" s="37"/>
      <c r="J34" s="146">
        <f>J100</f>
        <v>0</v>
      </c>
      <c r="K34" s="37"/>
      <c r="L34" s="58"/>
      <c r="S34" s="37"/>
      <c r="T34" s="37"/>
      <c r="U34" s="37"/>
      <c r="V34" s="37"/>
      <c r="W34" s="37"/>
      <c r="X34" s="37"/>
      <c r="Y34" s="37"/>
      <c r="Z34" s="37"/>
      <c r="AA34" s="37"/>
      <c r="AB34" s="37"/>
      <c r="AC34" s="37"/>
      <c r="AD34" s="37"/>
      <c r="AE34" s="37"/>
    </row>
    <row r="35" spans="1:31" s="2" customFormat="1" ht="14.4" customHeight="1">
      <c r="A35" s="37"/>
      <c r="B35" s="40"/>
      <c r="C35" s="37"/>
      <c r="D35" s="147" t="s">
        <v>137</v>
      </c>
      <c r="E35" s="37"/>
      <c r="F35" s="37"/>
      <c r="G35" s="37"/>
      <c r="H35" s="37"/>
      <c r="I35" s="37"/>
      <c r="J35" s="146">
        <f>J107</f>
        <v>0</v>
      </c>
      <c r="K35" s="37"/>
      <c r="L35" s="58"/>
      <c r="S35" s="37"/>
      <c r="T35" s="37"/>
      <c r="U35" s="37"/>
      <c r="V35" s="37"/>
      <c r="W35" s="37"/>
      <c r="X35" s="37"/>
      <c r="Y35" s="37"/>
      <c r="Z35" s="37"/>
      <c r="AA35" s="37"/>
      <c r="AB35" s="37"/>
      <c r="AC35" s="37"/>
      <c r="AD35" s="37"/>
      <c r="AE35" s="37"/>
    </row>
    <row r="36" spans="1:31" s="2" customFormat="1" ht="25.35" customHeight="1">
      <c r="A36" s="37"/>
      <c r="B36" s="40"/>
      <c r="C36" s="37"/>
      <c r="D36" s="148" t="s">
        <v>36</v>
      </c>
      <c r="E36" s="37"/>
      <c r="F36" s="37"/>
      <c r="G36" s="37"/>
      <c r="H36" s="37"/>
      <c r="I36" s="37"/>
      <c r="J36" s="149">
        <f>ROUND(J34 + J35, 2)</f>
        <v>0</v>
      </c>
      <c r="K36" s="37"/>
      <c r="L36" s="58"/>
      <c r="S36" s="37"/>
      <c r="T36" s="37"/>
      <c r="U36" s="37"/>
      <c r="V36" s="37"/>
      <c r="W36" s="37"/>
      <c r="X36" s="37"/>
      <c r="Y36" s="37"/>
      <c r="Z36" s="37"/>
      <c r="AA36" s="37"/>
      <c r="AB36" s="37"/>
      <c r="AC36" s="37"/>
      <c r="AD36" s="37"/>
      <c r="AE36" s="37"/>
    </row>
    <row r="37" spans="1:31" s="2" customFormat="1" ht="6.9" customHeight="1">
      <c r="A37" s="37"/>
      <c r="B37" s="40"/>
      <c r="C37" s="37"/>
      <c r="D37" s="145"/>
      <c r="E37" s="145"/>
      <c r="F37" s="145"/>
      <c r="G37" s="145"/>
      <c r="H37" s="145"/>
      <c r="I37" s="145"/>
      <c r="J37" s="145"/>
      <c r="K37" s="145"/>
      <c r="L37" s="58"/>
      <c r="S37" s="37"/>
      <c r="T37" s="37"/>
      <c r="U37" s="37"/>
      <c r="V37" s="37"/>
      <c r="W37" s="37"/>
      <c r="X37" s="37"/>
      <c r="Y37" s="37"/>
      <c r="Z37" s="37"/>
      <c r="AA37" s="37"/>
      <c r="AB37" s="37"/>
      <c r="AC37" s="37"/>
      <c r="AD37" s="37"/>
      <c r="AE37" s="37"/>
    </row>
    <row r="38" spans="1:31" s="2" customFormat="1" ht="14.4" customHeight="1">
      <c r="A38" s="37"/>
      <c r="B38" s="40"/>
      <c r="C38" s="37"/>
      <c r="D38" s="37"/>
      <c r="E38" s="37"/>
      <c r="F38" s="150" t="s">
        <v>38</v>
      </c>
      <c r="G38" s="37"/>
      <c r="H38" s="37"/>
      <c r="I38" s="150" t="s">
        <v>37</v>
      </c>
      <c r="J38" s="150" t="s">
        <v>39</v>
      </c>
      <c r="K38" s="37"/>
      <c r="L38" s="58"/>
      <c r="S38" s="37"/>
      <c r="T38" s="37"/>
      <c r="U38" s="37"/>
      <c r="V38" s="37"/>
      <c r="W38" s="37"/>
      <c r="X38" s="37"/>
      <c r="Y38" s="37"/>
      <c r="Z38" s="37"/>
      <c r="AA38" s="37"/>
      <c r="AB38" s="37"/>
      <c r="AC38" s="37"/>
      <c r="AD38" s="37"/>
      <c r="AE38" s="37"/>
    </row>
    <row r="39" spans="1:31" s="2" customFormat="1" ht="14.4" customHeight="1">
      <c r="A39" s="37"/>
      <c r="B39" s="40"/>
      <c r="C39" s="37"/>
      <c r="D39" s="151" t="s">
        <v>40</v>
      </c>
      <c r="E39" s="152" t="s">
        <v>41</v>
      </c>
      <c r="F39" s="153">
        <f>ROUND((ROUND((SUM(BE107:BE114) + SUM(BE138:BE148)),  2) + SUM(BE150:BE154)), 2)</f>
        <v>0</v>
      </c>
      <c r="G39" s="154"/>
      <c r="H39" s="154"/>
      <c r="I39" s="155">
        <v>0.2</v>
      </c>
      <c r="J39" s="153">
        <f>ROUND((ROUND(((SUM(BE107:BE114) + SUM(BE138:BE148))*I39),  2) + (SUM(BE150:BE154)*I39)), 2)</f>
        <v>0</v>
      </c>
      <c r="K39" s="37"/>
      <c r="L39" s="58"/>
      <c r="S39" s="37"/>
      <c r="T39" s="37"/>
      <c r="U39" s="37"/>
      <c r="V39" s="37"/>
      <c r="W39" s="37"/>
      <c r="X39" s="37"/>
      <c r="Y39" s="37"/>
      <c r="Z39" s="37"/>
      <c r="AA39" s="37"/>
      <c r="AB39" s="37"/>
      <c r="AC39" s="37"/>
      <c r="AD39" s="37"/>
      <c r="AE39" s="37"/>
    </row>
    <row r="40" spans="1:31" s="2" customFormat="1" ht="14.4" customHeight="1">
      <c r="A40" s="37"/>
      <c r="B40" s="40"/>
      <c r="C40" s="37"/>
      <c r="D40" s="37"/>
      <c r="E40" s="152" t="s">
        <v>42</v>
      </c>
      <c r="F40" s="153">
        <f>ROUND((ROUND((SUM(BF107:BF114) + SUM(BF138:BF148)),  2) + SUM(BF150:BF154)), 2)</f>
        <v>0</v>
      </c>
      <c r="G40" s="154"/>
      <c r="H40" s="154"/>
      <c r="I40" s="155">
        <v>0.2</v>
      </c>
      <c r="J40" s="153">
        <f>ROUND((ROUND(((SUM(BF107:BF114) + SUM(BF138:BF148))*I40),  2) + (SUM(BF150:BF154)*I40)), 2)</f>
        <v>0</v>
      </c>
      <c r="K40" s="37"/>
      <c r="L40" s="58"/>
      <c r="S40" s="37"/>
      <c r="T40" s="37"/>
      <c r="U40" s="37"/>
      <c r="V40" s="37"/>
      <c r="W40" s="37"/>
      <c r="X40" s="37"/>
      <c r="Y40" s="37"/>
      <c r="Z40" s="37"/>
      <c r="AA40" s="37"/>
      <c r="AB40" s="37"/>
      <c r="AC40" s="37"/>
      <c r="AD40" s="37"/>
      <c r="AE40" s="37"/>
    </row>
    <row r="41" spans="1:31" s="2" customFormat="1" ht="14.4" hidden="1" customHeight="1">
      <c r="A41" s="37"/>
      <c r="B41" s="40"/>
      <c r="C41" s="37"/>
      <c r="D41" s="37"/>
      <c r="E41" s="139" t="s">
        <v>43</v>
      </c>
      <c r="F41" s="156">
        <f>ROUND((ROUND((SUM(BG107:BG114) + SUM(BG138:BG148)),  2) + SUM(BG150:BG154)), 2)</f>
        <v>0</v>
      </c>
      <c r="G41" s="37"/>
      <c r="H41" s="37"/>
      <c r="I41" s="157">
        <v>0.2</v>
      </c>
      <c r="J41" s="156">
        <f>0</f>
        <v>0</v>
      </c>
      <c r="K41" s="37"/>
      <c r="L41" s="58"/>
      <c r="S41" s="37"/>
      <c r="T41" s="37"/>
      <c r="U41" s="37"/>
      <c r="V41" s="37"/>
      <c r="W41" s="37"/>
      <c r="X41" s="37"/>
      <c r="Y41" s="37"/>
      <c r="Z41" s="37"/>
      <c r="AA41" s="37"/>
      <c r="AB41" s="37"/>
      <c r="AC41" s="37"/>
      <c r="AD41" s="37"/>
      <c r="AE41" s="37"/>
    </row>
    <row r="42" spans="1:31" s="2" customFormat="1" ht="14.4" hidden="1" customHeight="1">
      <c r="A42" s="37"/>
      <c r="B42" s="40"/>
      <c r="C42" s="37"/>
      <c r="D42" s="37"/>
      <c r="E42" s="139" t="s">
        <v>44</v>
      </c>
      <c r="F42" s="156">
        <f>ROUND((ROUND((SUM(BH107:BH114) + SUM(BH138:BH148)),  2) + SUM(BH150:BH154)), 2)</f>
        <v>0</v>
      </c>
      <c r="G42" s="37"/>
      <c r="H42" s="37"/>
      <c r="I42" s="157">
        <v>0.2</v>
      </c>
      <c r="J42" s="156">
        <f>0</f>
        <v>0</v>
      </c>
      <c r="K42" s="37"/>
      <c r="L42" s="58"/>
      <c r="S42" s="37"/>
      <c r="T42" s="37"/>
      <c r="U42" s="37"/>
      <c r="V42" s="37"/>
      <c r="W42" s="37"/>
      <c r="X42" s="37"/>
      <c r="Y42" s="37"/>
      <c r="Z42" s="37"/>
      <c r="AA42" s="37"/>
      <c r="AB42" s="37"/>
      <c r="AC42" s="37"/>
      <c r="AD42" s="37"/>
      <c r="AE42" s="37"/>
    </row>
    <row r="43" spans="1:31" s="2" customFormat="1" ht="14.4" hidden="1" customHeight="1">
      <c r="A43" s="37"/>
      <c r="B43" s="40"/>
      <c r="C43" s="37"/>
      <c r="D43" s="37"/>
      <c r="E43" s="152" t="s">
        <v>45</v>
      </c>
      <c r="F43" s="153">
        <f>ROUND((ROUND((SUM(BI107:BI114) + SUM(BI138:BI148)),  2) + SUM(BI150:BI154)), 2)</f>
        <v>0</v>
      </c>
      <c r="G43" s="154"/>
      <c r="H43" s="154"/>
      <c r="I43" s="155">
        <v>0</v>
      </c>
      <c r="J43" s="153">
        <f>0</f>
        <v>0</v>
      </c>
      <c r="K43" s="37"/>
      <c r="L43" s="58"/>
      <c r="S43" s="37"/>
      <c r="T43" s="37"/>
      <c r="U43" s="37"/>
      <c r="V43" s="37"/>
      <c r="W43" s="37"/>
      <c r="X43" s="37"/>
      <c r="Y43" s="37"/>
      <c r="Z43" s="37"/>
      <c r="AA43" s="37"/>
      <c r="AB43" s="37"/>
      <c r="AC43" s="37"/>
      <c r="AD43" s="37"/>
      <c r="AE43" s="37"/>
    </row>
    <row r="44" spans="1:31" s="2" customFormat="1" ht="6.9" customHeight="1">
      <c r="A44" s="37"/>
      <c r="B44" s="40"/>
      <c r="C44" s="37"/>
      <c r="D44" s="37"/>
      <c r="E44" s="37"/>
      <c r="F44" s="37"/>
      <c r="G44" s="37"/>
      <c r="H44" s="37"/>
      <c r="I44" s="37"/>
      <c r="J44" s="37"/>
      <c r="K44" s="37"/>
      <c r="L44" s="58"/>
      <c r="S44" s="37"/>
      <c r="T44" s="37"/>
      <c r="U44" s="37"/>
      <c r="V44" s="37"/>
      <c r="W44" s="37"/>
      <c r="X44" s="37"/>
      <c r="Y44" s="37"/>
      <c r="Z44" s="37"/>
      <c r="AA44" s="37"/>
      <c r="AB44" s="37"/>
      <c r="AC44" s="37"/>
      <c r="AD44" s="37"/>
      <c r="AE44" s="37"/>
    </row>
    <row r="45" spans="1:31" s="2" customFormat="1" ht="25.35" customHeight="1">
      <c r="A45" s="37"/>
      <c r="B45" s="40"/>
      <c r="C45" s="158"/>
      <c r="D45" s="159" t="s">
        <v>46</v>
      </c>
      <c r="E45" s="160"/>
      <c r="F45" s="160"/>
      <c r="G45" s="161" t="s">
        <v>47</v>
      </c>
      <c r="H45" s="162" t="s">
        <v>48</v>
      </c>
      <c r="I45" s="160"/>
      <c r="J45" s="163">
        <f>SUM(J36:J43)</f>
        <v>0</v>
      </c>
      <c r="K45" s="164"/>
      <c r="L45" s="58"/>
      <c r="S45" s="37"/>
      <c r="T45" s="37"/>
      <c r="U45" s="37"/>
      <c r="V45" s="37"/>
      <c r="W45" s="37"/>
      <c r="X45" s="37"/>
      <c r="Y45" s="37"/>
      <c r="Z45" s="37"/>
      <c r="AA45" s="37"/>
      <c r="AB45" s="37"/>
      <c r="AC45" s="37"/>
      <c r="AD45" s="37"/>
      <c r="AE45" s="37"/>
    </row>
    <row r="46" spans="1:31" s="2" customFormat="1" ht="14.4" customHeight="1">
      <c r="A46" s="37"/>
      <c r="B46" s="40"/>
      <c r="C46" s="37"/>
      <c r="D46" s="37"/>
      <c r="E46" s="37"/>
      <c r="F46" s="37"/>
      <c r="G46" s="37"/>
      <c r="H46" s="37"/>
      <c r="I46" s="37"/>
      <c r="J46" s="37"/>
      <c r="K46" s="37"/>
      <c r="L46" s="58"/>
      <c r="S46" s="37"/>
      <c r="T46" s="37"/>
      <c r="U46" s="37"/>
      <c r="V46" s="37"/>
      <c r="W46" s="37"/>
      <c r="X46" s="37"/>
      <c r="Y46" s="37"/>
      <c r="Z46" s="37"/>
      <c r="AA46" s="37"/>
      <c r="AB46" s="37"/>
      <c r="AC46" s="37"/>
      <c r="AD46" s="37"/>
      <c r="AE46" s="37"/>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31"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31"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31"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31"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31"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31" s="1" customFormat="1" ht="12" customHeight="1">
      <c r="B86" s="23"/>
      <c r="C86" s="31" t="s">
        <v>160</v>
      </c>
      <c r="D86" s="24"/>
      <c r="E86" s="24"/>
      <c r="F86" s="24"/>
      <c r="G86" s="24"/>
      <c r="H86" s="24"/>
      <c r="I86" s="24"/>
      <c r="J86" s="24"/>
      <c r="K86" s="24"/>
      <c r="L86" s="22"/>
    </row>
    <row r="87" spans="1:31" s="1" customFormat="1" ht="16.5" customHeight="1">
      <c r="B87" s="23"/>
      <c r="C87" s="24"/>
      <c r="D87" s="24"/>
      <c r="E87" s="398" t="s">
        <v>1780</v>
      </c>
      <c r="F87" s="350"/>
      <c r="G87" s="350"/>
      <c r="H87" s="350"/>
      <c r="I87" s="24"/>
      <c r="J87" s="24"/>
      <c r="K87" s="24"/>
      <c r="L87" s="22"/>
    </row>
    <row r="88" spans="1:31" s="1" customFormat="1" ht="12" customHeight="1">
      <c r="B88" s="23"/>
      <c r="C88" s="31" t="s">
        <v>1781</v>
      </c>
      <c r="D88" s="24"/>
      <c r="E88" s="24"/>
      <c r="F88" s="24"/>
      <c r="G88" s="24"/>
      <c r="H88" s="24"/>
      <c r="I88" s="24"/>
      <c r="J88" s="24"/>
      <c r="K88" s="24"/>
      <c r="L88" s="22"/>
    </row>
    <row r="89" spans="1:31" s="2" customFormat="1" ht="16.5" customHeight="1">
      <c r="A89" s="37"/>
      <c r="B89" s="38"/>
      <c r="C89" s="39"/>
      <c r="D89" s="39"/>
      <c r="E89" s="402" t="s">
        <v>1921</v>
      </c>
      <c r="F89" s="400"/>
      <c r="G89" s="400"/>
      <c r="H89" s="400"/>
      <c r="I89" s="39"/>
      <c r="J89" s="39"/>
      <c r="K89" s="39"/>
      <c r="L89" s="58"/>
      <c r="S89" s="37"/>
      <c r="T89" s="37"/>
      <c r="U89" s="37"/>
      <c r="V89" s="37"/>
      <c r="W89" s="37"/>
      <c r="X89" s="37"/>
      <c r="Y89" s="37"/>
      <c r="Z89" s="37"/>
      <c r="AA89" s="37"/>
      <c r="AB89" s="37"/>
      <c r="AC89" s="37"/>
      <c r="AD89" s="37"/>
      <c r="AE89" s="37"/>
    </row>
    <row r="90" spans="1:31" s="2" customFormat="1" ht="12" customHeight="1">
      <c r="A90" s="37"/>
      <c r="B90" s="38"/>
      <c r="C90" s="31" t="s">
        <v>1922</v>
      </c>
      <c r="D90" s="39"/>
      <c r="E90" s="39"/>
      <c r="F90" s="39"/>
      <c r="G90" s="39"/>
      <c r="H90" s="39"/>
      <c r="I90" s="39"/>
      <c r="J90" s="39"/>
      <c r="K90" s="39"/>
      <c r="L90" s="58"/>
      <c r="S90" s="37"/>
      <c r="T90" s="37"/>
      <c r="U90" s="37"/>
      <c r="V90" s="37"/>
      <c r="W90" s="37"/>
      <c r="X90" s="37"/>
      <c r="Y90" s="37"/>
      <c r="Z90" s="37"/>
      <c r="AA90" s="37"/>
      <c r="AB90" s="37"/>
      <c r="AC90" s="37"/>
      <c r="AD90" s="37"/>
      <c r="AE90" s="37"/>
    </row>
    <row r="91" spans="1:31" s="2" customFormat="1" ht="16.5" customHeight="1">
      <c r="A91" s="37"/>
      <c r="B91" s="38"/>
      <c r="C91" s="39"/>
      <c r="D91" s="39"/>
      <c r="E91" s="337" t="str">
        <f>E13</f>
        <v>E 1.18 - Odvod vody zo skenerov</v>
      </c>
      <c r="F91" s="400"/>
      <c r="G91" s="400"/>
      <c r="H91" s="400"/>
      <c r="I91" s="39"/>
      <c r="J91" s="39"/>
      <c r="K91" s="39"/>
      <c r="L91" s="58"/>
      <c r="S91" s="37"/>
      <c r="T91" s="37"/>
      <c r="U91" s="37"/>
      <c r="V91" s="37"/>
      <c r="W91" s="37"/>
      <c r="X91" s="37"/>
      <c r="Y91" s="37"/>
      <c r="Z91" s="37"/>
      <c r="AA91" s="37"/>
      <c r="AB91" s="37"/>
      <c r="AC91" s="37"/>
      <c r="AD91" s="37"/>
      <c r="AE91" s="37"/>
    </row>
    <row r="92" spans="1:31" s="2" customFormat="1" ht="6.9" customHeight="1">
      <c r="A92" s="37"/>
      <c r="B92" s="38"/>
      <c r="C92" s="39"/>
      <c r="D92" s="39"/>
      <c r="E92" s="39"/>
      <c r="F92" s="39"/>
      <c r="G92" s="39"/>
      <c r="H92" s="39"/>
      <c r="I92" s="39"/>
      <c r="J92" s="39"/>
      <c r="K92" s="39"/>
      <c r="L92" s="58"/>
      <c r="S92" s="37"/>
      <c r="T92" s="37"/>
      <c r="U92" s="37"/>
      <c r="V92" s="37"/>
      <c r="W92" s="37"/>
      <c r="X92" s="37"/>
      <c r="Y92" s="37"/>
      <c r="Z92" s="37"/>
      <c r="AA92" s="37"/>
      <c r="AB92" s="37"/>
      <c r="AC92" s="37"/>
      <c r="AD92" s="37"/>
      <c r="AE92" s="37"/>
    </row>
    <row r="93" spans="1:31" s="2" customFormat="1" ht="12" customHeight="1">
      <c r="A93" s="37"/>
      <c r="B93" s="38"/>
      <c r="C93" s="31" t="s">
        <v>19</v>
      </c>
      <c r="D93" s="39"/>
      <c r="E93" s="39"/>
      <c r="F93" s="29" t="str">
        <f>F16</f>
        <v xml:space="preserve"> </v>
      </c>
      <c r="G93" s="39"/>
      <c r="H93" s="39"/>
      <c r="I93" s="31" t="s">
        <v>21</v>
      </c>
      <c r="J93" s="73" t="str">
        <f>IF(J16="","",J16)</f>
        <v>9. 5. 2022</v>
      </c>
      <c r="K93" s="39"/>
      <c r="L93" s="58"/>
      <c r="S93" s="37"/>
      <c r="T93" s="37"/>
      <c r="U93" s="37"/>
      <c r="V93" s="37"/>
      <c r="W93" s="37"/>
      <c r="X93" s="37"/>
      <c r="Y93" s="37"/>
      <c r="Z93" s="37"/>
      <c r="AA93" s="37"/>
      <c r="AB93" s="37"/>
      <c r="AC93" s="37"/>
      <c r="AD93" s="37"/>
      <c r="AE93" s="37"/>
    </row>
    <row r="94" spans="1:31" s="2" customFormat="1" ht="6.9" customHeight="1">
      <c r="A94" s="37"/>
      <c r="B94" s="38"/>
      <c r="C94" s="39"/>
      <c r="D94" s="39"/>
      <c r="E94" s="39"/>
      <c r="F94" s="39"/>
      <c r="G94" s="39"/>
      <c r="H94" s="39"/>
      <c r="I94" s="39"/>
      <c r="J94" s="39"/>
      <c r="K94" s="39"/>
      <c r="L94" s="58"/>
      <c r="S94" s="37"/>
      <c r="T94" s="37"/>
      <c r="U94" s="37"/>
      <c r="V94" s="37"/>
      <c r="W94" s="37"/>
      <c r="X94" s="37"/>
      <c r="Y94" s="37"/>
      <c r="Z94" s="37"/>
      <c r="AA94" s="37"/>
      <c r="AB94" s="37"/>
      <c r="AC94" s="37"/>
      <c r="AD94" s="37"/>
      <c r="AE94" s="37"/>
    </row>
    <row r="95" spans="1:31" s="2" customFormat="1" ht="25.65" customHeight="1">
      <c r="A95" s="37"/>
      <c r="B95" s="38"/>
      <c r="C95" s="31" t="s">
        <v>23</v>
      </c>
      <c r="D95" s="39"/>
      <c r="E95" s="39"/>
      <c r="F95" s="29" t="str">
        <f>E19</f>
        <v>A BKPŠ, SPOL. S.R.O.</v>
      </c>
      <c r="G95" s="39"/>
      <c r="H95" s="39"/>
      <c r="I95" s="31" t="s">
        <v>29</v>
      </c>
      <c r="J95" s="34" t="str">
        <f>E25</f>
        <v>A BKPŠ, SPOL. S.R.O.</v>
      </c>
      <c r="K95" s="39"/>
      <c r="L95" s="58"/>
      <c r="S95" s="37"/>
      <c r="T95" s="37"/>
      <c r="U95" s="37"/>
      <c r="V95" s="37"/>
      <c r="W95" s="37"/>
      <c r="X95" s="37"/>
      <c r="Y95" s="37"/>
      <c r="Z95" s="37"/>
      <c r="AA95" s="37"/>
      <c r="AB95" s="37"/>
      <c r="AC95" s="37"/>
      <c r="AD95" s="37"/>
      <c r="AE95" s="37"/>
    </row>
    <row r="96" spans="1:31" s="2" customFormat="1" ht="15.15" customHeight="1">
      <c r="A96" s="37"/>
      <c r="B96" s="38"/>
      <c r="C96" s="31" t="s">
        <v>27</v>
      </c>
      <c r="D96" s="39"/>
      <c r="E96" s="39"/>
      <c r="F96" s="29" t="str">
        <f>IF(E22="","",E22)</f>
        <v>Vyplň údaj</v>
      </c>
      <c r="G96" s="39"/>
      <c r="H96" s="39"/>
      <c r="I96" s="31" t="s">
        <v>31</v>
      </c>
      <c r="J96" s="34" t="str">
        <f>E28</f>
        <v>ROZING s.r.o.</v>
      </c>
      <c r="K96" s="39"/>
      <c r="L96" s="58"/>
      <c r="S96" s="37"/>
      <c r="T96" s="37"/>
      <c r="U96" s="37"/>
      <c r="V96" s="37"/>
      <c r="W96" s="37"/>
      <c r="X96" s="37"/>
      <c r="Y96" s="37"/>
      <c r="Z96" s="37"/>
      <c r="AA96" s="37"/>
      <c r="AB96" s="37"/>
      <c r="AC96" s="37"/>
      <c r="AD96" s="37"/>
      <c r="AE96" s="37"/>
    </row>
    <row r="97" spans="1:65" s="2" customFormat="1" ht="10.35" customHeight="1">
      <c r="A97" s="37"/>
      <c r="B97" s="38"/>
      <c r="C97" s="39"/>
      <c r="D97" s="39"/>
      <c r="E97" s="39"/>
      <c r="F97" s="39"/>
      <c r="G97" s="39"/>
      <c r="H97" s="39"/>
      <c r="I97" s="39"/>
      <c r="J97" s="39"/>
      <c r="K97" s="39"/>
      <c r="L97" s="58"/>
      <c r="S97" s="37"/>
      <c r="T97" s="37"/>
      <c r="U97" s="37"/>
      <c r="V97" s="37"/>
      <c r="W97" s="37"/>
      <c r="X97" s="37"/>
      <c r="Y97" s="37"/>
      <c r="Z97" s="37"/>
      <c r="AA97" s="37"/>
      <c r="AB97" s="37"/>
      <c r="AC97" s="37"/>
      <c r="AD97" s="37"/>
      <c r="AE97" s="37"/>
    </row>
    <row r="98" spans="1:65" s="2" customFormat="1" ht="29.25" customHeight="1">
      <c r="A98" s="37"/>
      <c r="B98" s="38"/>
      <c r="C98" s="176" t="s">
        <v>335</v>
      </c>
      <c r="D98" s="132"/>
      <c r="E98" s="132"/>
      <c r="F98" s="132"/>
      <c r="G98" s="132"/>
      <c r="H98" s="132"/>
      <c r="I98" s="132"/>
      <c r="J98" s="177" t="s">
        <v>336</v>
      </c>
      <c r="K98" s="132"/>
      <c r="L98" s="58"/>
      <c r="S98" s="37"/>
      <c r="T98" s="37"/>
      <c r="U98" s="37"/>
      <c r="V98" s="37"/>
      <c r="W98" s="37"/>
      <c r="X98" s="37"/>
      <c r="Y98" s="37"/>
      <c r="Z98" s="37"/>
      <c r="AA98" s="37"/>
      <c r="AB98" s="37"/>
      <c r="AC98" s="37"/>
      <c r="AD98" s="37"/>
      <c r="AE98" s="37"/>
    </row>
    <row r="99" spans="1:65" s="2" customFormat="1" ht="10.35" customHeight="1">
      <c r="A99" s="37"/>
      <c r="B99" s="38"/>
      <c r="C99" s="39"/>
      <c r="D99" s="39"/>
      <c r="E99" s="39"/>
      <c r="F99" s="39"/>
      <c r="G99" s="39"/>
      <c r="H99" s="39"/>
      <c r="I99" s="39"/>
      <c r="J99" s="39"/>
      <c r="K99" s="39"/>
      <c r="L99" s="58"/>
      <c r="S99" s="37"/>
      <c r="T99" s="37"/>
      <c r="U99" s="37"/>
      <c r="V99" s="37"/>
      <c r="W99" s="37"/>
      <c r="X99" s="37"/>
      <c r="Y99" s="37"/>
      <c r="Z99" s="37"/>
      <c r="AA99" s="37"/>
      <c r="AB99" s="37"/>
      <c r="AC99" s="37"/>
      <c r="AD99" s="37"/>
      <c r="AE99" s="37"/>
    </row>
    <row r="100" spans="1:65" s="2" customFormat="1" ht="22.8" customHeight="1">
      <c r="A100" s="37"/>
      <c r="B100" s="38"/>
      <c r="C100" s="178" t="s">
        <v>337</v>
      </c>
      <c r="D100" s="39"/>
      <c r="E100" s="39"/>
      <c r="F100" s="39"/>
      <c r="G100" s="39"/>
      <c r="H100" s="39"/>
      <c r="I100" s="39"/>
      <c r="J100" s="91">
        <f>J138</f>
        <v>0</v>
      </c>
      <c r="K100" s="39"/>
      <c r="L100" s="58"/>
      <c r="S100" s="37"/>
      <c r="T100" s="37"/>
      <c r="U100" s="37"/>
      <c r="V100" s="37"/>
      <c r="W100" s="37"/>
      <c r="X100" s="37"/>
      <c r="Y100" s="37"/>
      <c r="Z100" s="37"/>
      <c r="AA100" s="37"/>
      <c r="AB100" s="37"/>
      <c r="AC100" s="37"/>
      <c r="AD100" s="37"/>
      <c r="AE100" s="37"/>
      <c r="AU100" s="19" t="s">
        <v>338</v>
      </c>
    </row>
    <row r="101" spans="1:65" s="9" customFormat="1" ht="24.9" customHeight="1">
      <c r="B101" s="179"/>
      <c r="C101" s="180"/>
      <c r="D101" s="181" t="s">
        <v>1924</v>
      </c>
      <c r="E101" s="182"/>
      <c r="F101" s="182"/>
      <c r="G101" s="182"/>
      <c r="H101" s="182"/>
      <c r="I101" s="182"/>
      <c r="J101" s="183">
        <f>J139</f>
        <v>0</v>
      </c>
      <c r="K101" s="180"/>
      <c r="L101" s="184"/>
    </row>
    <row r="102" spans="1:65" s="10" customFormat="1" ht="19.95" customHeight="1">
      <c r="B102" s="185"/>
      <c r="C102" s="111"/>
      <c r="D102" s="186" t="s">
        <v>1925</v>
      </c>
      <c r="E102" s="187"/>
      <c r="F102" s="187"/>
      <c r="G102" s="187"/>
      <c r="H102" s="187"/>
      <c r="I102" s="187"/>
      <c r="J102" s="188">
        <f>J140</f>
        <v>0</v>
      </c>
      <c r="K102" s="111"/>
      <c r="L102" s="189"/>
    </row>
    <row r="103" spans="1:65" s="10" customFormat="1" ht="19.95" customHeight="1">
      <c r="B103" s="185"/>
      <c r="C103" s="111"/>
      <c r="D103" s="186" t="s">
        <v>1926</v>
      </c>
      <c r="E103" s="187"/>
      <c r="F103" s="187"/>
      <c r="G103" s="187"/>
      <c r="H103" s="187"/>
      <c r="I103" s="187"/>
      <c r="J103" s="188">
        <f>J144</f>
        <v>0</v>
      </c>
      <c r="K103" s="111"/>
      <c r="L103" s="189"/>
    </row>
    <row r="104" spans="1:65" s="9" customFormat="1" ht="21.75" customHeight="1">
      <c r="B104" s="179"/>
      <c r="C104" s="180"/>
      <c r="D104" s="190" t="s">
        <v>364</v>
      </c>
      <c r="E104" s="180"/>
      <c r="F104" s="180"/>
      <c r="G104" s="180"/>
      <c r="H104" s="180"/>
      <c r="I104" s="180"/>
      <c r="J104" s="191">
        <f>J149</f>
        <v>0</v>
      </c>
      <c r="K104" s="180"/>
      <c r="L104" s="184"/>
    </row>
    <row r="105" spans="1:65" s="2" customFormat="1" ht="21.75" customHeight="1">
      <c r="A105" s="37"/>
      <c r="B105" s="38"/>
      <c r="C105" s="39"/>
      <c r="D105" s="39"/>
      <c r="E105" s="39"/>
      <c r="F105" s="39"/>
      <c r="G105" s="39"/>
      <c r="H105" s="39"/>
      <c r="I105" s="39"/>
      <c r="J105" s="39"/>
      <c r="K105" s="39"/>
      <c r="L105" s="58"/>
      <c r="S105" s="37"/>
      <c r="T105" s="37"/>
      <c r="U105" s="37"/>
      <c r="V105" s="37"/>
      <c r="W105" s="37"/>
      <c r="X105" s="37"/>
      <c r="Y105" s="37"/>
      <c r="Z105" s="37"/>
      <c r="AA105" s="37"/>
      <c r="AB105" s="37"/>
      <c r="AC105" s="37"/>
      <c r="AD105" s="37"/>
      <c r="AE105" s="37"/>
    </row>
    <row r="106" spans="1:65" s="2" customFormat="1" ht="6.9" customHeight="1">
      <c r="A106" s="37"/>
      <c r="B106" s="38"/>
      <c r="C106" s="39"/>
      <c r="D106" s="39"/>
      <c r="E106" s="39"/>
      <c r="F106" s="39"/>
      <c r="G106" s="39"/>
      <c r="H106" s="39"/>
      <c r="I106" s="39"/>
      <c r="J106" s="39"/>
      <c r="K106" s="39"/>
      <c r="L106" s="58"/>
      <c r="S106" s="37"/>
      <c r="T106" s="37"/>
      <c r="U106" s="37"/>
      <c r="V106" s="37"/>
      <c r="W106" s="37"/>
      <c r="X106" s="37"/>
      <c r="Y106" s="37"/>
      <c r="Z106" s="37"/>
      <c r="AA106" s="37"/>
      <c r="AB106" s="37"/>
      <c r="AC106" s="37"/>
      <c r="AD106" s="37"/>
      <c r="AE106" s="37"/>
    </row>
    <row r="107" spans="1:65" s="2" customFormat="1" ht="29.25" customHeight="1">
      <c r="A107" s="37"/>
      <c r="B107" s="38"/>
      <c r="C107" s="178" t="s">
        <v>365</v>
      </c>
      <c r="D107" s="39"/>
      <c r="E107" s="39"/>
      <c r="F107" s="39"/>
      <c r="G107" s="39"/>
      <c r="H107" s="39"/>
      <c r="I107" s="39"/>
      <c r="J107" s="192">
        <f>ROUND(J108 + J109 + J110 + J111 + J112 + J113,2)</f>
        <v>0</v>
      </c>
      <c r="K107" s="39"/>
      <c r="L107" s="58"/>
      <c r="N107" s="193" t="s">
        <v>40</v>
      </c>
      <c r="S107" s="37"/>
      <c r="T107" s="37"/>
      <c r="U107" s="37"/>
      <c r="V107" s="37"/>
      <c r="W107" s="37"/>
      <c r="X107" s="37"/>
      <c r="Y107" s="37"/>
      <c r="Z107" s="37"/>
      <c r="AA107" s="37"/>
      <c r="AB107" s="37"/>
      <c r="AC107" s="37"/>
      <c r="AD107" s="37"/>
      <c r="AE107" s="37"/>
    </row>
    <row r="108" spans="1:65" s="2" customFormat="1" ht="18" customHeight="1">
      <c r="A108" s="37"/>
      <c r="B108" s="38"/>
      <c r="C108" s="39"/>
      <c r="D108" s="389" t="s">
        <v>366</v>
      </c>
      <c r="E108" s="387"/>
      <c r="F108" s="387"/>
      <c r="G108" s="39"/>
      <c r="H108" s="39"/>
      <c r="I108" s="39"/>
      <c r="J108" s="124">
        <v>0</v>
      </c>
      <c r="K108" s="39"/>
      <c r="L108" s="194"/>
      <c r="M108" s="195"/>
      <c r="N108" s="196" t="s">
        <v>42</v>
      </c>
      <c r="O108" s="195"/>
      <c r="P108" s="195"/>
      <c r="Q108" s="195"/>
      <c r="R108" s="195"/>
      <c r="S108" s="197"/>
      <c r="T108" s="197"/>
      <c r="U108" s="197"/>
      <c r="V108" s="197"/>
      <c r="W108" s="197"/>
      <c r="X108" s="197"/>
      <c r="Y108" s="197"/>
      <c r="Z108" s="197"/>
      <c r="AA108" s="197"/>
      <c r="AB108" s="197"/>
      <c r="AC108" s="197"/>
      <c r="AD108" s="197"/>
      <c r="AE108" s="197"/>
      <c r="AF108" s="195"/>
      <c r="AG108" s="195"/>
      <c r="AH108" s="195"/>
      <c r="AI108" s="195"/>
      <c r="AJ108" s="195"/>
      <c r="AK108" s="195"/>
      <c r="AL108" s="195"/>
      <c r="AM108" s="195"/>
      <c r="AN108" s="195"/>
      <c r="AO108" s="195"/>
      <c r="AP108" s="195"/>
      <c r="AQ108" s="195"/>
      <c r="AR108" s="195"/>
      <c r="AS108" s="195"/>
      <c r="AT108" s="195"/>
      <c r="AU108" s="195"/>
      <c r="AV108" s="195"/>
      <c r="AW108" s="195"/>
      <c r="AX108" s="195"/>
      <c r="AY108" s="198" t="s">
        <v>367</v>
      </c>
      <c r="AZ108" s="195"/>
      <c r="BA108" s="195"/>
      <c r="BB108" s="195"/>
      <c r="BC108" s="195"/>
      <c r="BD108" s="195"/>
      <c r="BE108" s="199">
        <f t="shared" ref="BE108:BE113" si="0">IF(N108="základná",J108,0)</f>
        <v>0</v>
      </c>
      <c r="BF108" s="199">
        <f t="shared" ref="BF108:BF113" si="1">IF(N108="znížená",J108,0)</f>
        <v>0</v>
      </c>
      <c r="BG108" s="199">
        <f t="shared" ref="BG108:BG113" si="2">IF(N108="zákl. prenesená",J108,0)</f>
        <v>0</v>
      </c>
      <c r="BH108" s="199">
        <f t="shared" ref="BH108:BH113" si="3">IF(N108="zníž. prenesená",J108,0)</f>
        <v>0</v>
      </c>
      <c r="BI108" s="199">
        <f t="shared" ref="BI108:BI113" si="4">IF(N108="nulová",J108,0)</f>
        <v>0</v>
      </c>
      <c r="BJ108" s="198" t="s">
        <v>92</v>
      </c>
      <c r="BK108" s="195"/>
      <c r="BL108" s="195"/>
      <c r="BM108" s="195"/>
    </row>
    <row r="109" spans="1:65" s="2" customFormat="1" ht="18" customHeight="1">
      <c r="A109" s="37"/>
      <c r="B109" s="38"/>
      <c r="C109" s="39"/>
      <c r="D109" s="389" t="s">
        <v>368</v>
      </c>
      <c r="E109" s="387"/>
      <c r="F109" s="387"/>
      <c r="G109" s="39"/>
      <c r="H109" s="39"/>
      <c r="I109" s="39"/>
      <c r="J109" s="124">
        <v>0</v>
      </c>
      <c r="K109" s="39"/>
      <c r="L109" s="194"/>
      <c r="M109" s="195"/>
      <c r="N109" s="196" t="s">
        <v>42</v>
      </c>
      <c r="O109" s="195"/>
      <c r="P109" s="195"/>
      <c r="Q109" s="195"/>
      <c r="R109" s="195"/>
      <c r="S109" s="197"/>
      <c r="T109" s="197"/>
      <c r="U109" s="197"/>
      <c r="V109" s="197"/>
      <c r="W109" s="197"/>
      <c r="X109" s="197"/>
      <c r="Y109" s="197"/>
      <c r="Z109" s="197"/>
      <c r="AA109" s="197"/>
      <c r="AB109" s="197"/>
      <c r="AC109" s="197"/>
      <c r="AD109" s="197"/>
      <c r="AE109" s="197"/>
      <c r="AF109" s="195"/>
      <c r="AG109" s="195"/>
      <c r="AH109" s="195"/>
      <c r="AI109" s="195"/>
      <c r="AJ109" s="195"/>
      <c r="AK109" s="195"/>
      <c r="AL109" s="195"/>
      <c r="AM109" s="195"/>
      <c r="AN109" s="195"/>
      <c r="AO109" s="195"/>
      <c r="AP109" s="195"/>
      <c r="AQ109" s="195"/>
      <c r="AR109" s="195"/>
      <c r="AS109" s="195"/>
      <c r="AT109" s="195"/>
      <c r="AU109" s="195"/>
      <c r="AV109" s="195"/>
      <c r="AW109" s="195"/>
      <c r="AX109" s="195"/>
      <c r="AY109" s="198" t="s">
        <v>367</v>
      </c>
      <c r="AZ109" s="195"/>
      <c r="BA109" s="195"/>
      <c r="BB109" s="195"/>
      <c r="BC109" s="195"/>
      <c r="BD109" s="195"/>
      <c r="BE109" s="199">
        <f t="shared" si="0"/>
        <v>0</v>
      </c>
      <c r="BF109" s="199">
        <f t="shared" si="1"/>
        <v>0</v>
      </c>
      <c r="BG109" s="199">
        <f t="shared" si="2"/>
        <v>0</v>
      </c>
      <c r="BH109" s="199">
        <f t="shared" si="3"/>
        <v>0</v>
      </c>
      <c r="BI109" s="199">
        <f t="shared" si="4"/>
        <v>0</v>
      </c>
      <c r="BJ109" s="198" t="s">
        <v>92</v>
      </c>
      <c r="BK109" s="195"/>
      <c r="BL109" s="195"/>
      <c r="BM109" s="195"/>
    </row>
    <row r="110" spans="1:65" s="2" customFormat="1" ht="18" customHeight="1">
      <c r="A110" s="37"/>
      <c r="B110" s="38"/>
      <c r="C110" s="39"/>
      <c r="D110" s="389" t="s">
        <v>368</v>
      </c>
      <c r="E110" s="387"/>
      <c r="F110" s="387"/>
      <c r="G110" s="39"/>
      <c r="H110" s="39"/>
      <c r="I110" s="39"/>
      <c r="J110" s="124">
        <v>0</v>
      </c>
      <c r="K110" s="39"/>
      <c r="L110" s="194"/>
      <c r="M110" s="195"/>
      <c r="N110" s="196" t="s">
        <v>42</v>
      </c>
      <c r="O110" s="195"/>
      <c r="P110" s="195"/>
      <c r="Q110" s="195"/>
      <c r="R110" s="195"/>
      <c r="S110" s="197"/>
      <c r="T110" s="197"/>
      <c r="U110" s="197"/>
      <c r="V110" s="197"/>
      <c r="W110" s="197"/>
      <c r="X110" s="197"/>
      <c r="Y110" s="197"/>
      <c r="Z110" s="197"/>
      <c r="AA110" s="197"/>
      <c r="AB110" s="197"/>
      <c r="AC110" s="197"/>
      <c r="AD110" s="197"/>
      <c r="AE110" s="197"/>
      <c r="AF110" s="195"/>
      <c r="AG110" s="195"/>
      <c r="AH110" s="195"/>
      <c r="AI110" s="195"/>
      <c r="AJ110" s="195"/>
      <c r="AK110" s="195"/>
      <c r="AL110" s="195"/>
      <c r="AM110" s="195"/>
      <c r="AN110" s="195"/>
      <c r="AO110" s="195"/>
      <c r="AP110" s="195"/>
      <c r="AQ110" s="195"/>
      <c r="AR110" s="195"/>
      <c r="AS110" s="195"/>
      <c r="AT110" s="195"/>
      <c r="AU110" s="195"/>
      <c r="AV110" s="195"/>
      <c r="AW110" s="195"/>
      <c r="AX110" s="195"/>
      <c r="AY110" s="198" t="s">
        <v>367</v>
      </c>
      <c r="AZ110" s="195"/>
      <c r="BA110" s="195"/>
      <c r="BB110" s="195"/>
      <c r="BC110" s="195"/>
      <c r="BD110" s="195"/>
      <c r="BE110" s="199">
        <f t="shared" si="0"/>
        <v>0</v>
      </c>
      <c r="BF110" s="199">
        <f t="shared" si="1"/>
        <v>0</v>
      </c>
      <c r="BG110" s="199">
        <f t="shared" si="2"/>
        <v>0</v>
      </c>
      <c r="BH110" s="199">
        <f t="shared" si="3"/>
        <v>0</v>
      </c>
      <c r="BI110" s="199">
        <f t="shared" si="4"/>
        <v>0</v>
      </c>
      <c r="BJ110" s="198" t="s">
        <v>92</v>
      </c>
      <c r="BK110" s="195"/>
      <c r="BL110" s="195"/>
      <c r="BM110" s="195"/>
    </row>
    <row r="111" spans="1:65" s="2" customFormat="1" ht="18" customHeight="1">
      <c r="A111" s="37"/>
      <c r="B111" s="38"/>
      <c r="C111" s="39"/>
      <c r="D111" s="389" t="s">
        <v>369</v>
      </c>
      <c r="E111" s="387"/>
      <c r="F111" s="387"/>
      <c r="G111" s="39"/>
      <c r="H111" s="39"/>
      <c r="I111" s="39"/>
      <c r="J111" s="124">
        <v>0</v>
      </c>
      <c r="K111" s="39"/>
      <c r="L111" s="194"/>
      <c r="M111" s="195"/>
      <c r="N111" s="196" t="s">
        <v>42</v>
      </c>
      <c r="O111" s="195"/>
      <c r="P111" s="195"/>
      <c r="Q111" s="195"/>
      <c r="R111" s="195"/>
      <c r="S111" s="197"/>
      <c r="T111" s="197"/>
      <c r="U111" s="197"/>
      <c r="V111" s="197"/>
      <c r="W111" s="197"/>
      <c r="X111" s="197"/>
      <c r="Y111" s="197"/>
      <c r="Z111" s="197"/>
      <c r="AA111" s="197"/>
      <c r="AB111" s="197"/>
      <c r="AC111" s="197"/>
      <c r="AD111" s="197"/>
      <c r="AE111" s="197"/>
      <c r="AF111" s="195"/>
      <c r="AG111" s="195"/>
      <c r="AH111" s="195"/>
      <c r="AI111" s="195"/>
      <c r="AJ111" s="195"/>
      <c r="AK111" s="195"/>
      <c r="AL111" s="195"/>
      <c r="AM111" s="195"/>
      <c r="AN111" s="195"/>
      <c r="AO111" s="195"/>
      <c r="AP111" s="195"/>
      <c r="AQ111" s="195"/>
      <c r="AR111" s="195"/>
      <c r="AS111" s="195"/>
      <c r="AT111" s="195"/>
      <c r="AU111" s="195"/>
      <c r="AV111" s="195"/>
      <c r="AW111" s="195"/>
      <c r="AX111" s="195"/>
      <c r="AY111" s="198" t="s">
        <v>367</v>
      </c>
      <c r="AZ111" s="195"/>
      <c r="BA111" s="195"/>
      <c r="BB111" s="195"/>
      <c r="BC111" s="195"/>
      <c r="BD111" s="195"/>
      <c r="BE111" s="199">
        <f t="shared" si="0"/>
        <v>0</v>
      </c>
      <c r="BF111" s="199">
        <f t="shared" si="1"/>
        <v>0</v>
      </c>
      <c r="BG111" s="199">
        <f t="shared" si="2"/>
        <v>0</v>
      </c>
      <c r="BH111" s="199">
        <f t="shared" si="3"/>
        <v>0</v>
      </c>
      <c r="BI111" s="199">
        <f t="shared" si="4"/>
        <v>0</v>
      </c>
      <c r="BJ111" s="198" t="s">
        <v>92</v>
      </c>
      <c r="BK111" s="195"/>
      <c r="BL111" s="195"/>
      <c r="BM111" s="195"/>
    </row>
    <row r="112" spans="1:65" s="2" customFormat="1" ht="18" customHeight="1">
      <c r="A112" s="37"/>
      <c r="B112" s="38"/>
      <c r="C112" s="39"/>
      <c r="D112" s="389" t="s">
        <v>370</v>
      </c>
      <c r="E112" s="387"/>
      <c r="F112" s="387"/>
      <c r="G112" s="39"/>
      <c r="H112" s="39"/>
      <c r="I112" s="39"/>
      <c r="J112" s="124">
        <v>0</v>
      </c>
      <c r="K112" s="39"/>
      <c r="L112" s="194"/>
      <c r="M112" s="195"/>
      <c r="N112" s="196" t="s">
        <v>42</v>
      </c>
      <c r="O112" s="195"/>
      <c r="P112" s="195"/>
      <c r="Q112" s="195"/>
      <c r="R112" s="195"/>
      <c r="S112" s="197"/>
      <c r="T112" s="197"/>
      <c r="U112" s="197"/>
      <c r="V112" s="197"/>
      <c r="W112" s="197"/>
      <c r="X112" s="197"/>
      <c r="Y112" s="197"/>
      <c r="Z112" s="197"/>
      <c r="AA112" s="197"/>
      <c r="AB112" s="197"/>
      <c r="AC112" s="197"/>
      <c r="AD112" s="197"/>
      <c r="AE112" s="197"/>
      <c r="AF112" s="195"/>
      <c r="AG112" s="195"/>
      <c r="AH112" s="195"/>
      <c r="AI112" s="195"/>
      <c r="AJ112" s="195"/>
      <c r="AK112" s="195"/>
      <c r="AL112" s="195"/>
      <c r="AM112" s="195"/>
      <c r="AN112" s="195"/>
      <c r="AO112" s="195"/>
      <c r="AP112" s="195"/>
      <c r="AQ112" s="195"/>
      <c r="AR112" s="195"/>
      <c r="AS112" s="195"/>
      <c r="AT112" s="195"/>
      <c r="AU112" s="195"/>
      <c r="AV112" s="195"/>
      <c r="AW112" s="195"/>
      <c r="AX112" s="195"/>
      <c r="AY112" s="198" t="s">
        <v>367</v>
      </c>
      <c r="AZ112" s="195"/>
      <c r="BA112" s="195"/>
      <c r="BB112" s="195"/>
      <c r="BC112" s="195"/>
      <c r="BD112" s="195"/>
      <c r="BE112" s="199">
        <f t="shared" si="0"/>
        <v>0</v>
      </c>
      <c r="BF112" s="199">
        <f t="shared" si="1"/>
        <v>0</v>
      </c>
      <c r="BG112" s="199">
        <f t="shared" si="2"/>
        <v>0</v>
      </c>
      <c r="BH112" s="199">
        <f t="shared" si="3"/>
        <v>0</v>
      </c>
      <c r="BI112" s="199">
        <f t="shared" si="4"/>
        <v>0</v>
      </c>
      <c r="BJ112" s="198" t="s">
        <v>92</v>
      </c>
      <c r="BK112" s="195"/>
      <c r="BL112" s="195"/>
      <c r="BM112" s="195"/>
    </row>
    <row r="113" spans="1:65" s="2" customFormat="1" ht="18" customHeight="1">
      <c r="A113" s="37"/>
      <c r="B113" s="38"/>
      <c r="C113" s="39"/>
      <c r="D113" s="123" t="s">
        <v>371</v>
      </c>
      <c r="E113" s="39"/>
      <c r="F113" s="39"/>
      <c r="G113" s="39"/>
      <c r="H113" s="39"/>
      <c r="I113" s="39"/>
      <c r="J113" s="124">
        <f>ROUND(J34*T113,2)</f>
        <v>0</v>
      </c>
      <c r="K113" s="39"/>
      <c r="L113" s="194"/>
      <c r="M113" s="195"/>
      <c r="N113" s="196" t="s">
        <v>42</v>
      </c>
      <c r="O113" s="195"/>
      <c r="P113" s="195"/>
      <c r="Q113" s="195"/>
      <c r="R113" s="195"/>
      <c r="S113" s="197"/>
      <c r="T113" s="197"/>
      <c r="U113" s="197"/>
      <c r="V113" s="197"/>
      <c r="W113" s="197"/>
      <c r="X113" s="197"/>
      <c r="Y113" s="197"/>
      <c r="Z113" s="197"/>
      <c r="AA113" s="197"/>
      <c r="AB113" s="197"/>
      <c r="AC113" s="197"/>
      <c r="AD113" s="197"/>
      <c r="AE113" s="197"/>
      <c r="AF113" s="195"/>
      <c r="AG113" s="195"/>
      <c r="AH113" s="195"/>
      <c r="AI113" s="195"/>
      <c r="AJ113" s="195"/>
      <c r="AK113" s="195"/>
      <c r="AL113" s="195"/>
      <c r="AM113" s="195"/>
      <c r="AN113" s="195"/>
      <c r="AO113" s="195"/>
      <c r="AP113" s="195"/>
      <c r="AQ113" s="195"/>
      <c r="AR113" s="195"/>
      <c r="AS113" s="195"/>
      <c r="AT113" s="195"/>
      <c r="AU113" s="195"/>
      <c r="AV113" s="195"/>
      <c r="AW113" s="195"/>
      <c r="AX113" s="195"/>
      <c r="AY113" s="198" t="s">
        <v>372</v>
      </c>
      <c r="AZ113" s="195"/>
      <c r="BA113" s="195"/>
      <c r="BB113" s="195"/>
      <c r="BC113" s="195"/>
      <c r="BD113" s="195"/>
      <c r="BE113" s="199">
        <f t="shared" si="0"/>
        <v>0</v>
      </c>
      <c r="BF113" s="199">
        <f t="shared" si="1"/>
        <v>0</v>
      </c>
      <c r="BG113" s="199">
        <f t="shared" si="2"/>
        <v>0</v>
      </c>
      <c r="BH113" s="199">
        <f t="shared" si="3"/>
        <v>0</v>
      </c>
      <c r="BI113" s="199">
        <f t="shared" si="4"/>
        <v>0</v>
      </c>
      <c r="BJ113" s="198" t="s">
        <v>92</v>
      </c>
      <c r="BK113" s="195"/>
      <c r="BL113" s="195"/>
      <c r="BM113" s="195"/>
    </row>
    <row r="114" spans="1:65" s="2" customFormat="1" ht="10.199999999999999">
      <c r="A114" s="37"/>
      <c r="B114" s="38"/>
      <c r="C114" s="39"/>
      <c r="D114" s="39"/>
      <c r="E114" s="39"/>
      <c r="F114" s="39"/>
      <c r="G114" s="39"/>
      <c r="H114" s="39"/>
      <c r="I114" s="39"/>
      <c r="J114" s="39"/>
      <c r="K114" s="39"/>
      <c r="L114" s="58"/>
      <c r="S114" s="37"/>
      <c r="T114" s="37"/>
      <c r="U114" s="37"/>
      <c r="V114" s="37"/>
      <c r="W114" s="37"/>
      <c r="X114" s="37"/>
      <c r="Y114" s="37"/>
      <c r="Z114" s="37"/>
      <c r="AA114" s="37"/>
      <c r="AB114" s="37"/>
      <c r="AC114" s="37"/>
      <c r="AD114" s="37"/>
      <c r="AE114" s="37"/>
    </row>
    <row r="115" spans="1:65" s="2" customFormat="1" ht="29.25" customHeight="1">
      <c r="A115" s="37"/>
      <c r="B115" s="38"/>
      <c r="C115" s="131" t="s">
        <v>142</v>
      </c>
      <c r="D115" s="132"/>
      <c r="E115" s="132"/>
      <c r="F115" s="132"/>
      <c r="G115" s="132"/>
      <c r="H115" s="132"/>
      <c r="I115" s="132"/>
      <c r="J115" s="133">
        <f>ROUND(J100+J107,2)</f>
        <v>0</v>
      </c>
      <c r="K115" s="132"/>
      <c r="L115" s="58"/>
      <c r="S115" s="37"/>
      <c r="T115" s="37"/>
      <c r="U115" s="37"/>
      <c r="V115" s="37"/>
      <c r="W115" s="37"/>
      <c r="X115" s="37"/>
      <c r="Y115" s="37"/>
      <c r="Z115" s="37"/>
      <c r="AA115" s="37"/>
      <c r="AB115" s="37"/>
      <c r="AC115" s="37"/>
      <c r="AD115" s="37"/>
      <c r="AE115" s="37"/>
    </row>
    <row r="116" spans="1:65" s="2" customFormat="1" ht="6.9" customHeight="1">
      <c r="A116" s="37"/>
      <c r="B116" s="61"/>
      <c r="C116" s="62"/>
      <c r="D116" s="62"/>
      <c r="E116" s="62"/>
      <c r="F116" s="62"/>
      <c r="G116" s="62"/>
      <c r="H116" s="62"/>
      <c r="I116" s="62"/>
      <c r="J116" s="62"/>
      <c r="K116" s="62"/>
      <c r="L116" s="58"/>
      <c r="S116" s="37"/>
      <c r="T116" s="37"/>
      <c r="U116" s="37"/>
      <c r="V116" s="37"/>
      <c r="W116" s="37"/>
      <c r="X116" s="37"/>
      <c r="Y116" s="37"/>
      <c r="Z116" s="37"/>
      <c r="AA116" s="37"/>
      <c r="AB116" s="37"/>
      <c r="AC116" s="37"/>
      <c r="AD116" s="37"/>
      <c r="AE116" s="37"/>
    </row>
    <row r="120" spans="1:65" s="2" customFormat="1" ht="6.9" customHeight="1">
      <c r="A120" s="37"/>
      <c r="B120" s="63"/>
      <c r="C120" s="64"/>
      <c r="D120" s="64"/>
      <c r="E120" s="64"/>
      <c r="F120" s="64"/>
      <c r="G120" s="64"/>
      <c r="H120" s="64"/>
      <c r="I120" s="64"/>
      <c r="J120" s="64"/>
      <c r="K120" s="64"/>
      <c r="L120" s="58"/>
      <c r="S120" s="37"/>
      <c r="T120" s="37"/>
      <c r="U120" s="37"/>
      <c r="V120" s="37"/>
      <c r="W120" s="37"/>
      <c r="X120" s="37"/>
      <c r="Y120" s="37"/>
      <c r="Z120" s="37"/>
      <c r="AA120" s="37"/>
      <c r="AB120" s="37"/>
      <c r="AC120" s="37"/>
      <c r="AD120" s="37"/>
      <c r="AE120" s="37"/>
    </row>
    <row r="121" spans="1:65" s="2" customFormat="1" ht="24.9" customHeight="1">
      <c r="A121" s="37"/>
      <c r="B121" s="38"/>
      <c r="C121" s="25" t="s">
        <v>373</v>
      </c>
      <c r="D121" s="39"/>
      <c r="E121" s="39"/>
      <c r="F121" s="39"/>
      <c r="G121" s="39"/>
      <c r="H121" s="39"/>
      <c r="I121" s="39"/>
      <c r="J121" s="39"/>
      <c r="K121" s="39"/>
      <c r="L121" s="58"/>
      <c r="S121" s="37"/>
      <c r="T121" s="37"/>
      <c r="U121" s="37"/>
      <c r="V121" s="37"/>
      <c r="W121" s="37"/>
      <c r="X121" s="37"/>
      <c r="Y121" s="37"/>
      <c r="Z121" s="37"/>
      <c r="AA121" s="37"/>
      <c r="AB121" s="37"/>
      <c r="AC121" s="37"/>
      <c r="AD121" s="37"/>
      <c r="AE121" s="37"/>
    </row>
    <row r="122" spans="1:65" s="2" customFormat="1" ht="6.9" customHeight="1">
      <c r="A122" s="37"/>
      <c r="B122" s="38"/>
      <c r="C122" s="39"/>
      <c r="D122" s="39"/>
      <c r="E122" s="39"/>
      <c r="F122" s="39"/>
      <c r="G122" s="39"/>
      <c r="H122" s="39"/>
      <c r="I122" s="39"/>
      <c r="J122" s="39"/>
      <c r="K122" s="39"/>
      <c r="L122" s="58"/>
      <c r="S122" s="37"/>
      <c r="T122" s="37"/>
      <c r="U122" s="37"/>
      <c r="V122" s="37"/>
      <c r="W122" s="37"/>
      <c r="X122" s="37"/>
      <c r="Y122" s="37"/>
      <c r="Z122" s="37"/>
      <c r="AA122" s="37"/>
      <c r="AB122" s="37"/>
      <c r="AC122" s="37"/>
      <c r="AD122" s="37"/>
      <c r="AE122" s="37"/>
    </row>
    <row r="123" spans="1:65" s="2" customFormat="1" ht="12" customHeight="1">
      <c r="A123" s="37"/>
      <c r="B123" s="38"/>
      <c r="C123" s="31" t="s">
        <v>15</v>
      </c>
      <c r="D123" s="39"/>
      <c r="E123" s="39"/>
      <c r="F123" s="39"/>
      <c r="G123" s="39"/>
      <c r="H123" s="39"/>
      <c r="I123" s="39"/>
      <c r="J123" s="39"/>
      <c r="K123" s="39"/>
      <c r="L123" s="58"/>
      <c r="S123" s="37"/>
      <c r="T123" s="37"/>
      <c r="U123" s="37"/>
      <c r="V123" s="37"/>
      <c r="W123" s="37"/>
      <c r="X123" s="37"/>
      <c r="Y123" s="37"/>
      <c r="Z123" s="37"/>
      <c r="AA123" s="37"/>
      <c r="AB123" s="37"/>
      <c r="AC123" s="37"/>
      <c r="AD123" s="37"/>
      <c r="AE123" s="37"/>
    </row>
    <row r="124" spans="1:65" s="2" customFormat="1" ht="39.75" customHeight="1">
      <c r="A124" s="37"/>
      <c r="B124" s="38"/>
      <c r="C124" s="39"/>
      <c r="D124" s="39"/>
      <c r="E124" s="398" t="str">
        <f>E7</f>
        <v>OPRAVA POŠKODENÝCH PODLÁH A PRIESTOROV GARÁŽÍ NA 3.PP, 2.PP, 1.PP, MEZANÍNU, HOSPODÁRSKEHO A BANK. DVORA V OBJEKTE NBS</v>
      </c>
      <c r="F124" s="399"/>
      <c r="G124" s="399"/>
      <c r="H124" s="399"/>
      <c r="I124" s="39"/>
      <c r="J124" s="39"/>
      <c r="K124" s="39"/>
      <c r="L124" s="58"/>
      <c r="S124" s="37"/>
      <c r="T124" s="37"/>
      <c r="U124" s="37"/>
      <c r="V124" s="37"/>
      <c r="W124" s="37"/>
      <c r="X124" s="37"/>
      <c r="Y124" s="37"/>
      <c r="Z124" s="37"/>
      <c r="AA124" s="37"/>
      <c r="AB124" s="37"/>
      <c r="AC124" s="37"/>
      <c r="AD124" s="37"/>
      <c r="AE124" s="37"/>
    </row>
    <row r="125" spans="1:65" s="1" customFormat="1" ht="12" customHeight="1">
      <c r="B125" s="23"/>
      <c r="C125" s="31" t="s">
        <v>160</v>
      </c>
      <c r="D125" s="24"/>
      <c r="E125" s="24"/>
      <c r="F125" s="24"/>
      <c r="G125" s="24"/>
      <c r="H125" s="24"/>
      <c r="I125" s="24"/>
      <c r="J125" s="24"/>
      <c r="K125" s="24"/>
      <c r="L125" s="22"/>
    </row>
    <row r="126" spans="1:65" s="1" customFormat="1" ht="16.5" customHeight="1">
      <c r="B126" s="23"/>
      <c r="C126" s="24"/>
      <c r="D126" s="24"/>
      <c r="E126" s="398" t="s">
        <v>1780</v>
      </c>
      <c r="F126" s="350"/>
      <c r="G126" s="350"/>
      <c r="H126" s="350"/>
      <c r="I126" s="24"/>
      <c r="J126" s="24"/>
      <c r="K126" s="24"/>
      <c r="L126" s="22"/>
    </row>
    <row r="127" spans="1:65" s="1" customFormat="1" ht="12" customHeight="1">
      <c r="B127" s="23"/>
      <c r="C127" s="31" t="s">
        <v>1781</v>
      </c>
      <c r="D127" s="24"/>
      <c r="E127" s="24"/>
      <c r="F127" s="24"/>
      <c r="G127" s="24"/>
      <c r="H127" s="24"/>
      <c r="I127" s="24"/>
      <c r="J127" s="24"/>
      <c r="K127" s="24"/>
      <c r="L127" s="22"/>
    </row>
    <row r="128" spans="1:65" s="2" customFormat="1" ht="16.5" customHeight="1">
      <c r="A128" s="37"/>
      <c r="B128" s="38"/>
      <c r="C128" s="39"/>
      <c r="D128" s="39"/>
      <c r="E128" s="402" t="s">
        <v>1921</v>
      </c>
      <c r="F128" s="400"/>
      <c r="G128" s="400"/>
      <c r="H128" s="400"/>
      <c r="I128" s="39"/>
      <c r="J128" s="39"/>
      <c r="K128" s="39"/>
      <c r="L128" s="58"/>
      <c r="S128" s="37"/>
      <c r="T128" s="37"/>
      <c r="U128" s="37"/>
      <c r="V128" s="37"/>
      <c r="W128" s="37"/>
      <c r="X128" s="37"/>
      <c r="Y128" s="37"/>
      <c r="Z128" s="37"/>
      <c r="AA128" s="37"/>
      <c r="AB128" s="37"/>
      <c r="AC128" s="37"/>
      <c r="AD128" s="37"/>
      <c r="AE128" s="37"/>
    </row>
    <row r="129" spans="1:65" s="2" customFormat="1" ht="12" customHeight="1">
      <c r="A129" s="37"/>
      <c r="B129" s="38"/>
      <c r="C129" s="31" t="s">
        <v>1922</v>
      </c>
      <c r="D129" s="39"/>
      <c r="E129" s="39"/>
      <c r="F129" s="39"/>
      <c r="G129" s="39"/>
      <c r="H129" s="39"/>
      <c r="I129" s="39"/>
      <c r="J129" s="39"/>
      <c r="K129" s="39"/>
      <c r="L129" s="58"/>
      <c r="S129" s="37"/>
      <c r="T129" s="37"/>
      <c r="U129" s="37"/>
      <c r="V129" s="37"/>
      <c r="W129" s="37"/>
      <c r="X129" s="37"/>
      <c r="Y129" s="37"/>
      <c r="Z129" s="37"/>
      <c r="AA129" s="37"/>
      <c r="AB129" s="37"/>
      <c r="AC129" s="37"/>
      <c r="AD129" s="37"/>
      <c r="AE129" s="37"/>
    </row>
    <row r="130" spans="1:65" s="2" customFormat="1" ht="16.5" customHeight="1">
      <c r="A130" s="37"/>
      <c r="B130" s="38"/>
      <c r="C130" s="39"/>
      <c r="D130" s="39"/>
      <c r="E130" s="337" t="str">
        <f>E13</f>
        <v>E 1.18 - Odvod vody zo skenerov</v>
      </c>
      <c r="F130" s="400"/>
      <c r="G130" s="400"/>
      <c r="H130" s="400"/>
      <c r="I130" s="39"/>
      <c r="J130" s="39"/>
      <c r="K130" s="39"/>
      <c r="L130" s="58"/>
      <c r="S130" s="37"/>
      <c r="T130" s="37"/>
      <c r="U130" s="37"/>
      <c r="V130" s="37"/>
      <c r="W130" s="37"/>
      <c r="X130" s="37"/>
      <c r="Y130" s="37"/>
      <c r="Z130" s="37"/>
      <c r="AA130" s="37"/>
      <c r="AB130" s="37"/>
      <c r="AC130" s="37"/>
      <c r="AD130" s="37"/>
      <c r="AE130" s="37"/>
    </row>
    <row r="131" spans="1:65" s="2" customFormat="1" ht="6.9" customHeight="1">
      <c r="A131" s="37"/>
      <c r="B131" s="38"/>
      <c r="C131" s="39"/>
      <c r="D131" s="39"/>
      <c r="E131" s="39"/>
      <c r="F131" s="39"/>
      <c r="G131" s="39"/>
      <c r="H131" s="39"/>
      <c r="I131" s="39"/>
      <c r="J131" s="39"/>
      <c r="K131" s="39"/>
      <c r="L131" s="58"/>
      <c r="S131" s="37"/>
      <c r="T131" s="37"/>
      <c r="U131" s="37"/>
      <c r="V131" s="37"/>
      <c r="W131" s="37"/>
      <c r="X131" s="37"/>
      <c r="Y131" s="37"/>
      <c r="Z131" s="37"/>
      <c r="AA131" s="37"/>
      <c r="AB131" s="37"/>
      <c r="AC131" s="37"/>
      <c r="AD131" s="37"/>
      <c r="AE131" s="37"/>
    </row>
    <row r="132" spans="1:65" s="2" customFormat="1" ht="12" customHeight="1">
      <c r="A132" s="37"/>
      <c r="B132" s="38"/>
      <c r="C132" s="31" t="s">
        <v>19</v>
      </c>
      <c r="D132" s="39"/>
      <c r="E132" s="39"/>
      <c r="F132" s="29" t="str">
        <f>F16</f>
        <v xml:space="preserve"> </v>
      </c>
      <c r="G132" s="39"/>
      <c r="H132" s="39"/>
      <c r="I132" s="31" t="s">
        <v>21</v>
      </c>
      <c r="J132" s="73" t="str">
        <f>IF(J16="","",J16)</f>
        <v>9. 5. 2022</v>
      </c>
      <c r="K132" s="39"/>
      <c r="L132" s="58"/>
      <c r="S132" s="37"/>
      <c r="T132" s="37"/>
      <c r="U132" s="37"/>
      <c r="V132" s="37"/>
      <c r="W132" s="37"/>
      <c r="X132" s="37"/>
      <c r="Y132" s="37"/>
      <c r="Z132" s="37"/>
      <c r="AA132" s="37"/>
      <c r="AB132" s="37"/>
      <c r="AC132" s="37"/>
      <c r="AD132" s="37"/>
      <c r="AE132" s="37"/>
    </row>
    <row r="133" spans="1:65" s="2" customFormat="1" ht="6.9" customHeight="1">
      <c r="A133" s="37"/>
      <c r="B133" s="38"/>
      <c r="C133" s="39"/>
      <c r="D133" s="39"/>
      <c r="E133" s="39"/>
      <c r="F133" s="39"/>
      <c r="G133" s="39"/>
      <c r="H133" s="39"/>
      <c r="I133" s="39"/>
      <c r="J133" s="39"/>
      <c r="K133" s="39"/>
      <c r="L133" s="58"/>
      <c r="S133" s="37"/>
      <c r="T133" s="37"/>
      <c r="U133" s="37"/>
      <c r="V133" s="37"/>
      <c r="W133" s="37"/>
      <c r="X133" s="37"/>
      <c r="Y133" s="37"/>
      <c r="Z133" s="37"/>
      <c r="AA133" s="37"/>
      <c r="AB133" s="37"/>
      <c r="AC133" s="37"/>
      <c r="AD133" s="37"/>
      <c r="AE133" s="37"/>
    </row>
    <row r="134" spans="1:65" s="2" customFormat="1" ht="25.65" customHeight="1">
      <c r="A134" s="37"/>
      <c r="B134" s="38"/>
      <c r="C134" s="31" t="s">
        <v>23</v>
      </c>
      <c r="D134" s="39"/>
      <c r="E134" s="39"/>
      <c r="F134" s="29" t="str">
        <f>E19</f>
        <v>A BKPŠ, SPOL. S.R.O.</v>
      </c>
      <c r="G134" s="39"/>
      <c r="H134" s="39"/>
      <c r="I134" s="31" t="s">
        <v>29</v>
      </c>
      <c r="J134" s="34" t="str">
        <f>E25</f>
        <v>A BKPŠ, SPOL. S.R.O.</v>
      </c>
      <c r="K134" s="39"/>
      <c r="L134" s="58"/>
      <c r="S134" s="37"/>
      <c r="T134" s="37"/>
      <c r="U134" s="37"/>
      <c r="V134" s="37"/>
      <c r="W134" s="37"/>
      <c r="X134" s="37"/>
      <c r="Y134" s="37"/>
      <c r="Z134" s="37"/>
      <c r="AA134" s="37"/>
      <c r="AB134" s="37"/>
      <c r="AC134" s="37"/>
      <c r="AD134" s="37"/>
      <c r="AE134" s="37"/>
    </row>
    <row r="135" spans="1:65" s="2" customFormat="1" ht="15.15" customHeight="1">
      <c r="A135" s="37"/>
      <c r="B135" s="38"/>
      <c r="C135" s="31" t="s">
        <v>27</v>
      </c>
      <c r="D135" s="39"/>
      <c r="E135" s="39"/>
      <c r="F135" s="29" t="str">
        <f>IF(E22="","",E22)</f>
        <v>Vyplň údaj</v>
      </c>
      <c r="G135" s="39"/>
      <c r="H135" s="39"/>
      <c r="I135" s="31" t="s">
        <v>31</v>
      </c>
      <c r="J135" s="34" t="str">
        <f>E28</f>
        <v>ROZING s.r.o.</v>
      </c>
      <c r="K135" s="39"/>
      <c r="L135" s="58"/>
      <c r="S135" s="37"/>
      <c r="T135" s="37"/>
      <c r="U135" s="37"/>
      <c r="V135" s="37"/>
      <c r="W135" s="37"/>
      <c r="X135" s="37"/>
      <c r="Y135" s="37"/>
      <c r="Z135" s="37"/>
      <c r="AA135" s="37"/>
      <c r="AB135" s="37"/>
      <c r="AC135" s="37"/>
      <c r="AD135" s="37"/>
      <c r="AE135" s="37"/>
    </row>
    <row r="136" spans="1:65" s="2" customFormat="1" ht="10.35" customHeight="1">
      <c r="A136" s="37"/>
      <c r="B136" s="38"/>
      <c r="C136" s="39"/>
      <c r="D136" s="39"/>
      <c r="E136" s="39"/>
      <c r="F136" s="39"/>
      <c r="G136" s="39"/>
      <c r="H136" s="39"/>
      <c r="I136" s="39"/>
      <c r="J136" s="39"/>
      <c r="K136" s="39"/>
      <c r="L136" s="58"/>
      <c r="S136" s="37"/>
      <c r="T136" s="37"/>
      <c r="U136" s="37"/>
      <c r="V136" s="37"/>
      <c r="W136" s="37"/>
      <c r="X136" s="37"/>
      <c r="Y136" s="37"/>
      <c r="Z136" s="37"/>
      <c r="AA136" s="37"/>
      <c r="AB136" s="37"/>
      <c r="AC136" s="37"/>
      <c r="AD136" s="37"/>
      <c r="AE136" s="37"/>
    </row>
    <row r="137" spans="1:65" s="11" customFormat="1" ht="29.25" customHeight="1">
      <c r="A137" s="200"/>
      <c r="B137" s="201"/>
      <c r="C137" s="202" t="s">
        <v>374</v>
      </c>
      <c r="D137" s="203" t="s">
        <v>61</v>
      </c>
      <c r="E137" s="203" t="s">
        <v>57</v>
      </c>
      <c r="F137" s="203" t="s">
        <v>58</v>
      </c>
      <c r="G137" s="203" t="s">
        <v>375</v>
      </c>
      <c r="H137" s="203" t="s">
        <v>376</v>
      </c>
      <c r="I137" s="203" t="s">
        <v>377</v>
      </c>
      <c r="J137" s="204" t="s">
        <v>336</v>
      </c>
      <c r="K137" s="205" t="s">
        <v>378</v>
      </c>
      <c r="L137" s="206"/>
      <c r="M137" s="82" t="s">
        <v>1</v>
      </c>
      <c r="N137" s="83" t="s">
        <v>40</v>
      </c>
      <c r="O137" s="83" t="s">
        <v>379</v>
      </c>
      <c r="P137" s="83" t="s">
        <v>380</v>
      </c>
      <c r="Q137" s="83" t="s">
        <v>381</v>
      </c>
      <c r="R137" s="83" t="s">
        <v>382</v>
      </c>
      <c r="S137" s="83" t="s">
        <v>383</v>
      </c>
      <c r="T137" s="84" t="s">
        <v>384</v>
      </c>
      <c r="U137" s="200"/>
      <c r="V137" s="200"/>
      <c r="W137" s="200"/>
      <c r="X137" s="200"/>
      <c r="Y137" s="200"/>
      <c r="Z137" s="200"/>
      <c r="AA137" s="200"/>
      <c r="AB137" s="200"/>
      <c r="AC137" s="200"/>
      <c r="AD137" s="200"/>
      <c r="AE137" s="200"/>
    </row>
    <row r="138" spans="1:65" s="2" customFormat="1" ht="22.8" customHeight="1">
      <c r="A138" s="37"/>
      <c r="B138" s="38"/>
      <c r="C138" s="89" t="s">
        <v>212</v>
      </c>
      <c r="D138" s="39"/>
      <c r="E138" s="39"/>
      <c r="F138" s="39"/>
      <c r="G138" s="39"/>
      <c r="H138" s="39"/>
      <c r="I138" s="39"/>
      <c r="J138" s="207">
        <f>BK138</f>
        <v>0</v>
      </c>
      <c r="K138" s="39"/>
      <c r="L138" s="40"/>
      <c r="M138" s="85"/>
      <c r="N138" s="208"/>
      <c r="O138" s="86"/>
      <c r="P138" s="209">
        <f>P139+P149</f>
        <v>0</v>
      </c>
      <c r="Q138" s="86"/>
      <c r="R138" s="209">
        <f>R139+R149</f>
        <v>0</v>
      </c>
      <c r="S138" s="86"/>
      <c r="T138" s="210">
        <f>T139+T149</f>
        <v>0</v>
      </c>
      <c r="U138" s="37"/>
      <c r="V138" s="37"/>
      <c r="W138" s="37"/>
      <c r="X138" s="37"/>
      <c r="Y138" s="37"/>
      <c r="Z138" s="37"/>
      <c r="AA138" s="37"/>
      <c r="AB138" s="37"/>
      <c r="AC138" s="37"/>
      <c r="AD138" s="37"/>
      <c r="AE138" s="37"/>
      <c r="AT138" s="19" t="s">
        <v>75</v>
      </c>
      <c r="AU138" s="19" t="s">
        <v>338</v>
      </c>
      <c r="BK138" s="211">
        <f>BK139+BK149</f>
        <v>0</v>
      </c>
    </row>
    <row r="139" spans="1:65" s="12" customFormat="1" ht="25.95" customHeight="1">
      <c r="B139" s="212"/>
      <c r="C139" s="213"/>
      <c r="D139" s="214" t="s">
        <v>75</v>
      </c>
      <c r="E139" s="215" t="s">
        <v>550</v>
      </c>
      <c r="F139" s="215" t="s">
        <v>551</v>
      </c>
      <c r="G139" s="213"/>
      <c r="H139" s="213"/>
      <c r="I139" s="216"/>
      <c r="J139" s="191">
        <f>BK139</f>
        <v>0</v>
      </c>
      <c r="K139" s="213"/>
      <c r="L139" s="217"/>
      <c r="M139" s="218"/>
      <c r="N139" s="219"/>
      <c r="O139" s="219"/>
      <c r="P139" s="220">
        <f>P140+P144</f>
        <v>0</v>
      </c>
      <c r="Q139" s="219"/>
      <c r="R139" s="220">
        <f>R140+R144</f>
        <v>0</v>
      </c>
      <c r="S139" s="219"/>
      <c r="T139" s="221">
        <f>T140+T144</f>
        <v>0</v>
      </c>
      <c r="AR139" s="222" t="s">
        <v>92</v>
      </c>
      <c r="AT139" s="223" t="s">
        <v>75</v>
      </c>
      <c r="AU139" s="223" t="s">
        <v>76</v>
      </c>
      <c r="AY139" s="222" t="s">
        <v>387</v>
      </c>
      <c r="BK139" s="224">
        <f>BK140+BK144</f>
        <v>0</v>
      </c>
    </row>
    <row r="140" spans="1:65" s="12" customFormat="1" ht="22.8" customHeight="1">
      <c r="B140" s="212"/>
      <c r="C140" s="213"/>
      <c r="D140" s="214" t="s">
        <v>75</v>
      </c>
      <c r="E140" s="225" t="s">
        <v>1927</v>
      </c>
      <c r="F140" s="225" t="s">
        <v>1928</v>
      </c>
      <c r="G140" s="213"/>
      <c r="H140" s="213"/>
      <c r="I140" s="216"/>
      <c r="J140" s="226">
        <f>BK140</f>
        <v>0</v>
      </c>
      <c r="K140" s="213"/>
      <c r="L140" s="217"/>
      <c r="M140" s="218"/>
      <c r="N140" s="219"/>
      <c r="O140" s="219"/>
      <c r="P140" s="220">
        <f>SUM(P141:P143)</f>
        <v>0</v>
      </c>
      <c r="Q140" s="219"/>
      <c r="R140" s="220">
        <f>SUM(R141:R143)</f>
        <v>0</v>
      </c>
      <c r="S140" s="219"/>
      <c r="T140" s="221">
        <f>SUM(T141:T143)</f>
        <v>0</v>
      </c>
      <c r="AR140" s="222" t="s">
        <v>92</v>
      </c>
      <c r="AT140" s="223" t="s">
        <v>75</v>
      </c>
      <c r="AU140" s="223" t="s">
        <v>84</v>
      </c>
      <c r="AY140" s="222" t="s">
        <v>387</v>
      </c>
      <c r="BK140" s="224">
        <f>SUM(BK141:BK143)</f>
        <v>0</v>
      </c>
    </row>
    <row r="141" spans="1:65" s="2" customFormat="1" ht="24.15" customHeight="1">
      <c r="A141" s="37"/>
      <c r="B141" s="38"/>
      <c r="C141" s="240" t="s">
        <v>84</v>
      </c>
      <c r="D141" s="240" t="s">
        <v>393</v>
      </c>
      <c r="E141" s="241" t="s">
        <v>1929</v>
      </c>
      <c r="F141" s="242" t="s">
        <v>1930</v>
      </c>
      <c r="G141" s="243" t="s">
        <v>436</v>
      </c>
      <c r="H141" s="244">
        <v>2</v>
      </c>
      <c r="I141" s="245"/>
      <c r="J141" s="246">
        <f>ROUND(I141*H141,2)</f>
        <v>0</v>
      </c>
      <c r="K141" s="247"/>
      <c r="L141" s="40"/>
      <c r="M141" s="248" t="s">
        <v>1</v>
      </c>
      <c r="N141" s="249" t="s">
        <v>42</v>
      </c>
      <c r="O141" s="78"/>
      <c r="P141" s="250">
        <f>O141*H141</f>
        <v>0</v>
      </c>
      <c r="Q141" s="250">
        <v>0</v>
      </c>
      <c r="R141" s="250">
        <f>Q141*H141</f>
        <v>0</v>
      </c>
      <c r="S141" s="250">
        <v>0</v>
      </c>
      <c r="T141" s="251">
        <f>S141*H141</f>
        <v>0</v>
      </c>
      <c r="U141" s="37"/>
      <c r="V141" s="37"/>
      <c r="W141" s="37"/>
      <c r="X141" s="37"/>
      <c r="Y141" s="37"/>
      <c r="Z141" s="37"/>
      <c r="AA141" s="37"/>
      <c r="AB141" s="37"/>
      <c r="AC141" s="37"/>
      <c r="AD141" s="37"/>
      <c r="AE141" s="37"/>
      <c r="AR141" s="252" t="s">
        <v>422</v>
      </c>
      <c r="AT141" s="252" t="s">
        <v>393</v>
      </c>
      <c r="AU141" s="252" t="s">
        <v>92</v>
      </c>
      <c r="AY141" s="19" t="s">
        <v>387</v>
      </c>
      <c r="BE141" s="127">
        <f>IF(N141="základná",J141,0)</f>
        <v>0</v>
      </c>
      <c r="BF141" s="127">
        <f>IF(N141="znížená",J141,0)</f>
        <v>0</v>
      </c>
      <c r="BG141" s="127">
        <f>IF(N141="zákl. prenesená",J141,0)</f>
        <v>0</v>
      </c>
      <c r="BH141" s="127">
        <f>IF(N141="zníž. prenesená",J141,0)</f>
        <v>0</v>
      </c>
      <c r="BI141" s="127">
        <f>IF(N141="nulová",J141,0)</f>
        <v>0</v>
      </c>
      <c r="BJ141" s="19" t="s">
        <v>92</v>
      </c>
      <c r="BK141" s="127">
        <f>ROUND(I141*H141,2)</f>
        <v>0</v>
      </c>
      <c r="BL141" s="19" t="s">
        <v>422</v>
      </c>
      <c r="BM141" s="252" t="s">
        <v>92</v>
      </c>
    </row>
    <row r="142" spans="1:65" s="2" customFormat="1" ht="24.15" customHeight="1">
      <c r="A142" s="37"/>
      <c r="B142" s="38"/>
      <c r="C142" s="297" t="s">
        <v>92</v>
      </c>
      <c r="D142" s="297" t="s">
        <v>592</v>
      </c>
      <c r="E142" s="298" t="s">
        <v>1931</v>
      </c>
      <c r="F142" s="299" t="s">
        <v>1932</v>
      </c>
      <c r="G142" s="300" t="s">
        <v>436</v>
      </c>
      <c r="H142" s="301">
        <v>2</v>
      </c>
      <c r="I142" s="302"/>
      <c r="J142" s="303">
        <f>ROUND(I142*H142,2)</f>
        <v>0</v>
      </c>
      <c r="K142" s="304"/>
      <c r="L142" s="305"/>
      <c r="M142" s="306" t="s">
        <v>1</v>
      </c>
      <c r="N142" s="307" t="s">
        <v>42</v>
      </c>
      <c r="O142" s="78"/>
      <c r="P142" s="250">
        <f>O142*H142</f>
        <v>0</v>
      </c>
      <c r="Q142" s="250">
        <v>0</v>
      </c>
      <c r="R142" s="250">
        <f>Q142*H142</f>
        <v>0</v>
      </c>
      <c r="S142" s="250">
        <v>0</v>
      </c>
      <c r="T142" s="251">
        <f>S142*H142</f>
        <v>0</v>
      </c>
      <c r="U142" s="37"/>
      <c r="V142" s="37"/>
      <c r="W142" s="37"/>
      <c r="X142" s="37"/>
      <c r="Y142" s="37"/>
      <c r="Z142" s="37"/>
      <c r="AA142" s="37"/>
      <c r="AB142" s="37"/>
      <c r="AC142" s="37"/>
      <c r="AD142" s="37"/>
      <c r="AE142" s="37"/>
      <c r="AR142" s="252" t="s">
        <v>575</v>
      </c>
      <c r="AT142" s="252" t="s">
        <v>592</v>
      </c>
      <c r="AU142" s="252" t="s">
        <v>92</v>
      </c>
      <c r="AY142" s="19" t="s">
        <v>387</v>
      </c>
      <c r="BE142" s="127">
        <f>IF(N142="základná",J142,0)</f>
        <v>0</v>
      </c>
      <c r="BF142" s="127">
        <f>IF(N142="znížená",J142,0)</f>
        <v>0</v>
      </c>
      <c r="BG142" s="127">
        <f>IF(N142="zákl. prenesená",J142,0)</f>
        <v>0</v>
      </c>
      <c r="BH142" s="127">
        <f>IF(N142="zníž. prenesená",J142,0)</f>
        <v>0</v>
      </c>
      <c r="BI142" s="127">
        <f>IF(N142="nulová",J142,0)</f>
        <v>0</v>
      </c>
      <c r="BJ142" s="19" t="s">
        <v>92</v>
      </c>
      <c r="BK142" s="127">
        <f>ROUND(I142*H142,2)</f>
        <v>0</v>
      </c>
      <c r="BL142" s="19" t="s">
        <v>422</v>
      </c>
      <c r="BM142" s="252" t="s">
        <v>386</v>
      </c>
    </row>
    <row r="143" spans="1:65" s="2" customFormat="1" ht="24.15" customHeight="1">
      <c r="A143" s="37"/>
      <c r="B143" s="38"/>
      <c r="C143" s="240" t="s">
        <v>99</v>
      </c>
      <c r="D143" s="240" t="s">
        <v>393</v>
      </c>
      <c r="E143" s="241" t="s">
        <v>1933</v>
      </c>
      <c r="F143" s="242" t="s">
        <v>1934</v>
      </c>
      <c r="G143" s="243" t="s">
        <v>716</v>
      </c>
      <c r="H143" s="311"/>
      <c r="I143" s="245"/>
      <c r="J143" s="246">
        <f>ROUND(I143*H143,2)</f>
        <v>0</v>
      </c>
      <c r="K143" s="247"/>
      <c r="L143" s="40"/>
      <c r="M143" s="248" t="s">
        <v>1</v>
      </c>
      <c r="N143" s="249" t="s">
        <v>42</v>
      </c>
      <c r="O143" s="78"/>
      <c r="P143" s="250">
        <f>O143*H143</f>
        <v>0</v>
      </c>
      <c r="Q143" s="250">
        <v>0</v>
      </c>
      <c r="R143" s="250">
        <f>Q143*H143</f>
        <v>0</v>
      </c>
      <c r="S143" s="250">
        <v>0</v>
      </c>
      <c r="T143" s="251">
        <f>S143*H143</f>
        <v>0</v>
      </c>
      <c r="U143" s="37"/>
      <c r="V143" s="37"/>
      <c r="W143" s="37"/>
      <c r="X143" s="37"/>
      <c r="Y143" s="37"/>
      <c r="Z143" s="37"/>
      <c r="AA143" s="37"/>
      <c r="AB143" s="37"/>
      <c r="AC143" s="37"/>
      <c r="AD143" s="37"/>
      <c r="AE143" s="37"/>
      <c r="AR143" s="252" t="s">
        <v>422</v>
      </c>
      <c r="AT143" s="252" t="s">
        <v>393</v>
      </c>
      <c r="AU143" s="252" t="s">
        <v>92</v>
      </c>
      <c r="AY143" s="19" t="s">
        <v>387</v>
      </c>
      <c r="BE143" s="127">
        <f>IF(N143="základná",J143,0)</f>
        <v>0</v>
      </c>
      <c r="BF143" s="127">
        <f>IF(N143="znížená",J143,0)</f>
        <v>0</v>
      </c>
      <c r="BG143" s="127">
        <f>IF(N143="zákl. prenesená",J143,0)</f>
        <v>0</v>
      </c>
      <c r="BH143" s="127">
        <f>IF(N143="zníž. prenesená",J143,0)</f>
        <v>0</v>
      </c>
      <c r="BI143" s="127">
        <f>IF(N143="nulová",J143,0)</f>
        <v>0</v>
      </c>
      <c r="BJ143" s="19" t="s">
        <v>92</v>
      </c>
      <c r="BK143" s="127">
        <f>ROUND(I143*H143,2)</f>
        <v>0</v>
      </c>
      <c r="BL143" s="19" t="s">
        <v>422</v>
      </c>
      <c r="BM143" s="252" t="s">
        <v>433</v>
      </c>
    </row>
    <row r="144" spans="1:65" s="12" customFormat="1" ht="22.8" customHeight="1">
      <c r="B144" s="212"/>
      <c r="C144" s="213"/>
      <c r="D144" s="214" t="s">
        <v>75</v>
      </c>
      <c r="E144" s="225" t="s">
        <v>937</v>
      </c>
      <c r="F144" s="225" t="s">
        <v>1935</v>
      </c>
      <c r="G144" s="213"/>
      <c r="H144" s="213"/>
      <c r="I144" s="216"/>
      <c r="J144" s="226">
        <f>BK144</f>
        <v>0</v>
      </c>
      <c r="K144" s="213"/>
      <c r="L144" s="217"/>
      <c r="M144" s="218"/>
      <c r="N144" s="219"/>
      <c r="O144" s="219"/>
      <c r="P144" s="220">
        <f>SUM(P145:P148)</f>
        <v>0</v>
      </c>
      <c r="Q144" s="219"/>
      <c r="R144" s="220">
        <f>SUM(R145:R148)</f>
        <v>0</v>
      </c>
      <c r="S144" s="219"/>
      <c r="T144" s="221">
        <f>SUM(T145:T148)</f>
        <v>0</v>
      </c>
      <c r="AR144" s="222" t="s">
        <v>92</v>
      </c>
      <c r="AT144" s="223" t="s">
        <v>75</v>
      </c>
      <c r="AU144" s="223" t="s">
        <v>84</v>
      </c>
      <c r="AY144" s="222" t="s">
        <v>387</v>
      </c>
      <c r="BK144" s="224">
        <f>SUM(BK145:BK148)</f>
        <v>0</v>
      </c>
    </row>
    <row r="145" spans="1:65" s="2" customFormat="1" ht="49.05" customHeight="1">
      <c r="A145" s="37"/>
      <c r="B145" s="38"/>
      <c r="C145" s="240" t="s">
        <v>386</v>
      </c>
      <c r="D145" s="240" t="s">
        <v>393</v>
      </c>
      <c r="E145" s="241" t="s">
        <v>1936</v>
      </c>
      <c r="F145" s="242" t="s">
        <v>1937</v>
      </c>
      <c r="G145" s="243" t="s">
        <v>396</v>
      </c>
      <c r="H145" s="244">
        <v>9</v>
      </c>
      <c r="I145" s="245"/>
      <c r="J145" s="246">
        <f>ROUND(I145*H145,2)</f>
        <v>0</v>
      </c>
      <c r="K145" s="247"/>
      <c r="L145" s="40"/>
      <c r="M145" s="248" t="s">
        <v>1</v>
      </c>
      <c r="N145" s="249" t="s">
        <v>42</v>
      </c>
      <c r="O145" s="78"/>
      <c r="P145" s="250">
        <f>O145*H145</f>
        <v>0</v>
      </c>
      <c r="Q145" s="250">
        <v>0</v>
      </c>
      <c r="R145" s="250">
        <f>Q145*H145</f>
        <v>0</v>
      </c>
      <c r="S145" s="250">
        <v>0</v>
      </c>
      <c r="T145" s="251">
        <f>S145*H145</f>
        <v>0</v>
      </c>
      <c r="U145" s="37"/>
      <c r="V145" s="37"/>
      <c r="W145" s="37"/>
      <c r="X145" s="37"/>
      <c r="Y145" s="37"/>
      <c r="Z145" s="37"/>
      <c r="AA145" s="37"/>
      <c r="AB145" s="37"/>
      <c r="AC145" s="37"/>
      <c r="AD145" s="37"/>
      <c r="AE145" s="37"/>
      <c r="AR145" s="252" t="s">
        <v>422</v>
      </c>
      <c r="AT145" s="252" t="s">
        <v>393</v>
      </c>
      <c r="AU145" s="252" t="s">
        <v>92</v>
      </c>
      <c r="AY145" s="19" t="s">
        <v>387</v>
      </c>
      <c r="BE145" s="127">
        <f>IF(N145="základná",J145,0)</f>
        <v>0</v>
      </c>
      <c r="BF145" s="127">
        <f>IF(N145="znížená",J145,0)</f>
        <v>0</v>
      </c>
      <c r="BG145" s="127">
        <f>IF(N145="zákl. prenesená",J145,0)</f>
        <v>0</v>
      </c>
      <c r="BH145" s="127">
        <f>IF(N145="zníž. prenesená",J145,0)</f>
        <v>0</v>
      </c>
      <c r="BI145" s="127">
        <f>IF(N145="nulová",J145,0)</f>
        <v>0</v>
      </c>
      <c r="BJ145" s="19" t="s">
        <v>92</v>
      </c>
      <c r="BK145" s="127">
        <f>ROUND(I145*H145,2)</f>
        <v>0</v>
      </c>
      <c r="BL145" s="19" t="s">
        <v>422</v>
      </c>
      <c r="BM145" s="252" t="s">
        <v>443</v>
      </c>
    </row>
    <row r="146" spans="1:65" s="2" customFormat="1" ht="16.5" customHeight="1">
      <c r="A146" s="37"/>
      <c r="B146" s="38"/>
      <c r="C146" s="240" t="s">
        <v>429</v>
      </c>
      <c r="D146" s="240" t="s">
        <v>393</v>
      </c>
      <c r="E146" s="241" t="s">
        <v>1938</v>
      </c>
      <c r="F146" s="242" t="s">
        <v>1939</v>
      </c>
      <c r="G146" s="243" t="s">
        <v>436</v>
      </c>
      <c r="H146" s="244">
        <v>1</v>
      </c>
      <c r="I146" s="245"/>
      <c r="J146" s="246">
        <f>ROUND(I146*H146,2)</f>
        <v>0</v>
      </c>
      <c r="K146" s="247"/>
      <c r="L146" s="40"/>
      <c r="M146" s="248" t="s">
        <v>1</v>
      </c>
      <c r="N146" s="249" t="s">
        <v>42</v>
      </c>
      <c r="O146" s="78"/>
      <c r="P146" s="250">
        <f>O146*H146</f>
        <v>0</v>
      </c>
      <c r="Q146" s="250">
        <v>0</v>
      </c>
      <c r="R146" s="250">
        <f>Q146*H146</f>
        <v>0</v>
      </c>
      <c r="S146" s="250">
        <v>0</v>
      </c>
      <c r="T146" s="251">
        <f>S146*H146</f>
        <v>0</v>
      </c>
      <c r="U146" s="37"/>
      <c r="V146" s="37"/>
      <c r="W146" s="37"/>
      <c r="X146" s="37"/>
      <c r="Y146" s="37"/>
      <c r="Z146" s="37"/>
      <c r="AA146" s="37"/>
      <c r="AB146" s="37"/>
      <c r="AC146" s="37"/>
      <c r="AD146" s="37"/>
      <c r="AE146" s="37"/>
      <c r="AR146" s="252" t="s">
        <v>422</v>
      </c>
      <c r="AT146" s="252" t="s">
        <v>393</v>
      </c>
      <c r="AU146" s="252" t="s">
        <v>92</v>
      </c>
      <c r="AY146" s="19" t="s">
        <v>387</v>
      </c>
      <c r="BE146" s="127">
        <f>IF(N146="základná",J146,0)</f>
        <v>0</v>
      </c>
      <c r="BF146" s="127">
        <f>IF(N146="znížená",J146,0)</f>
        <v>0</v>
      </c>
      <c r="BG146" s="127">
        <f>IF(N146="zákl. prenesená",J146,0)</f>
        <v>0</v>
      </c>
      <c r="BH146" s="127">
        <f>IF(N146="zníž. prenesená",J146,0)</f>
        <v>0</v>
      </c>
      <c r="BI146" s="127">
        <f>IF(N146="nulová",J146,0)</f>
        <v>0</v>
      </c>
      <c r="BJ146" s="19" t="s">
        <v>92</v>
      </c>
      <c r="BK146" s="127">
        <f>ROUND(I146*H146,2)</f>
        <v>0</v>
      </c>
      <c r="BL146" s="19" t="s">
        <v>422</v>
      </c>
      <c r="BM146" s="252" t="s">
        <v>128</v>
      </c>
    </row>
    <row r="147" spans="1:65" s="2" customFormat="1" ht="24.15" customHeight="1">
      <c r="A147" s="37"/>
      <c r="B147" s="38"/>
      <c r="C147" s="240" t="s">
        <v>433</v>
      </c>
      <c r="D147" s="240" t="s">
        <v>393</v>
      </c>
      <c r="E147" s="241" t="s">
        <v>1940</v>
      </c>
      <c r="F147" s="242" t="s">
        <v>1941</v>
      </c>
      <c r="G147" s="243" t="s">
        <v>436</v>
      </c>
      <c r="H147" s="244">
        <v>2</v>
      </c>
      <c r="I147" s="245"/>
      <c r="J147" s="246">
        <f>ROUND(I147*H147,2)</f>
        <v>0</v>
      </c>
      <c r="K147" s="247"/>
      <c r="L147" s="40"/>
      <c r="M147" s="248" t="s">
        <v>1</v>
      </c>
      <c r="N147" s="249" t="s">
        <v>42</v>
      </c>
      <c r="O147" s="78"/>
      <c r="P147" s="250">
        <f>O147*H147</f>
        <v>0</v>
      </c>
      <c r="Q147" s="250">
        <v>0</v>
      </c>
      <c r="R147" s="250">
        <f>Q147*H147</f>
        <v>0</v>
      </c>
      <c r="S147" s="250">
        <v>0</v>
      </c>
      <c r="T147" s="251">
        <f>S147*H147</f>
        <v>0</v>
      </c>
      <c r="U147" s="37"/>
      <c r="V147" s="37"/>
      <c r="W147" s="37"/>
      <c r="X147" s="37"/>
      <c r="Y147" s="37"/>
      <c r="Z147" s="37"/>
      <c r="AA147" s="37"/>
      <c r="AB147" s="37"/>
      <c r="AC147" s="37"/>
      <c r="AD147" s="37"/>
      <c r="AE147" s="37"/>
      <c r="AR147" s="252" t="s">
        <v>422</v>
      </c>
      <c r="AT147" s="252" t="s">
        <v>393</v>
      </c>
      <c r="AU147" s="252" t="s">
        <v>92</v>
      </c>
      <c r="AY147" s="19" t="s">
        <v>387</v>
      </c>
      <c r="BE147" s="127">
        <f>IF(N147="základná",J147,0)</f>
        <v>0</v>
      </c>
      <c r="BF147" s="127">
        <f>IF(N147="znížená",J147,0)</f>
        <v>0</v>
      </c>
      <c r="BG147" s="127">
        <f>IF(N147="zákl. prenesená",J147,0)</f>
        <v>0</v>
      </c>
      <c r="BH147" s="127">
        <f>IF(N147="zníž. prenesená",J147,0)</f>
        <v>0</v>
      </c>
      <c r="BI147" s="127">
        <f>IF(N147="nulová",J147,0)</f>
        <v>0</v>
      </c>
      <c r="BJ147" s="19" t="s">
        <v>92</v>
      </c>
      <c r="BK147" s="127">
        <f>ROUND(I147*H147,2)</f>
        <v>0</v>
      </c>
      <c r="BL147" s="19" t="s">
        <v>422</v>
      </c>
      <c r="BM147" s="252" t="s">
        <v>467</v>
      </c>
    </row>
    <row r="148" spans="1:65" s="2" customFormat="1" ht="24.15" customHeight="1">
      <c r="A148" s="37"/>
      <c r="B148" s="38"/>
      <c r="C148" s="240" t="s">
        <v>439</v>
      </c>
      <c r="D148" s="240" t="s">
        <v>393</v>
      </c>
      <c r="E148" s="241" t="s">
        <v>1942</v>
      </c>
      <c r="F148" s="242" t="s">
        <v>1943</v>
      </c>
      <c r="G148" s="243" t="s">
        <v>716</v>
      </c>
      <c r="H148" s="311"/>
      <c r="I148" s="245"/>
      <c r="J148" s="246">
        <f>ROUND(I148*H148,2)</f>
        <v>0</v>
      </c>
      <c r="K148" s="247"/>
      <c r="L148" s="40"/>
      <c r="M148" s="248" t="s">
        <v>1</v>
      </c>
      <c r="N148" s="249" t="s">
        <v>42</v>
      </c>
      <c r="O148" s="78"/>
      <c r="P148" s="250">
        <f>O148*H148</f>
        <v>0</v>
      </c>
      <c r="Q148" s="250">
        <v>0</v>
      </c>
      <c r="R148" s="250">
        <f>Q148*H148</f>
        <v>0</v>
      </c>
      <c r="S148" s="250">
        <v>0</v>
      </c>
      <c r="T148" s="251">
        <f>S148*H148</f>
        <v>0</v>
      </c>
      <c r="U148" s="37"/>
      <c r="V148" s="37"/>
      <c r="W148" s="37"/>
      <c r="X148" s="37"/>
      <c r="Y148" s="37"/>
      <c r="Z148" s="37"/>
      <c r="AA148" s="37"/>
      <c r="AB148" s="37"/>
      <c r="AC148" s="37"/>
      <c r="AD148" s="37"/>
      <c r="AE148" s="37"/>
      <c r="AR148" s="252" t="s">
        <v>422</v>
      </c>
      <c r="AT148" s="252" t="s">
        <v>393</v>
      </c>
      <c r="AU148" s="252" t="s">
        <v>92</v>
      </c>
      <c r="AY148" s="19" t="s">
        <v>387</v>
      </c>
      <c r="BE148" s="127">
        <f>IF(N148="základná",J148,0)</f>
        <v>0</v>
      </c>
      <c r="BF148" s="127">
        <f>IF(N148="znížená",J148,0)</f>
        <v>0</v>
      </c>
      <c r="BG148" s="127">
        <f>IF(N148="zákl. prenesená",J148,0)</f>
        <v>0</v>
      </c>
      <c r="BH148" s="127">
        <f>IF(N148="zníž. prenesená",J148,0)</f>
        <v>0</v>
      </c>
      <c r="BI148" s="127">
        <f>IF(N148="nulová",J148,0)</f>
        <v>0</v>
      </c>
      <c r="BJ148" s="19" t="s">
        <v>92</v>
      </c>
      <c r="BK148" s="127">
        <f>ROUND(I148*H148,2)</f>
        <v>0</v>
      </c>
      <c r="BL148" s="19" t="s">
        <v>422</v>
      </c>
      <c r="BM148" s="252" t="s">
        <v>475</v>
      </c>
    </row>
    <row r="149" spans="1:65" s="2" customFormat="1" ht="49.95" customHeight="1">
      <c r="A149" s="37"/>
      <c r="B149" s="38"/>
      <c r="C149" s="39"/>
      <c r="D149" s="39"/>
      <c r="E149" s="215" t="s">
        <v>1777</v>
      </c>
      <c r="F149" s="215" t="s">
        <v>1778</v>
      </c>
      <c r="G149" s="39"/>
      <c r="H149" s="39"/>
      <c r="I149" s="39"/>
      <c r="J149" s="191">
        <f t="shared" ref="J149:J154" si="5">BK149</f>
        <v>0</v>
      </c>
      <c r="K149" s="39"/>
      <c r="L149" s="40"/>
      <c r="M149" s="309"/>
      <c r="N149" s="310"/>
      <c r="O149" s="78"/>
      <c r="P149" s="78"/>
      <c r="Q149" s="78"/>
      <c r="R149" s="78"/>
      <c r="S149" s="78"/>
      <c r="T149" s="79"/>
      <c r="U149" s="37"/>
      <c r="V149" s="37"/>
      <c r="W149" s="37"/>
      <c r="X149" s="37"/>
      <c r="Y149" s="37"/>
      <c r="Z149" s="37"/>
      <c r="AA149" s="37"/>
      <c r="AB149" s="37"/>
      <c r="AC149" s="37"/>
      <c r="AD149" s="37"/>
      <c r="AE149" s="37"/>
      <c r="AT149" s="19" t="s">
        <v>75</v>
      </c>
      <c r="AU149" s="19" t="s">
        <v>76</v>
      </c>
      <c r="AY149" s="19" t="s">
        <v>1779</v>
      </c>
      <c r="BK149" s="127">
        <f>SUM(BK150:BK154)</f>
        <v>0</v>
      </c>
    </row>
    <row r="150" spans="1:65" s="2" customFormat="1" ht="16.350000000000001" customHeight="1">
      <c r="A150" s="37"/>
      <c r="B150" s="38"/>
      <c r="C150" s="312" t="s">
        <v>1</v>
      </c>
      <c r="D150" s="312" t="s">
        <v>393</v>
      </c>
      <c r="E150" s="313" t="s">
        <v>1</v>
      </c>
      <c r="F150" s="314" t="s">
        <v>1</v>
      </c>
      <c r="G150" s="315" t="s">
        <v>1</v>
      </c>
      <c r="H150" s="316"/>
      <c r="I150" s="317"/>
      <c r="J150" s="318">
        <f t="shared" si="5"/>
        <v>0</v>
      </c>
      <c r="K150" s="247"/>
      <c r="L150" s="40"/>
      <c r="M150" s="319" t="s">
        <v>1</v>
      </c>
      <c r="N150" s="320" t="s">
        <v>42</v>
      </c>
      <c r="O150" s="78"/>
      <c r="P150" s="78"/>
      <c r="Q150" s="78"/>
      <c r="R150" s="78"/>
      <c r="S150" s="78"/>
      <c r="T150" s="79"/>
      <c r="U150" s="37"/>
      <c r="V150" s="37"/>
      <c r="W150" s="37"/>
      <c r="X150" s="37"/>
      <c r="Y150" s="37"/>
      <c r="Z150" s="37"/>
      <c r="AA150" s="37"/>
      <c r="AB150" s="37"/>
      <c r="AC150" s="37"/>
      <c r="AD150" s="37"/>
      <c r="AE150" s="37"/>
      <c r="AT150" s="19" t="s">
        <v>1779</v>
      </c>
      <c r="AU150" s="19" t="s">
        <v>84</v>
      </c>
      <c r="AY150" s="19" t="s">
        <v>1779</v>
      </c>
      <c r="BE150" s="127">
        <f>IF(N150="základná",J150,0)</f>
        <v>0</v>
      </c>
      <c r="BF150" s="127">
        <f>IF(N150="znížená",J150,0)</f>
        <v>0</v>
      </c>
      <c r="BG150" s="127">
        <f>IF(N150="zákl. prenesená",J150,0)</f>
        <v>0</v>
      </c>
      <c r="BH150" s="127">
        <f>IF(N150="zníž. prenesená",J150,0)</f>
        <v>0</v>
      </c>
      <c r="BI150" s="127">
        <f>IF(N150="nulová",J150,0)</f>
        <v>0</v>
      </c>
      <c r="BJ150" s="19" t="s">
        <v>92</v>
      </c>
      <c r="BK150" s="127">
        <f>I150*H150</f>
        <v>0</v>
      </c>
    </row>
    <row r="151" spans="1:65" s="2" customFormat="1" ht="16.350000000000001" customHeight="1">
      <c r="A151" s="37"/>
      <c r="B151" s="38"/>
      <c r="C151" s="312" t="s">
        <v>1</v>
      </c>
      <c r="D151" s="312" t="s">
        <v>393</v>
      </c>
      <c r="E151" s="313" t="s">
        <v>1</v>
      </c>
      <c r="F151" s="314" t="s">
        <v>1</v>
      </c>
      <c r="G151" s="315" t="s">
        <v>1</v>
      </c>
      <c r="H151" s="316"/>
      <c r="I151" s="317"/>
      <c r="J151" s="318">
        <f t="shared" si="5"/>
        <v>0</v>
      </c>
      <c r="K151" s="247"/>
      <c r="L151" s="40"/>
      <c r="M151" s="319" t="s">
        <v>1</v>
      </c>
      <c r="N151" s="320" t="s">
        <v>42</v>
      </c>
      <c r="O151" s="78"/>
      <c r="P151" s="78"/>
      <c r="Q151" s="78"/>
      <c r="R151" s="78"/>
      <c r="S151" s="78"/>
      <c r="T151" s="79"/>
      <c r="U151" s="37"/>
      <c r="V151" s="37"/>
      <c r="W151" s="37"/>
      <c r="X151" s="37"/>
      <c r="Y151" s="37"/>
      <c r="Z151" s="37"/>
      <c r="AA151" s="37"/>
      <c r="AB151" s="37"/>
      <c r="AC151" s="37"/>
      <c r="AD151" s="37"/>
      <c r="AE151" s="37"/>
      <c r="AT151" s="19" t="s">
        <v>1779</v>
      </c>
      <c r="AU151" s="19" t="s">
        <v>84</v>
      </c>
      <c r="AY151" s="19" t="s">
        <v>1779</v>
      </c>
      <c r="BE151" s="127">
        <f>IF(N151="základná",J151,0)</f>
        <v>0</v>
      </c>
      <c r="BF151" s="127">
        <f>IF(N151="znížená",J151,0)</f>
        <v>0</v>
      </c>
      <c r="BG151" s="127">
        <f>IF(N151="zákl. prenesená",J151,0)</f>
        <v>0</v>
      </c>
      <c r="BH151" s="127">
        <f>IF(N151="zníž. prenesená",J151,0)</f>
        <v>0</v>
      </c>
      <c r="BI151" s="127">
        <f>IF(N151="nulová",J151,0)</f>
        <v>0</v>
      </c>
      <c r="BJ151" s="19" t="s">
        <v>92</v>
      </c>
      <c r="BK151" s="127">
        <f>I151*H151</f>
        <v>0</v>
      </c>
    </row>
    <row r="152" spans="1:65" s="2" customFormat="1" ht="16.350000000000001" customHeight="1">
      <c r="A152" s="37"/>
      <c r="B152" s="38"/>
      <c r="C152" s="312" t="s">
        <v>1</v>
      </c>
      <c r="D152" s="312" t="s">
        <v>393</v>
      </c>
      <c r="E152" s="313" t="s">
        <v>1</v>
      </c>
      <c r="F152" s="314" t="s">
        <v>1</v>
      </c>
      <c r="G152" s="315" t="s">
        <v>1</v>
      </c>
      <c r="H152" s="316"/>
      <c r="I152" s="317"/>
      <c r="J152" s="318">
        <f t="shared" si="5"/>
        <v>0</v>
      </c>
      <c r="K152" s="247"/>
      <c r="L152" s="40"/>
      <c r="M152" s="319" t="s">
        <v>1</v>
      </c>
      <c r="N152" s="320" t="s">
        <v>42</v>
      </c>
      <c r="O152" s="78"/>
      <c r="P152" s="78"/>
      <c r="Q152" s="78"/>
      <c r="R152" s="78"/>
      <c r="S152" s="78"/>
      <c r="T152" s="79"/>
      <c r="U152" s="37"/>
      <c r="V152" s="37"/>
      <c r="W152" s="37"/>
      <c r="X152" s="37"/>
      <c r="Y152" s="37"/>
      <c r="Z152" s="37"/>
      <c r="AA152" s="37"/>
      <c r="AB152" s="37"/>
      <c r="AC152" s="37"/>
      <c r="AD152" s="37"/>
      <c r="AE152" s="37"/>
      <c r="AT152" s="19" t="s">
        <v>1779</v>
      </c>
      <c r="AU152" s="19" t="s">
        <v>84</v>
      </c>
      <c r="AY152" s="19" t="s">
        <v>1779</v>
      </c>
      <c r="BE152" s="127">
        <f>IF(N152="základná",J152,0)</f>
        <v>0</v>
      </c>
      <c r="BF152" s="127">
        <f>IF(N152="znížená",J152,0)</f>
        <v>0</v>
      </c>
      <c r="BG152" s="127">
        <f>IF(N152="zákl. prenesená",J152,0)</f>
        <v>0</v>
      </c>
      <c r="BH152" s="127">
        <f>IF(N152="zníž. prenesená",J152,0)</f>
        <v>0</v>
      </c>
      <c r="BI152" s="127">
        <f>IF(N152="nulová",J152,0)</f>
        <v>0</v>
      </c>
      <c r="BJ152" s="19" t="s">
        <v>92</v>
      </c>
      <c r="BK152" s="127">
        <f>I152*H152</f>
        <v>0</v>
      </c>
    </row>
    <row r="153" spans="1:65" s="2" customFormat="1" ht="16.350000000000001" customHeight="1">
      <c r="A153" s="37"/>
      <c r="B153" s="38"/>
      <c r="C153" s="312" t="s">
        <v>1</v>
      </c>
      <c r="D153" s="312" t="s">
        <v>393</v>
      </c>
      <c r="E153" s="313" t="s">
        <v>1</v>
      </c>
      <c r="F153" s="314" t="s">
        <v>1</v>
      </c>
      <c r="G153" s="315" t="s">
        <v>1</v>
      </c>
      <c r="H153" s="316"/>
      <c r="I153" s="317"/>
      <c r="J153" s="318">
        <f t="shared" si="5"/>
        <v>0</v>
      </c>
      <c r="K153" s="247"/>
      <c r="L153" s="40"/>
      <c r="M153" s="319" t="s">
        <v>1</v>
      </c>
      <c r="N153" s="320" t="s">
        <v>42</v>
      </c>
      <c r="O153" s="78"/>
      <c r="P153" s="78"/>
      <c r="Q153" s="78"/>
      <c r="R153" s="78"/>
      <c r="S153" s="78"/>
      <c r="T153" s="79"/>
      <c r="U153" s="37"/>
      <c r="V153" s="37"/>
      <c r="W153" s="37"/>
      <c r="X153" s="37"/>
      <c r="Y153" s="37"/>
      <c r="Z153" s="37"/>
      <c r="AA153" s="37"/>
      <c r="AB153" s="37"/>
      <c r="AC153" s="37"/>
      <c r="AD153" s="37"/>
      <c r="AE153" s="37"/>
      <c r="AT153" s="19" t="s">
        <v>1779</v>
      </c>
      <c r="AU153" s="19" t="s">
        <v>84</v>
      </c>
      <c r="AY153" s="19" t="s">
        <v>1779</v>
      </c>
      <c r="BE153" s="127">
        <f>IF(N153="základná",J153,0)</f>
        <v>0</v>
      </c>
      <c r="BF153" s="127">
        <f>IF(N153="znížená",J153,0)</f>
        <v>0</v>
      </c>
      <c r="BG153" s="127">
        <f>IF(N153="zákl. prenesená",J153,0)</f>
        <v>0</v>
      </c>
      <c r="BH153" s="127">
        <f>IF(N153="zníž. prenesená",J153,0)</f>
        <v>0</v>
      </c>
      <c r="BI153" s="127">
        <f>IF(N153="nulová",J153,0)</f>
        <v>0</v>
      </c>
      <c r="BJ153" s="19" t="s">
        <v>92</v>
      </c>
      <c r="BK153" s="127">
        <f>I153*H153</f>
        <v>0</v>
      </c>
    </row>
    <row r="154" spans="1:65" s="2" customFormat="1" ht="16.350000000000001" customHeight="1">
      <c r="A154" s="37"/>
      <c r="B154" s="38"/>
      <c r="C154" s="312" t="s">
        <v>1</v>
      </c>
      <c r="D154" s="312" t="s">
        <v>393</v>
      </c>
      <c r="E154" s="313" t="s">
        <v>1</v>
      </c>
      <c r="F154" s="314" t="s">
        <v>1</v>
      </c>
      <c r="G154" s="315" t="s">
        <v>1</v>
      </c>
      <c r="H154" s="316"/>
      <c r="I154" s="317"/>
      <c r="J154" s="318">
        <f t="shared" si="5"/>
        <v>0</v>
      </c>
      <c r="K154" s="247"/>
      <c r="L154" s="40"/>
      <c r="M154" s="319" t="s">
        <v>1</v>
      </c>
      <c r="N154" s="320" t="s">
        <v>42</v>
      </c>
      <c r="O154" s="321"/>
      <c r="P154" s="321"/>
      <c r="Q154" s="321"/>
      <c r="R154" s="321"/>
      <c r="S154" s="321"/>
      <c r="T154" s="322"/>
      <c r="U154" s="37"/>
      <c r="V154" s="37"/>
      <c r="W154" s="37"/>
      <c r="X154" s="37"/>
      <c r="Y154" s="37"/>
      <c r="Z154" s="37"/>
      <c r="AA154" s="37"/>
      <c r="AB154" s="37"/>
      <c r="AC154" s="37"/>
      <c r="AD154" s="37"/>
      <c r="AE154" s="37"/>
      <c r="AT154" s="19" t="s">
        <v>1779</v>
      </c>
      <c r="AU154" s="19" t="s">
        <v>84</v>
      </c>
      <c r="AY154" s="19" t="s">
        <v>1779</v>
      </c>
      <c r="BE154" s="127">
        <f>IF(N154="základná",J154,0)</f>
        <v>0</v>
      </c>
      <c r="BF154" s="127">
        <f>IF(N154="znížená",J154,0)</f>
        <v>0</v>
      </c>
      <c r="BG154" s="127">
        <f>IF(N154="zákl. prenesená",J154,0)</f>
        <v>0</v>
      </c>
      <c r="BH154" s="127">
        <f>IF(N154="zníž. prenesená",J154,0)</f>
        <v>0</v>
      </c>
      <c r="BI154" s="127">
        <f>IF(N154="nulová",J154,0)</f>
        <v>0</v>
      </c>
      <c r="BJ154" s="19" t="s">
        <v>92</v>
      </c>
      <c r="BK154" s="127">
        <f>I154*H154</f>
        <v>0</v>
      </c>
    </row>
    <row r="155" spans="1:65" s="2" customFormat="1" ht="6.9" customHeight="1">
      <c r="A155" s="37"/>
      <c r="B155" s="61"/>
      <c r="C155" s="62"/>
      <c r="D155" s="62"/>
      <c r="E155" s="62"/>
      <c r="F155" s="62"/>
      <c r="G155" s="62"/>
      <c r="H155" s="62"/>
      <c r="I155" s="62"/>
      <c r="J155" s="62"/>
      <c r="K155" s="62"/>
      <c r="L155" s="40"/>
      <c r="M155" s="37"/>
      <c r="O155" s="37"/>
      <c r="P155" s="37"/>
      <c r="Q155" s="37"/>
      <c r="R155" s="37"/>
      <c r="S155" s="37"/>
      <c r="T155" s="37"/>
      <c r="U155" s="37"/>
      <c r="V155" s="37"/>
      <c r="W155" s="37"/>
      <c r="X155" s="37"/>
      <c r="Y155" s="37"/>
      <c r="Z155" s="37"/>
      <c r="AA155" s="37"/>
      <c r="AB155" s="37"/>
      <c r="AC155" s="37"/>
      <c r="AD155" s="37"/>
      <c r="AE155" s="37"/>
    </row>
  </sheetData>
  <sheetProtection algorithmName="SHA-512" hashValue="qU5erHOEzT6EUkldDDbAebExEPkFQ1sgJL+OWpFRe42bNzfXN4qeUoEnisc13GPIFFzIjt7ZW7hAEfDp780Cfg==" saltValue="+2mqcZzjkrKlh+h3f/9xNw8RWXvnVlQdks96dizqG488C0lhlu/TcVu0xmYrf3etwR5yyBSZFPgtEqvz1Zwxtw==" spinCount="100000" sheet="1" objects="1" scenarios="1" formatColumns="0" formatRows="0" autoFilter="0"/>
  <autoFilter ref="C137:K154" xr:uid="{00000000-0009-0000-0000-000003000000}"/>
  <mergeCells count="20">
    <mergeCell ref="E124:H124"/>
    <mergeCell ref="E128:H128"/>
    <mergeCell ref="E126:H126"/>
    <mergeCell ref="E130:H130"/>
    <mergeCell ref="L2:V2"/>
    <mergeCell ref="D108:F108"/>
    <mergeCell ref="D109:F109"/>
    <mergeCell ref="D110:F110"/>
    <mergeCell ref="D111:F111"/>
    <mergeCell ref="D112:F112"/>
    <mergeCell ref="E31:H31"/>
    <mergeCell ref="E85:H85"/>
    <mergeCell ref="E89:H89"/>
    <mergeCell ref="E87:H87"/>
    <mergeCell ref="E91:H91"/>
    <mergeCell ref="E7:H7"/>
    <mergeCell ref="E11:H11"/>
    <mergeCell ref="E9:H9"/>
    <mergeCell ref="E13:H13"/>
    <mergeCell ref="E22:H22"/>
  </mergeCells>
  <dataValidations count="2">
    <dataValidation type="list" allowBlank="1" showInputMessage="1" showErrorMessage="1" error="Povolené sú hodnoty K, M." sqref="D150:D155" xr:uid="{00000000-0002-0000-0300-000000000000}">
      <formula1>"K, M"</formula1>
    </dataValidation>
    <dataValidation type="list" allowBlank="1" showInputMessage="1" showErrorMessage="1" error="Povolené sú hodnoty základná, znížená, nulová." sqref="N150:N155" xr:uid="{00000000-0002-0000-03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09"/>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103</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ht="13.2">
      <c r="B8" s="22"/>
      <c r="D8" s="139" t="s">
        <v>160</v>
      </c>
      <c r="L8" s="22"/>
    </row>
    <row r="9" spans="1:46" s="1" customFormat="1" ht="16.5" customHeight="1">
      <c r="B9" s="22"/>
      <c r="E9" s="391" t="s">
        <v>1780</v>
      </c>
      <c r="F9" s="369"/>
      <c r="G9" s="369"/>
      <c r="H9" s="369"/>
      <c r="L9" s="22"/>
    </row>
    <row r="10" spans="1:46" s="1" customFormat="1" ht="12" customHeight="1">
      <c r="B10" s="22"/>
      <c r="D10" s="139" t="s">
        <v>1781</v>
      </c>
      <c r="L10" s="22"/>
    </row>
    <row r="11" spans="1:46" s="2" customFormat="1" ht="16.5" customHeight="1">
      <c r="A11" s="37"/>
      <c r="B11" s="40"/>
      <c r="C11" s="37"/>
      <c r="D11" s="37"/>
      <c r="E11" s="401" t="s">
        <v>1921</v>
      </c>
      <c r="F11" s="394"/>
      <c r="G11" s="394"/>
      <c r="H11" s="394"/>
      <c r="I11" s="37"/>
      <c r="J11" s="37"/>
      <c r="K11" s="37"/>
      <c r="L11" s="58"/>
      <c r="S11" s="37"/>
      <c r="T11" s="37"/>
      <c r="U11" s="37"/>
      <c r="V11" s="37"/>
      <c r="W11" s="37"/>
      <c r="X11" s="37"/>
      <c r="Y11" s="37"/>
      <c r="Z11" s="37"/>
      <c r="AA11" s="37"/>
      <c r="AB11" s="37"/>
      <c r="AC11" s="37"/>
      <c r="AD11" s="37"/>
      <c r="AE11" s="37"/>
    </row>
    <row r="12" spans="1:46" s="2" customFormat="1" ht="12" customHeight="1">
      <c r="A12" s="37"/>
      <c r="B12" s="40"/>
      <c r="C12" s="37"/>
      <c r="D12" s="139" t="s">
        <v>1922</v>
      </c>
      <c r="E12" s="37"/>
      <c r="F12" s="37"/>
      <c r="G12" s="37"/>
      <c r="H12" s="37"/>
      <c r="I12" s="37"/>
      <c r="J12" s="37"/>
      <c r="K12" s="37"/>
      <c r="L12" s="58"/>
      <c r="S12" s="37"/>
      <c r="T12" s="37"/>
      <c r="U12" s="37"/>
      <c r="V12" s="37"/>
      <c r="W12" s="37"/>
      <c r="X12" s="37"/>
      <c r="Y12" s="37"/>
      <c r="Z12" s="37"/>
      <c r="AA12" s="37"/>
      <c r="AB12" s="37"/>
      <c r="AC12" s="37"/>
      <c r="AD12" s="37"/>
      <c r="AE12" s="37"/>
    </row>
    <row r="13" spans="1:46" s="2" customFormat="1" ht="16.5" customHeight="1">
      <c r="A13" s="37"/>
      <c r="B13" s="40"/>
      <c r="C13" s="37"/>
      <c r="D13" s="37"/>
      <c r="E13" s="393" t="s">
        <v>1944</v>
      </c>
      <c r="F13" s="394"/>
      <c r="G13" s="394"/>
      <c r="H13" s="394"/>
      <c r="I13" s="37"/>
      <c r="J13" s="37"/>
      <c r="K13" s="37"/>
      <c r="L13" s="58"/>
      <c r="S13" s="37"/>
      <c r="T13" s="37"/>
      <c r="U13" s="37"/>
      <c r="V13" s="37"/>
      <c r="W13" s="37"/>
      <c r="X13" s="37"/>
      <c r="Y13" s="37"/>
      <c r="Z13" s="37"/>
      <c r="AA13" s="37"/>
      <c r="AB13" s="37"/>
      <c r="AC13" s="37"/>
      <c r="AD13" s="37"/>
      <c r="AE13" s="37"/>
    </row>
    <row r="14" spans="1:46" s="2" customFormat="1" ht="10.199999999999999">
      <c r="A14" s="37"/>
      <c r="B14" s="40"/>
      <c r="C14" s="37"/>
      <c r="D14" s="37"/>
      <c r="E14" s="37"/>
      <c r="F14" s="37"/>
      <c r="G14" s="37"/>
      <c r="H14" s="37"/>
      <c r="I14" s="37"/>
      <c r="J14" s="37"/>
      <c r="K14" s="37"/>
      <c r="L14" s="58"/>
      <c r="S14" s="37"/>
      <c r="T14" s="37"/>
      <c r="U14" s="37"/>
      <c r="V14" s="37"/>
      <c r="W14" s="37"/>
      <c r="X14" s="37"/>
      <c r="Y14" s="37"/>
      <c r="Z14" s="37"/>
      <c r="AA14" s="37"/>
      <c r="AB14" s="37"/>
      <c r="AC14" s="37"/>
      <c r="AD14" s="37"/>
      <c r="AE14" s="37"/>
    </row>
    <row r="15" spans="1:46" s="2" customFormat="1" ht="12" customHeight="1">
      <c r="A15" s="37"/>
      <c r="B15" s="40"/>
      <c r="C15" s="37"/>
      <c r="D15" s="139" t="s">
        <v>17</v>
      </c>
      <c r="E15" s="37"/>
      <c r="F15" s="117" t="s">
        <v>1</v>
      </c>
      <c r="G15" s="37"/>
      <c r="H15" s="37"/>
      <c r="I15" s="139" t="s">
        <v>18</v>
      </c>
      <c r="J15" s="117" t="s">
        <v>1</v>
      </c>
      <c r="K15" s="37"/>
      <c r="L15" s="58"/>
      <c r="S15" s="37"/>
      <c r="T15" s="37"/>
      <c r="U15" s="37"/>
      <c r="V15" s="37"/>
      <c r="W15" s="37"/>
      <c r="X15" s="37"/>
      <c r="Y15" s="37"/>
      <c r="Z15" s="37"/>
      <c r="AA15" s="37"/>
      <c r="AB15" s="37"/>
      <c r="AC15" s="37"/>
      <c r="AD15" s="37"/>
      <c r="AE15" s="37"/>
    </row>
    <row r="16" spans="1:46" s="2" customFormat="1" ht="12" customHeight="1">
      <c r="A16" s="37"/>
      <c r="B16" s="40"/>
      <c r="C16" s="37"/>
      <c r="D16" s="139" t="s">
        <v>19</v>
      </c>
      <c r="E16" s="37"/>
      <c r="F16" s="117" t="s">
        <v>1783</v>
      </c>
      <c r="G16" s="37"/>
      <c r="H16" s="37"/>
      <c r="I16" s="139" t="s">
        <v>21</v>
      </c>
      <c r="J16" s="140" t="str">
        <f>'Rekapitulácia stavby'!AN8</f>
        <v>9. 5. 2022</v>
      </c>
      <c r="K16" s="37"/>
      <c r="L16" s="58"/>
      <c r="S16" s="37"/>
      <c r="T16" s="37"/>
      <c r="U16" s="37"/>
      <c r="V16" s="37"/>
      <c r="W16" s="37"/>
      <c r="X16" s="37"/>
      <c r="Y16" s="37"/>
      <c r="Z16" s="37"/>
      <c r="AA16" s="37"/>
      <c r="AB16" s="37"/>
      <c r="AC16" s="37"/>
      <c r="AD16" s="37"/>
      <c r="AE16" s="37"/>
    </row>
    <row r="17" spans="1:31" s="2" customFormat="1" ht="10.8" customHeight="1">
      <c r="A17" s="37"/>
      <c r="B17" s="40"/>
      <c r="C17" s="37"/>
      <c r="D17" s="37"/>
      <c r="E17" s="37"/>
      <c r="F17" s="37"/>
      <c r="G17" s="37"/>
      <c r="H17" s="37"/>
      <c r="I17" s="37"/>
      <c r="J17" s="37"/>
      <c r="K17" s="37"/>
      <c r="L17" s="58"/>
      <c r="S17" s="37"/>
      <c r="T17" s="37"/>
      <c r="U17" s="37"/>
      <c r="V17" s="37"/>
      <c r="W17" s="37"/>
      <c r="X17" s="37"/>
      <c r="Y17" s="37"/>
      <c r="Z17" s="37"/>
      <c r="AA17" s="37"/>
      <c r="AB17" s="37"/>
      <c r="AC17" s="37"/>
      <c r="AD17" s="37"/>
      <c r="AE17" s="37"/>
    </row>
    <row r="18" spans="1:31" s="2" customFormat="1" ht="12" customHeight="1">
      <c r="A18" s="37"/>
      <c r="B18" s="40"/>
      <c r="C18" s="37"/>
      <c r="D18" s="139" t="s">
        <v>23</v>
      </c>
      <c r="E18" s="37"/>
      <c r="F18" s="37"/>
      <c r="G18" s="37"/>
      <c r="H18" s="37"/>
      <c r="I18" s="139" t="s">
        <v>24</v>
      </c>
      <c r="J18" s="117" t="str">
        <f>IF('Rekapitulácia stavby'!AN10="","",'Rekapitulácia stavby'!AN10)</f>
        <v/>
      </c>
      <c r="K18" s="37"/>
      <c r="L18" s="58"/>
      <c r="S18" s="37"/>
      <c r="T18" s="37"/>
      <c r="U18" s="37"/>
      <c r="V18" s="37"/>
      <c r="W18" s="37"/>
      <c r="X18" s="37"/>
      <c r="Y18" s="37"/>
      <c r="Z18" s="37"/>
      <c r="AA18" s="37"/>
      <c r="AB18" s="37"/>
      <c r="AC18" s="37"/>
      <c r="AD18" s="37"/>
      <c r="AE18" s="37"/>
    </row>
    <row r="19" spans="1:31" s="2" customFormat="1" ht="18" customHeight="1">
      <c r="A19" s="37"/>
      <c r="B19" s="40"/>
      <c r="C19" s="37"/>
      <c r="D19" s="37"/>
      <c r="E19" s="117" t="str">
        <f>IF('Rekapitulácia stavby'!E11="","",'Rekapitulácia stavby'!E11)</f>
        <v>A BKPŠ, SPOL. S.R.O.</v>
      </c>
      <c r="F19" s="37"/>
      <c r="G19" s="37"/>
      <c r="H19" s="37"/>
      <c r="I19" s="139" t="s">
        <v>26</v>
      </c>
      <c r="J19" s="117" t="str">
        <f>IF('Rekapitulácia stavby'!AN11="","",'Rekapitulácia stavby'!AN11)</f>
        <v/>
      </c>
      <c r="K19" s="37"/>
      <c r="L19" s="58"/>
      <c r="S19" s="37"/>
      <c r="T19" s="37"/>
      <c r="U19" s="37"/>
      <c r="V19" s="37"/>
      <c r="W19" s="37"/>
      <c r="X19" s="37"/>
      <c r="Y19" s="37"/>
      <c r="Z19" s="37"/>
      <c r="AA19" s="37"/>
      <c r="AB19" s="37"/>
      <c r="AC19" s="37"/>
      <c r="AD19" s="37"/>
      <c r="AE19" s="37"/>
    </row>
    <row r="20" spans="1:31" s="2" customFormat="1" ht="6.9" customHeight="1">
      <c r="A20" s="37"/>
      <c r="B20" s="40"/>
      <c r="C20" s="37"/>
      <c r="D20" s="37"/>
      <c r="E20" s="37"/>
      <c r="F20" s="37"/>
      <c r="G20" s="37"/>
      <c r="H20" s="37"/>
      <c r="I20" s="37"/>
      <c r="J20" s="37"/>
      <c r="K20" s="37"/>
      <c r="L20" s="58"/>
      <c r="S20" s="37"/>
      <c r="T20" s="37"/>
      <c r="U20" s="37"/>
      <c r="V20" s="37"/>
      <c r="W20" s="37"/>
      <c r="X20" s="37"/>
      <c r="Y20" s="37"/>
      <c r="Z20" s="37"/>
      <c r="AA20" s="37"/>
      <c r="AB20" s="37"/>
      <c r="AC20" s="37"/>
      <c r="AD20" s="37"/>
      <c r="AE20" s="37"/>
    </row>
    <row r="21" spans="1:31" s="2" customFormat="1" ht="12" customHeight="1">
      <c r="A21" s="37"/>
      <c r="B21" s="40"/>
      <c r="C21" s="37"/>
      <c r="D21" s="139" t="s">
        <v>27</v>
      </c>
      <c r="E21" s="37"/>
      <c r="F21" s="37"/>
      <c r="G21" s="37"/>
      <c r="H21" s="37"/>
      <c r="I21" s="139" t="s">
        <v>24</v>
      </c>
      <c r="J21" s="32" t="str">
        <f>'Rekapitulácia stavby'!AN13</f>
        <v>Vyplň údaj</v>
      </c>
      <c r="K21" s="37"/>
      <c r="L21" s="58"/>
      <c r="S21" s="37"/>
      <c r="T21" s="37"/>
      <c r="U21" s="37"/>
      <c r="V21" s="37"/>
      <c r="W21" s="37"/>
      <c r="X21" s="37"/>
      <c r="Y21" s="37"/>
      <c r="Z21" s="37"/>
      <c r="AA21" s="37"/>
      <c r="AB21" s="37"/>
      <c r="AC21" s="37"/>
      <c r="AD21" s="37"/>
      <c r="AE21" s="37"/>
    </row>
    <row r="22" spans="1:31" s="2" customFormat="1" ht="18" customHeight="1">
      <c r="A22" s="37"/>
      <c r="B22" s="40"/>
      <c r="C22" s="37"/>
      <c r="D22" s="37"/>
      <c r="E22" s="395" t="str">
        <f>'Rekapitulácia stavby'!E14</f>
        <v>Vyplň údaj</v>
      </c>
      <c r="F22" s="396"/>
      <c r="G22" s="396"/>
      <c r="H22" s="396"/>
      <c r="I22" s="139" t="s">
        <v>26</v>
      </c>
      <c r="J22" s="32" t="str">
        <f>'Rekapitulácia stavby'!AN14</f>
        <v>Vyplň údaj</v>
      </c>
      <c r="K22" s="37"/>
      <c r="L22" s="58"/>
      <c r="S22" s="37"/>
      <c r="T22" s="37"/>
      <c r="U22" s="37"/>
      <c r="V22" s="37"/>
      <c r="W22" s="37"/>
      <c r="X22" s="37"/>
      <c r="Y22" s="37"/>
      <c r="Z22" s="37"/>
      <c r="AA22" s="37"/>
      <c r="AB22" s="37"/>
      <c r="AC22" s="37"/>
      <c r="AD22" s="37"/>
      <c r="AE22" s="37"/>
    </row>
    <row r="23" spans="1:31" s="2" customFormat="1" ht="6.9" customHeight="1">
      <c r="A23" s="37"/>
      <c r="B23" s="40"/>
      <c r="C23" s="37"/>
      <c r="D23" s="37"/>
      <c r="E23" s="37"/>
      <c r="F23" s="37"/>
      <c r="G23" s="37"/>
      <c r="H23" s="37"/>
      <c r="I23" s="37"/>
      <c r="J23" s="37"/>
      <c r="K23" s="37"/>
      <c r="L23" s="58"/>
      <c r="S23" s="37"/>
      <c r="T23" s="37"/>
      <c r="U23" s="37"/>
      <c r="V23" s="37"/>
      <c r="W23" s="37"/>
      <c r="X23" s="37"/>
      <c r="Y23" s="37"/>
      <c r="Z23" s="37"/>
      <c r="AA23" s="37"/>
      <c r="AB23" s="37"/>
      <c r="AC23" s="37"/>
      <c r="AD23" s="37"/>
      <c r="AE23" s="37"/>
    </row>
    <row r="24" spans="1:31" s="2" customFormat="1" ht="12" customHeight="1">
      <c r="A24" s="37"/>
      <c r="B24" s="40"/>
      <c r="C24" s="37"/>
      <c r="D24" s="139" t="s">
        <v>29</v>
      </c>
      <c r="E24" s="37"/>
      <c r="F24" s="37"/>
      <c r="G24" s="37"/>
      <c r="H24" s="37"/>
      <c r="I24" s="139" t="s">
        <v>24</v>
      </c>
      <c r="J24" s="117" t="str">
        <f>IF('Rekapitulácia stavby'!AN16="","",'Rekapitulácia stavby'!AN16)</f>
        <v/>
      </c>
      <c r="K24" s="37"/>
      <c r="L24" s="58"/>
      <c r="S24" s="37"/>
      <c r="T24" s="37"/>
      <c r="U24" s="37"/>
      <c r="V24" s="37"/>
      <c r="W24" s="37"/>
      <c r="X24" s="37"/>
      <c r="Y24" s="37"/>
      <c r="Z24" s="37"/>
      <c r="AA24" s="37"/>
      <c r="AB24" s="37"/>
      <c r="AC24" s="37"/>
      <c r="AD24" s="37"/>
      <c r="AE24" s="37"/>
    </row>
    <row r="25" spans="1:31" s="2" customFormat="1" ht="18" customHeight="1">
      <c r="A25" s="37"/>
      <c r="B25" s="40"/>
      <c r="C25" s="37"/>
      <c r="D25" s="37"/>
      <c r="E25" s="117" t="str">
        <f>IF('Rekapitulácia stavby'!E17="","",'Rekapitulácia stavby'!E17)</f>
        <v>A BKPŠ, SPOL. S.R.O.</v>
      </c>
      <c r="F25" s="37"/>
      <c r="G25" s="37"/>
      <c r="H25" s="37"/>
      <c r="I25" s="139" t="s">
        <v>26</v>
      </c>
      <c r="J25" s="117" t="str">
        <f>IF('Rekapitulácia stavby'!AN17="","",'Rekapitulácia stavby'!AN17)</f>
        <v/>
      </c>
      <c r="K25" s="37"/>
      <c r="L25" s="58"/>
      <c r="S25" s="37"/>
      <c r="T25" s="37"/>
      <c r="U25" s="37"/>
      <c r="V25" s="37"/>
      <c r="W25" s="37"/>
      <c r="X25" s="37"/>
      <c r="Y25" s="37"/>
      <c r="Z25" s="37"/>
      <c r="AA25" s="37"/>
      <c r="AB25" s="37"/>
      <c r="AC25" s="37"/>
      <c r="AD25" s="37"/>
      <c r="AE25" s="37"/>
    </row>
    <row r="26" spans="1:31" s="2" customFormat="1" ht="6.9" customHeight="1">
      <c r="A26" s="37"/>
      <c r="B26" s="40"/>
      <c r="C26" s="37"/>
      <c r="D26" s="37"/>
      <c r="E26" s="37"/>
      <c r="F26" s="37"/>
      <c r="G26" s="37"/>
      <c r="H26" s="37"/>
      <c r="I26" s="37"/>
      <c r="J26" s="37"/>
      <c r="K26" s="37"/>
      <c r="L26" s="58"/>
      <c r="S26" s="37"/>
      <c r="T26" s="37"/>
      <c r="U26" s="37"/>
      <c r="V26" s="37"/>
      <c r="W26" s="37"/>
      <c r="X26" s="37"/>
      <c r="Y26" s="37"/>
      <c r="Z26" s="37"/>
      <c r="AA26" s="37"/>
      <c r="AB26" s="37"/>
      <c r="AC26" s="37"/>
      <c r="AD26" s="37"/>
      <c r="AE26" s="37"/>
    </row>
    <row r="27" spans="1:31" s="2" customFormat="1" ht="12" customHeight="1">
      <c r="A27" s="37"/>
      <c r="B27" s="40"/>
      <c r="C27" s="37"/>
      <c r="D27" s="139" t="s">
        <v>31</v>
      </c>
      <c r="E27" s="37"/>
      <c r="F27" s="37"/>
      <c r="G27" s="37"/>
      <c r="H27" s="37"/>
      <c r="I27" s="139" t="s">
        <v>24</v>
      </c>
      <c r="J27" s="117" t="str">
        <f>IF('Rekapitulácia stavby'!AN19="","",'Rekapitulácia stavby'!AN19)</f>
        <v/>
      </c>
      <c r="K27" s="37"/>
      <c r="L27" s="58"/>
      <c r="S27" s="37"/>
      <c r="T27" s="37"/>
      <c r="U27" s="37"/>
      <c r="V27" s="37"/>
      <c r="W27" s="37"/>
      <c r="X27" s="37"/>
      <c r="Y27" s="37"/>
      <c r="Z27" s="37"/>
      <c r="AA27" s="37"/>
      <c r="AB27" s="37"/>
      <c r="AC27" s="37"/>
      <c r="AD27" s="37"/>
      <c r="AE27" s="37"/>
    </row>
    <row r="28" spans="1:31" s="2" customFormat="1" ht="18" customHeight="1">
      <c r="A28" s="37"/>
      <c r="B28" s="40"/>
      <c r="C28" s="37"/>
      <c r="D28" s="37"/>
      <c r="E28" s="117" t="str">
        <f>IF('Rekapitulácia stavby'!E20="","",'Rekapitulácia stavby'!E20)</f>
        <v>ROZING s.r.o.</v>
      </c>
      <c r="F28" s="37"/>
      <c r="G28" s="37"/>
      <c r="H28" s="37"/>
      <c r="I28" s="139" t="s">
        <v>26</v>
      </c>
      <c r="J28" s="117" t="str">
        <f>IF('Rekapitulácia stavby'!AN20="","",'Rekapitulácia stavby'!AN20)</f>
        <v/>
      </c>
      <c r="K28" s="37"/>
      <c r="L28" s="58"/>
      <c r="S28" s="37"/>
      <c r="T28" s="37"/>
      <c r="U28" s="37"/>
      <c r="V28" s="37"/>
      <c r="W28" s="37"/>
      <c r="X28" s="37"/>
      <c r="Y28" s="37"/>
      <c r="Z28" s="37"/>
      <c r="AA28" s="37"/>
      <c r="AB28" s="37"/>
      <c r="AC28" s="37"/>
      <c r="AD28" s="37"/>
      <c r="AE28" s="37"/>
    </row>
    <row r="29" spans="1:31" s="2" customFormat="1" ht="6.9" customHeight="1">
      <c r="A29" s="37"/>
      <c r="B29" s="40"/>
      <c r="C29" s="37"/>
      <c r="D29" s="37"/>
      <c r="E29" s="37"/>
      <c r="F29" s="37"/>
      <c r="G29" s="37"/>
      <c r="H29" s="37"/>
      <c r="I29" s="37"/>
      <c r="J29" s="37"/>
      <c r="K29" s="37"/>
      <c r="L29" s="58"/>
      <c r="S29" s="37"/>
      <c r="T29" s="37"/>
      <c r="U29" s="37"/>
      <c r="V29" s="37"/>
      <c r="W29" s="37"/>
      <c r="X29" s="37"/>
      <c r="Y29" s="37"/>
      <c r="Z29" s="37"/>
      <c r="AA29" s="37"/>
      <c r="AB29" s="37"/>
      <c r="AC29" s="37"/>
      <c r="AD29" s="37"/>
      <c r="AE29" s="37"/>
    </row>
    <row r="30" spans="1:31" s="2" customFormat="1" ht="12" customHeight="1">
      <c r="A30" s="37"/>
      <c r="B30" s="40"/>
      <c r="C30" s="37"/>
      <c r="D30" s="139" t="s">
        <v>33</v>
      </c>
      <c r="E30" s="37"/>
      <c r="F30" s="37"/>
      <c r="G30" s="37"/>
      <c r="H30" s="37"/>
      <c r="I30" s="37"/>
      <c r="J30" s="37"/>
      <c r="K30" s="37"/>
      <c r="L30" s="58"/>
      <c r="S30" s="37"/>
      <c r="T30" s="37"/>
      <c r="U30" s="37"/>
      <c r="V30" s="37"/>
      <c r="W30" s="37"/>
      <c r="X30" s="37"/>
      <c r="Y30" s="37"/>
      <c r="Z30" s="37"/>
      <c r="AA30" s="37"/>
      <c r="AB30" s="37"/>
      <c r="AC30" s="37"/>
      <c r="AD30" s="37"/>
      <c r="AE30" s="37"/>
    </row>
    <row r="31" spans="1:31" s="8" customFormat="1" ht="16.5" customHeight="1">
      <c r="A31" s="141"/>
      <c r="B31" s="142"/>
      <c r="C31" s="141"/>
      <c r="D31" s="141"/>
      <c r="E31" s="397" t="s">
        <v>1</v>
      </c>
      <c r="F31" s="397"/>
      <c r="G31" s="397"/>
      <c r="H31" s="397"/>
      <c r="I31" s="141"/>
      <c r="J31" s="141"/>
      <c r="K31" s="141"/>
      <c r="L31" s="143"/>
      <c r="S31" s="141"/>
      <c r="T31" s="141"/>
      <c r="U31" s="141"/>
      <c r="V31" s="141"/>
      <c r="W31" s="141"/>
      <c r="X31" s="141"/>
      <c r="Y31" s="141"/>
      <c r="Z31" s="141"/>
      <c r="AA31" s="141"/>
      <c r="AB31" s="141"/>
      <c r="AC31" s="141"/>
      <c r="AD31" s="141"/>
      <c r="AE31" s="141"/>
    </row>
    <row r="32" spans="1:31" s="2" customFormat="1" ht="6.9" customHeight="1">
      <c r="A32" s="37"/>
      <c r="B32" s="40"/>
      <c r="C32" s="37"/>
      <c r="D32" s="37"/>
      <c r="E32" s="37"/>
      <c r="F32" s="37"/>
      <c r="G32" s="37"/>
      <c r="H32" s="37"/>
      <c r="I32" s="37"/>
      <c r="J32" s="37"/>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117" t="s">
        <v>212</v>
      </c>
      <c r="E34" s="37"/>
      <c r="F34" s="37"/>
      <c r="G34" s="37"/>
      <c r="H34" s="37"/>
      <c r="I34" s="37"/>
      <c r="J34" s="146">
        <f>J100</f>
        <v>0</v>
      </c>
      <c r="K34" s="37"/>
      <c r="L34" s="58"/>
      <c r="S34" s="37"/>
      <c r="T34" s="37"/>
      <c r="U34" s="37"/>
      <c r="V34" s="37"/>
      <c r="W34" s="37"/>
      <c r="X34" s="37"/>
      <c r="Y34" s="37"/>
      <c r="Z34" s="37"/>
      <c r="AA34" s="37"/>
      <c r="AB34" s="37"/>
      <c r="AC34" s="37"/>
      <c r="AD34" s="37"/>
      <c r="AE34" s="37"/>
    </row>
    <row r="35" spans="1:31" s="2" customFormat="1" ht="14.4" customHeight="1">
      <c r="A35" s="37"/>
      <c r="B35" s="40"/>
      <c r="C35" s="37"/>
      <c r="D35" s="147" t="s">
        <v>137</v>
      </c>
      <c r="E35" s="37"/>
      <c r="F35" s="37"/>
      <c r="G35" s="37"/>
      <c r="H35" s="37"/>
      <c r="I35" s="37"/>
      <c r="J35" s="146">
        <f>J111</f>
        <v>0</v>
      </c>
      <c r="K35" s="37"/>
      <c r="L35" s="58"/>
      <c r="S35" s="37"/>
      <c r="T35" s="37"/>
      <c r="U35" s="37"/>
      <c r="V35" s="37"/>
      <c r="W35" s="37"/>
      <c r="X35" s="37"/>
      <c r="Y35" s="37"/>
      <c r="Z35" s="37"/>
      <c r="AA35" s="37"/>
      <c r="AB35" s="37"/>
      <c r="AC35" s="37"/>
      <c r="AD35" s="37"/>
      <c r="AE35" s="37"/>
    </row>
    <row r="36" spans="1:31" s="2" customFormat="1" ht="25.35" customHeight="1">
      <c r="A36" s="37"/>
      <c r="B36" s="40"/>
      <c r="C36" s="37"/>
      <c r="D36" s="148" t="s">
        <v>36</v>
      </c>
      <c r="E36" s="37"/>
      <c r="F36" s="37"/>
      <c r="G36" s="37"/>
      <c r="H36" s="37"/>
      <c r="I36" s="37"/>
      <c r="J36" s="149">
        <f>ROUND(J34 + J35, 2)</f>
        <v>0</v>
      </c>
      <c r="K36" s="37"/>
      <c r="L36" s="58"/>
      <c r="S36" s="37"/>
      <c r="T36" s="37"/>
      <c r="U36" s="37"/>
      <c r="V36" s="37"/>
      <c r="W36" s="37"/>
      <c r="X36" s="37"/>
      <c r="Y36" s="37"/>
      <c r="Z36" s="37"/>
      <c r="AA36" s="37"/>
      <c r="AB36" s="37"/>
      <c r="AC36" s="37"/>
      <c r="AD36" s="37"/>
      <c r="AE36" s="37"/>
    </row>
    <row r="37" spans="1:31" s="2" customFormat="1" ht="6.9" customHeight="1">
      <c r="A37" s="37"/>
      <c r="B37" s="40"/>
      <c r="C37" s="37"/>
      <c r="D37" s="145"/>
      <c r="E37" s="145"/>
      <c r="F37" s="145"/>
      <c r="G37" s="145"/>
      <c r="H37" s="145"/>
      <c r="I37" s="145"/>
      <c r="J37" s="145"/>
      <c r="K37" s="145"/>
      <c r="L37" s="58"/>
      <c r="S37" s="37"/>
      <c r="T37" s="37"/>
      <c r="U37" s="37"/>
      <c r="V37" s="37"/>
      <c r="W37" s="37"/>
      <c r="X37" s="37"/>
      <c r="Y37" s="37"/>
      <c r="Z37" s="37"/>
      <c r="AA37" s="37"/>
      <c r="AB37" s="37"/>
      <c r="AC37" s="37"/>
      <c r="AD37" s="37"/>
      <c r="AE37" s="37"/>
    </row>
    <row r="38" spans="1:31" s="2" customFormat="1" ht="14.4" customHeight="1">
      <c r="A38" s="37"/>
      <c r="B38" s="40"/>
      <c r="C38" s="37"/>
      <c r="D38" s="37"/>
      <c r="E38" s="37"/>
      <c r="F38" s="150" t="s">
        <v>38</v>
      </c>
      <c r="G38" s="37"/>
      <c r="H38" s="37"/>
      <c r="I38" s="150" t="s">
        <v>37</v>
      </c>
      <c r="J38" s="150" t="s">
        <v>39</v>
      </c>
      <c r="K38" s="37"/>
      <c r="L38" s="58"/>
      <c r="S38" s="37"/>
      <c r="T38" s="37"/>
      <c r="U38" s="37"/>
      <c r="V38" s="37"/>
      <c r="W38" s="37"/>
      <c r="X38" s="37"/>
      <c r="Y38" s="37"/>
      <c r="Z38" s="37"/>
      <c r="AA38" s="37"/>
      <c r="AB38" s="37"/>
      <c r="AC38" s="37"/>
      <c r="AD38" s="37"/>
      <c r="AE38" s="37"/>
    </row>
    <row r="39" spans="1:31" s="2" customFormat="1" ht="14.4" customHeight="1">
      <c r="A39" s="37"/>
      <c r="B39" s="40"/>
      <c r="C39" s="37"/>
      <c r="D39" s="151" t="s">
        <v>40</v>
      </c>
      <c r="E39" s="152" t="s">
        <v>41</v>
      </c>
      <c r="F39" s="153">
        <f>ROUND((ROUND((SUM(BE111:BE118) + SUM(BE142:BE202)),  2) + SUM(BE204:BE208)), 2)</f>
        <v>0</v>
      </c>
      <c r="G39" s="154"/>
      <c r="H39" s="154"/>
      <c r="I39" s="155">
        <v>0.2</v>
      </c>
      <c r="J39" s="153">
        <f>ROUND((ROUND(((SUM(BE111:BE118) + SUM(BE142:BE202))*I39),  2) + (SUM(BE204:BE208)*I39)), 2)</f>
        <v>0</v>
      </c>
      <c r="K39" s="37"/>
      <c r="L39" s="58"/>
      <c r="S39" s="37"/>
      <c r="T39" s="37"/>
      <c r="U39" s="37"/>
      <c r="V39" s="37"/>
      <c r="W39" s="37"/>
      <c r="X39" s="37"/>
      <c r="Y39" s="37"/>
      <c r="Z39" s="37"/>
      <c r="AA39" s="37"/>
      <c r="AB39" s="37"/>
      <c r="AC39" s="37"/>
      <c r="AD39" s="37"/>
      <c r="AE39" s="37"/>
    </row>
    <row r="40" spans="1:31" s="2" customFormat="1" ht="14.4" customHeight="1">
      <c r="A40" s="37"/>
      <c r="B40" s="40"/>
      <c r="C40" s="37"/>
      <c r="D40" s="37"/>
      <c r="E40" s="152" t="s">
        <v>42</v>
      </c>
      <c r="F40" s="153">
        <f>ROUND((ROUND((SUM(BF111:BF118) + SUM(BF142:BF202)),  2) + SUM(BF204:BF208)), 2)</f>
        <v>0</v>
      </c>
      <c r="G40" s="154"/>
      <c r="H40" s="154"/>
      <c r="I40" s="155">
        <v>0.2</v>
      </c>
      <c r="J40" s="153">
        <f>ROUND((ROUND(((SUM(BF111:BF118) + SUM(BF142:BF202))*I40),  2) + (SUM(BF204:BF208)*I40)), 2)</f>
        <v>0</v>
      </c>
      <c r="K40" s="37"/>
      <c r="L40" s="58"/>
      <c r="S40" s="37"/>
      <c r="T40" s="37"/>
      <c r="U40" s="37"/>
      <c r="V40" s="37"/>
      <c r="W40" s="37"/>
      <c r="X40" s="37"/>
      <c r="Y40" s="37"/>
      <c r="Z40" s="37"/>
      <c r="AA40" s="37"/>
      <c r="AB40" s="37"/>
      <c r="AC40" s="37"/>
      <c r="AD40" s="37"/>
      <c r="AE40" s="37"/>
    </row>
    <row r="41" spans="1:31" s="2" customFormat="1" ht="14.4" hidden="1" customHeight="1">
      <c r="A41" s="37"/>
      <c r="B41" s="40"/>
      <c r="C41" s="37"/>
      <c r="D41" s="37"/>
      <c r="E41" s="139" t="s">
        <v>43</v>
      </c>
      <c r="F41" s="156">
        <f>ROUND((ROUND((SUM(BG111:BG118) + SUM(BG142:BG202)),  2) + SUM(BG204:BG208)), 2)</f>
        <v>0</v>
      </c>
      <c r="G41" s="37"/>
      <c r="H41" s="37"/>
      <c r="I41" s="157">
        <v>0.2</v>
      </c>
      <c r="J41" s="156">
        <f>0</f>
        <v>0</v>
      </c>
      <c r="K41" s="37"/>
      <c r="L41" s="58"/>
      <c r="S41" s="37"/>
      <c r="T41" s="37"/>
      <c r="U41" s="37"/>
      <c r="V41" s="37"/>
      <c r="W41" s="37"/>
      <c r="X41" s="37"/>
      <c r="Y41" s="37"/>
      <c r="Z41" s="37"/>
      <c r="AA41" s="37"/>
      <c r="AB41" s="37"/>
      <c r="AC41" s="37"/>
      <c r="AD41" s="37"/>
      <c r="AE41" s="37"/>
    </row>
    <row r="42" spans="1:31" s="2" customFormat="1" ht="14.4" hidden="1" customHeight="1">
      <c r="A42" s="37"/>
      <c r="B42" s="40"/>
      <c r="C42" s="37"/>
      <c r="D42" s="37"/>
      <c r="E42" s="139" t="s">
        <v>44</v>
      </c>
      <c r="F42" s="156">
        <f>ROUND((ROUND((SUM(BH111:BH118) + SUM(BH142:BH202)),  2) + SUM(BH204:BH208)), 2)</f>
        <v>0</v>
      </c>
      <c r="G42" s="37"/>
      <c r="H42" s="37"/>
      <c r="I42" s="157">
        <v>0.2</v>
      </c>
      <c r="J42" s="156">
        <f>0</f>
        <v>0</v>
      </c>
      <c r="K42" s="37"/>
      <c r="L42" s="58"/>
      <c r="S42" s="37"/>
      <c r="T42" s="37"/>
      <c r="U42" s="37"/>
      <c r="V42" s="37"/>
      <c r="W42" s="37"/>
      <c r="X42" s="37"/>
      <c r="Y42" s="37"/>
      <c r="Z42" s="37"/>
      <c r="AA42" s="37"/>
      <c r="AB42" s="37"/>
      <c r="AC42" s="37"/>
      <c r="AD42" s="37"/>
      <c r="AE42" s="37"/>
    </row>
    <row r="43" spans="1:31" s="2" customFormat="1" ht="14.4" hidden="1" customHeight="1">
      <c r="A43" s="37"/>
      <c r="B43" s="40"/>
      <c r="C43" s="37"/>
      <c r="D43" s="37"/>
      <c r="E43" s="152" t="s">
        <v>45</v>
      </c>
      <c r="F43" s="153">
        <f>ROUND((ROUND((SUM(BI111:BI118) + SUM(BI142:BI202)),  2) + SUM(BI204:BI208)), 2)</f>
        <v>0</v>
      </c>
      <c r="G43" s="154"/>
      <c r="H43" s="154"/>
      <c r="I43" s="155">
        <v>0</v>
      </c>
      <c r="J43" s="153">
        <f>0</f>
        <v>0</v>
      </c>
      <c r="K43" s="37"/>
      <c r="L43" s="58"/>
      <c r="S43" s="37"/>
      <c r="T43" s="37"/>
      <c r="U43" s="37"/>
      <c r="V43" s="37"/>
      <c r="W43" s="37"/>
      <c r="X43" s="37"/>
      <c r="Y43" s="37"/>
      <c r="Z43" s="37"/>
      <c r="AA43" s="37"/>
      <c r="AB43" s="37"/>
      <c r="AC43" s="37"/>
      <c r="AD43" s="37"/>
      <c r="AE43" s="37"/>
    </row>
    <row r="44" spans="1:31" s="2" customFormat="1" ht="6.9" customHeight="1">
      <c r="A44" s="37"/>
      <c r="B44" s="40"/>
      <c r="C44" s="37"/>
      <c r="D44" s="37"/>
      <c r="E44" s="37"/>
      <c r="F44" s="37"/>
      <c r="G44" s="37"/>
      <c r="H44" s="37"/>
      <c r="I44" s="37"/>
      <c r="J44" s="37"/>
      <c r="K44" s="37"/>
      <c r="L44" s="58"/>
      <c r="S44" s="37"/>
      <c r="T44" s="37"/>
      <c r="U44" s="37"/>
      <c r="V44" s="37"/>
      <c r="W44" s="37"/>
      <c r="X44" s="37"/>
      <c r="Y44" s="37"/>
      <c r="Z44" s="37"/>
      <c r="AA44" s="37"/>
      <c r="AB44" s="37"/>
      <c r="AC44" s="37"/>
      <c r="AD44" s="37"/>
      <c r="AE44" s="37"/>
    </row>
    <row r="45" spans="1:31" s="2" customFormat="1" ht="25.35" customHeight="1">
      <c r="A45" s="37"/>
      <c r="B45" s="40"/>
      <c r="C45" s="158"/>
      <c r="D45" s="159" t="s">
        <v>46</v>
      </c>
      <c r="E45" s="160"/>
      <c r="F45" s="160"/>
      <c r="G45" s="161" t="s">
        <v>47</v>
      </c>
      <c r="H45" s="162" t="s">
        <v>48</v>
      </c>
      <c r="I45" s="160"/>
      <c r="J45" s="163">
        <f>SUM(J36:J43)</f>
        <v>0</v>
      </c>
      <c r="K45" s="164"/>
      <c r="L45" s="58"/>
      <c r="S45" s="37"/>
      <c r="T45" s="37"/>
      <c r="U45" s="37"/>
      <c r="V45" s="37"/>
      <c r="W45" s="37"/>
      <c r="X45" s="37"/>
      <c r="Y45" s="37"/>
      <c r="Z45" s="37"/>
      <c r="AA45" s="37"/>
      <c r="AB45" s="37"/>
      <c r="AC45" s="37"/>
      <c r="AD45" s="37"/>
      <c r="AE45" s="37"/>
    </row>
    <row r="46" spans="1:31" s="2" customFormat="1" ht="14.4" customHeight="1">
      <c r="A46" s="37"/>
      <c r="B46" s="40"/>
      <c r="C46" s="37"/>
      <c r="D46" s="37"/>
      <c r="E46" s="37"/>
      <c r="F46" s="37"/>
      <c r="G46" s="37"/>
      <c r="H46" s="37"/>
      <c r="I46" s="37"/>
      <c r="J46" s="37"/>
      <c r="K46" s="37"/>
      <c r="L46" s="58"/>
      <c r="S46" s="37"/>
      <c r="T46" s="37"/>
      <c r="U46" s="37"/>
      <c r="V46" s="37"/>
      <c r="W46" s="37"/>
      <c r="X46" s="37"/>
      <c r="Y46" s="37"/>
      <c r="Z46" s="37"/>
      <c r="AA46" s="37"/>
      <c r="AB46" s="37"/>
      <c r="AC46" s="37"/>
      <c r="AD46" s="37"/>
      <c r="AE46" s="37"/>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31"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31"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31"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31"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31"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31" s="1" customFormat="1" ht="12" customHeight="1">
      <c r="B86" s="23"/>
      <c r="C86" s="31" t="s">
        <v>160</v>
      </c>
      <c r="D86" s="24"/>
      <c r="E86" s="24"/>
      <c r="F86" s="24"/>
      <c r="G86" s="24"/>
      <c r="H86" s="24"/>
      <c r="I86" s="24"/>
      <c r="J86" s="24"/>
      <c r="K86" s="24"/>
      <c r="L86" s="22"/>
    </row>
    <row r="87" spans="1:31" s="1" customFormat="1" ht="16.5" customHeight="1">
      <c r="B87" s="23"/>
      <c r="C87" s="24"/>
      <c r="D87" s="24"/>
      <c r="E87" s="398" t="s">
        <v>1780</v>
      </c>
      <c r="F87" s="350"/>
      <c r="G87" s="350"/>
      <c r="H87" s="350"/>
      <c r="I87" s="24"/>
      <c r="J87" s="24"/>
      <c r="K87" s="24"/>
      <c r="L87" s="22"/>
    </row>
    <row r="88" spans="1:31" s="1" customFormat="1" ht="12" customHeight="1">
      <c r="B88" s="23"/>
      <c r="C88" s="31" t="s">
        <v>1781</v>
      </c>
      <c r="D88" s="24"/>
      <c r="E88" s="24"/>
      <c r="F88" s="24"/>
      <c r="G88" s="24"/>
      <c r="H88" s="24"/>
      <c r="I88" s="24"/>
      <c r="J88" s="24"/>
      <c r="K88" s="24"/>
      <c r="L88" s="22"/>
    </row>
    <row r="89" spans="1:31" s="2" customFormat="1" ht="16.5" customHeight="1">
      <c r="A89" s="37"/>
      <c r="B89" s="38"/>
      <c r="C89" s="39"/>
      <c r="D89" s="39"/>
      <c r="E89" s="402" t="s">
        <v>1921</v>
      </c>
      <c r="F89" s="400"/>
      <c r="G89" s="400"/>
      <c r="H89" s="400"/>
      <c r="I89" s="39"/>
      <c r="J89" s="39"/>
      <c r="K89" s="39"/>
      <c r="L89" s="58"/>
      <c r="S89" s="37"/>
      <c r="T89" s="37"/>
      <c r="U89" s="37"/>
      <c r="V89" s="37"/>
      <c r="W89" s="37"/>
      <c r="X89" s="37"/>
      <c r="Y89" s="37"/>
      <c r="Z89" s="37"/>
      <c r="AA89" s="37"/>
      <c r="AB89" s="37"/>
      <c r="AC89" s="37"/>
      <c r="AD89" s="37"/>
      <c r="AE89" s="37"/>
    </row>
    <row r="90" spans="1:31" s="2" customFormat="1" ht="12" customHeight="1">
      <c r="A90" s="37"/>
      <c r="B90" s="38"/>
      <c r="C90" s="31" t="s">
        <v>1922</v>
      </c>
      <c r="D90" s="39"/>
      <c r="E90" s="39"/>
      <c r="F90" s="39"/>
      <c r="G90" s="39"/>
      <c r="H90" s="39"/>
      <c r="I90" s="39"/>
      <c r="J90" s="39"/>
      <c r="K90" s="39"/>
      <c r="L90" s="58"/>
      <c r="S90" s="37"/>
      <c r="T90" s="37"/>
      <c r="U90" s="37"/>
      <c r="V90" s="37"/>
      <c r="W90" s="37"/>
      <c r="X90" s="37"/>
      <c r="Y90" s="37"/>
      <c r="Z90" s="37"/>
      <c r="AA90" s="37"/>
      <c r="AB90" s="37"/>
      <c r="AC90" s="37"/>
      <c r="AD90" s="37"/>
      <c r="AE90" s="37"/>
    </row>
    <row r="91" spans="1:31" s="2" customFormat="1" ht="16.5" customHeight="1">
      <c r="A91" s="37"/>
      <c r="B91" s="38"/>
      <c r="C91" s="39"/>
      <c r="D91" s="39"/>
      <c r="E91" s="337" t="str">
        <f>E13</f>
        <v>PS 06 - Silnoprúdové rozvody a osvetlenie</v>
      </c>
      <c r="F91" s="400"/>
      <c r="G91" s="400"/>
      <c r="H91" s="400"/>
      <c r="I91" s="39"/>
      <c r="J91" s="39"/>
      <c r="K91" s="39"/>
      <c r="L91" s="58"/>
      <c r="S91" s="37"/>
      <c r="T91" s="37"/>
      <c r="U91" s="37"/>
      <c r="V91" s="37"/>
      <c r="W91" s="37"/>
      <c r="X91" s="37"/>
      <c r="Y91" s="37"/>
      <c r="Z91" s="37"/>
      <c r="AA91" s="37"/>
      <c r="AB91" s="37"/>
      <c r="AC91" s="37"/>
      <c r="AD91" s="37"/>
      <c r="AE91" s="37"/>
    </row>
    <row r="92" spans="1:31" s="2" customFormat="1" ht="6.9" customHeight="1">
      <c r="A92" s="37"/>
      <c r="B92" s="38"/>
      <c r="C92" s="39"/>
      <c r="D92" s="39"/>
      <c r="E92" s="39"/>
      <c r="F92" s="39"/>
      <c r="G92" s="39"/>
      <c r="H92" s="39"/>
      <c r="I92" s="39"/>
      <c r="J92" s="39"/>
      <c r="K92" s="39"/>
      <c r="L92" s="58"/>
      <c r="S92" s="37"/>
      <c r="T92" s="37"/>
      <c r="U92" s="37"/>
      <c r="V92" s="37"/>
      <c r="W92" s="37"/>
      <c r="X92" s="37"/>
      <c r="Y92" s="37"/>
      <c r="Z92" s="37"/>
      <c r="AA92" s="37"/>
      <c r="AB92" s="37"/>
      <c r="AC92" s="37"/>
      <c r="AD92" s="37"/>
      <c r="AE92" s="37"/>
    </row>
    <row r="93" spans="1:31" s="2" customFormat="1" ht="12" customHeight="1">
      <c r="A93" s="37"/>
      <c r="B93" s="38"/>
      <c r="C93" s="31" t="s">
        <v>19</v>
      </c>
      <c r="D93" s="39"/>
      <c r="E93" s="39"/>
      <c r="F93" s="29" t="str">
        <f>F16</f>
        <v xml:space="preserve"> </v>
      </c>
      <c r="G93" s="39"/>
      <c r="H93" s="39"/>
      <c r="I93" s="31" t="s">
        <v>21</v>
      </c>
      <c r="J93" s="73" t="str">
        <f>IF(J16="","",J16)</f>
        <v>9. 5. 2022</v>
      </c>
      <c r="K93" s="39"/>
      <c r="L93" s="58"/>
      <c r="S93" s="37"/>
      <c r="T93" s="37"/>
      <c r="U93" s="37"/>
      <c r="V93" s="37"/>
      <c r="W93" s="37"/>
      <c r="X93" s="37"/>
      <c r="Y93" s="37"/>
      <c r="Z93" s="37"/>
      <c r="AA93" s="37"/>
      <c r="AB93" s="37"/>
      <c r="AC93" s="37"/>
      <c r="AD93" s="37"/>
      <c r="AE93" s="37"/>
    </row>
    <row r="94" spans="1:31" s="2" customFormat="1" ht="6.9" customHeight="1">
      <c r="A94" s="37"/>
      <c r="B94" s="38"/>
      <c r="C94" s="39"/>
      <c r="D94" s="39"/>
      <c r="E94" s="39"/>
      <c r="F94" s="39"/>
      <c r="G94" s="39"/>
      <c r="H94" s="39"/>
      <c r="I94" s="39"/>
      <c r="J94" s="39"/>
      <c r="K94" s="39"/>
      <c r="L94" s="58"/>
      <c r="S94" s="37"/>
      <c r="T94" s="37"/>
      <c r="U94" s="37"/>
      <c r="V94" s="37"/>
      <c r="W94" s="37"/>
      <c r="X94" s="37"/>
      <c r="Y94" s="37"/>
      <c r="Z94" s="37"/>
      <c r="AA94" s="37"/>
      <c r="AB94" s="37"/>
      <c r="AC94" s="37"/>
      <c r="AD94" s="37"/>
      <c r="AE94" s="37"/>
    </row>
    <row r="95" spans="1:31" s="2" customFormat="1" ht="25.65" customHeight="1">
      <c r="A95" s="37"/>
      <c r="B95" s="38"/>
      <c r="C95" s="31" t="s">
        <v>23</v>
      </c>
      <c r="D95" s="39"/>
      <c r="E95" s="39"/>
      <c r="F95" s="29" t="str">
        <f>E19</f>
        <v>A BKPŠ, SPOL. S.R.O.</v>
      </c>
      <c r="G95" s="39"/>
      <c r="H95" s="39"/>
      <c r="I95" s="31" t="s">
        <v>29</v>
      </c>
      <c r="J95" s="34" t="str">
        <f>E25</f>
        <v>A BKPŠ, SPOL. S.R.O.</v>
      </c>
      <c r="K95" s="39"/>
      <c r="L95" s="58"/>
      <c r="S95" s="37"/>
      <c r="T95" s="37"/>
      <c r="U95" s="37"/>
      <c r="V95" s="37"/>
      <c r="W95" s="37"/>
      <c r="X95" s="37"/>
      <c r="Y95" s="37"/>
      <c r="Z95" s="37"/>
      <c r="AA95" s="37"/>
      <c r="AB95" s="37"/>
      <c r="AC95" s="37"/>
      <c r="AD95" s="37"/>
      <c r="AE95" s="37"/>
    </row>
    <row r="96" spans="1:31" s="2" customFormat="1" ht="15.15" customHeight="1">
      <c r="A96" s="37"/>
      <c r="B96" s="38"/>
      <c r="C96" s="31" t="s">
        <v>27</v>
      </c>
      <c r="D96" s="39"/>
      <c r="E96" s="39"/>
      <c r="F96" s="29" t="str">
        <f>IF(E22="","",E22)</f>
        <v>Vyplň údaj</v>
      </c>
      <c r="G96" s="39"/>
      <c r="H96" s="39"/>
      <c r="I96" s="31" t="s">
        <v>31</v>
      </c>
      <c r="J96" s="34" t="str">
        <f>E28</f>
        <v>ROZING s.r.o.</v>
      </c>
      <c r="K96" s="39"/>
      <c r="L96" s="58"/>
      <c r="S96" s="37"/>
      <c r="T96" s="37"/>
      <c r="U96" s="37"/>
      <c r="V96" s="37"/>
      <c r="W96" s="37"/>
      <c r="X96" s="37"/>
      <c r="Y96" s="37"/>
      <c r="Z96" s="37"/>
      <c r="AA96" s="37"/>
      <c r="AB96" s="37"/>
      <c r="AC96" s="37"/>
      <c r="AD96" s="37"/>
      <c r="AE96" s="37"/>
    </row>
    <row r="97" spans="1:65" s="2" customFormat="1" ht="10.35" customHeight="1">
      <c r="A97" s="37"/>
      <c r="B97" s="38"/>
      <c r="C97" s="39"/>
      <c r="D97" s="39"/>
      <c r="E97" s="39"/>
      <c r="F97" s="39"/>
      <c r="G97" s="39"/>
      <c r="H97" s="39"/>
      <c r="I97" s="39"/>
      <c r="J97" s="39"/>
      <c r="K97" s="39"/>
      <c r="L97" s="58"/>
      <c r="S97" s="37"/>
      <c r="T97" s="37"/>
      <c r="U97" s="37"/>
      <c r="V97" s="37"/>
      <c r="W97" s="37"/>
      <c r="X97" s="37"/>
      <c r="Y97" s="37"/>
      <c r="Z97" s="37"/>
      <c r="AA97" s="37"/>
      <c r="AB97" s="37"/>
      <c r="AC97" s="37"/>
      <c r="AD97" s="37"/>
      <c r="AE97" s="37"/>
    </row>
    <row r="98" spans="1:65" s="2" customFormat="1" ht="29.25" customHeight="1">
      <c r="A98" s="37"/>
      <c r="B98" s="38"/>
      <c r="C98" s="176" t="s">
        <v>335</v>
      </c>
      <c r="D98" s="132"/>
      <c r="E98" s="132"/>
      <c r="F98" s="132"/>
      <c r="G98" s="132"/>
      <c r="H98" s="132"/>
      <c r="I98" s="132"/>
      <c r="J98" s="177" t="s">
        <v>336</v>
      </c>
      <c r="K98" s="132"/>
      <c r="L98" s="58"/>
      <c r="S98" s="37"/>
      <c r="T98" s="37"/>
      <c r="U98" s="37"/>
      <c r="V98" s="37"/>
      <c r="W98" s="37"/>
      <c r="X98" s="37"/>
      <c r="Y98" s="37"/>
      <c r="Z98" s="37"/>
      <c r="AA98" s="37"/>
      <c r="AB98" s="37"/>
      <c r="AC98" s="37"/>
      <c r="AD98" s="37"/>
      <c r="AE98" s="37"/>
    </row>
    <row r="99" spans="1:65" s="2" customFormat="1" ht="10.35" customHeight="1">
      <c r="A99" s="37"/>
      <c r="B99" s="38"/>
      <c r="C99" s="39"/>
      <c r="D99" s="39"/>
      <c r="E99" s="39"/>
      <c r="F99" s="39"/>
      <c r="G99" s="39"/>
      <c r="H99" s="39"/>
      <c r="I99" s="39"/>
      <c r="J99" s="39"/>
      <c r="K99" s="39"/>
      <c r="L99" s="58"/>
      <c r="S99" s="37"/>
      <c r="T99" s="37"/>
      <c r="U99" s="37"/>
      <c r="V99" s="37"/>
      <c r="W99" s="37"/>
      <c r="X99" s="37"/>
      <c r="Y99" s="37"/>
      <c r="Z99" s="37"/>
      <c r="AA99" s="37"/>
      <c r="AB99" s="37"/>
      <c r="AC99" s="37"/>
      <c r="AD99" s="37"/>
      <c r="AE99" s="37"/>
    </row>
    <row r="100" spans="1:65" s="2" customFormat="1" ht="22.8" customHeight="1">
      <c r="A100" s="37"/>
      <c r="B100" s="38"/>
      <c r="C100" s="178" t="s">
        <v>337</v>
      </c>
      <c r="D100" s="39"/>
      <c r="E100" s="39"/>
      <c r="F100" s="39"/>
      <c r="G100" s="39"/>
      <c r="H100" s="39"/>
      <c r="I100" s="39"/>
      <c r="J100" s="91">
        <f>J142</f>
        <v>0</v>
      </c>
      <c r="K100" s="39"/>
      <c r="L100" s="58"/>
      <c r="S100" s="37"/>
      <c r="T100" s="37"/>
      <c r="U100" s="37"/>
      <c r="V100" s="37"/>
      <c r="W100" s="37"/>
      <c r="X100" s="37"/>
      <c r="Y100" s="37"/>
      <c r="Z100" s="37"/>
      <c r="AA100" s="37"/>
      <c r="AB100" s="37"/>
      <c r="AC100" s="37"/>
      <c r="AD100" s="37"/>
      <c r="AE100" s="37"/>
      <c r="AU100" s="19" t="s">
        <v>338</v>
      </c>
    </row>
    <row r="101" spans="1:65" s="9" customFormat="1" ht="24.9" customHeight="1">
      <c r="B101" s="179"/>
      <c r="C101" s="180"/>
      <c r="D101" s="181" t="s">
        <v>1785</v>
      </c>
      <c r="E101" s="182"/>
      <c r="F101" s="182"/>
      <c r="G101" s="182"/>
      <c r="H101" s="182"/>
      <c r="I101" s="182"/>
      <c r="J101" s="183">
        <f>J143</f>
        <v>0</v>
      </c>
      <c r="K101" s="180"/>
      <c r="L101" s="184"/>
    </row>
    <row r="102" spans="1:65" s="10" customFormat="1" ht="19.95" customHeight="1">
      <c r="B102" s="185"/>
      <c r="C102" s="111"/>
      <c r="D102" s="186" t="s">
        <v>1945</v>
      </c>
      <c r="E102" s="187"/>
      <c r="F102" s="187"/>
      <c r="G102" s="187"/>
      <c r="H102" s="187"/>
      <c r="I102" s="187"/>
      <c r="J102" s="188">
        <f>J144</f>
        <v>0</v>
      </c>
      <c r="K102" s="111"/>
      <c r="L102" s="189"/>
    </row>
    <row r="103" spans="1:65" s="10" customFormat="1" ht="19.95" customHeight="1">
      <c r="B103" s="185"/>
      <c r="C103" s="111"/>
      <c r="D103" s="186" t="s">
        <v>1789</v>
      </c>
      <c r="E103" s="187"/>
      <c r="F103" s="187"/>
      <c r="G103" s="187"/>
      <c r="H103" s="187"/>
      <c r="I103" s="187"/>
      <c r="J103" s="188">
        <f>J146</f>
        <v>0</v>
      </c>
      <c r="K103" s="111"/>
      <c r="L103" s="189"/>
    </row>
    <row r="104" spans="1:65" s="9" customFormat="1" ht="24.9" customHeight="1">
      <c r="B104" s="179"/>
      <c r="C104" s="180"/>
      <c r="D104" s="181" t="s">
        <v>1791</v>
      </c>
      <c r="E104" s="182"/>
      <c r="F104" s="182"/>
      <c r="G104" s="182"/>
      <c r="H104" s="182"/>
      <c r="I104" s="182"/>
      <c r="J104" s="183">
        <f>J149</f>
        <v>0</v>
      </c>
      <c r="K104" s="180"/>
      <c r="L104" s="184"/>
    </row>
    <row r="105" spans="1:65" s="10" customFormat="1" ht="19.95" customHeight="1">
      <c r="B105" s="185"/>
      <c r="C105" s="111"/>
      <c r="D105" s="186" t="s">
        <v>1946</v>
      </c>
      <c r="E105" s="187"/>
      <c r="F105" s="187"/>
      <c r="G105" s="187"/>
      <c r="H105" s="187"/>
      <c r="I105" s="187"/>
      <c r="J105" s="188">
        <f>J150</f>
        <v>0</v>
      </c>
      <c r="K105" s="111"/>
      <c r="L105" s="189"/>
    </row>
    <row r="106" spans="1:65" s="10" customFormat="1" ht="19.95" customHeight="1">
      <c r="B106" s="185"/>
      <c r="C106" s="111"/>
      <c r="D106" s="186" t="s">
        <v>1947</v>
      </c>
      <c r="E106" s="187"/>
      <c r="F106" s="187"/>
      <c r="G106" s="187"/>
      <c r="H106" s="187"/>
      <c r="I106" s="187"/>
      <c r="J106" s="188">
        <f>J199</f>
        <v>0</v>
      </c>
      <c r="K106" s="111"/>
      <c r="L106" s="189"/>
    </row>
    <row r="107" spans="1:65" s="9" customFormat="1" ht="24.9" customHeight="1">
      <c r="B107" s="179"/>
      <c r="C107" s="180"/>
      <c r="D107" s="181" t="s">
        <v>1948</v>
      </c>
      <c r="E107" s="182"/>
      <c r="F107" s="182"/>
      <c r="G107" s="182"/>
      <c r="H107" s="182"/>
      <c r="I107" s="182"/>
      <c r="J107" s="183">
        <f>J201</f>
        <v>0</v>
      </c>
      <c r="K107" s="180"/>
      <c r="L107" s="184"/>
    </row>
    <row r="108" spans="1:65" s="9" customFormat="1" ht="21.75" customHeight="1">
      <c r="B108" s="179"/>
      <c r="C108" s="180"/>
      <c r="D108" s="190" t="s">
        <v>364</v>
      </c>
      <c r="E108" s="180"/>
      <c r="F108" s="180"/>
      <c r="G108" s="180"/>
      <c r="H108" s="180"/>
      <c r="I108" s="180"/>
      <c r="J108" s="191">
        <f>J203</f>
        <v>0</v>
      </c>
      <c r="K108" s="180"/>
      <c r="L108" s="184"/>
    </row>
    <row r="109" spans="1:65" s="2" customFormat="1" ht="21.75" customHeight="1">
      <c r="A109" s="37"/>
      <c r="B109" s="38"/>
      <c r="C109" s="39"/>
      <c r="D109" s="39"/>
      <c r="E109" s="39"/>
      <c r="F109" s="39"/>
      <c r="G109" s="39"/>
      <c r="H109" s="39"/>
      <c r="I109" s="39"/>
      <c r="J109" s="39"/>
      <c r="K109" s="39"/>
      <c r="L109" s="58"/>
      <c r="S109" s="37"/>
      <c r="T109" s="37"/>
      <c r="U109" s="37"/>
      <c r="V109" s="37"/>
      <c r="W109" s="37"/>
      <c r="X109" s="37"/>
      <c r="Y109" s="37"/>
      <c r="Z109" s="37"/>
      <c r="AA109" s="37"/>
      <c r="AB109" s="37"/>
      <c r="AC109" s="37"/>
      <c r="AD109" s="37"/>
      <c r="AE109" s="37"/>
    </row>
    <row r="110" spans="1:65" s="2" customFormat="1" ht="6.9" customHeight="1">
      <c r="A110" s="37"/>
      <c r="B110" s="38"/>
      <c r="C110" s="39"/>
      <c r="D110" s="39"/>
      <c r="E110" s="39"/>
      <c r="F110" s="39"/>
      <c r="G110" s="39"/>
      <c r="H110" s="39"/>
      <c r="I110" s="39"/>
      <c r="J110" s="39"/>
      <c r="K110" s="39"/>
      <c r="L110" s="58"/>
      <c r="S110" s="37"/>
      <c r="T110" s="37"/>
      <c r="U110" s="37"/>
      <c r="V110" s="37"/>
      <c r="W110" s="37"/>
      <c r="X110" s="37"/>
      <c r="Y110" s="37"/>
      <c r="Z110" s="37"/>
      <c r="AA110" s="37"/>
      <c r="AB110" s="37"/>
      <c r="AC110" s="37"/>
      <c r="AD110" s="37"/>
      <c r="AE110" s="37"/>
    </row>
    <row r="111" spans="1:65" s="2" customFormat="1" ht="29.25" customHeight="1">
      <c r="A111" s="37"/>
      <c r="B111" s="38"/>
      <c r="C111" s="178" t="s">
        <v>365</v>
      </c>
      <c r="D111" s="39"/>
      <c r="E111" s="39"/>
      <c r="F111" s="39"/>
      <c r="G111" s="39"/>
      <c r="H111" s="39"/>
      <c r="I111" s="39"/>
      <c r="J111" s="192">
        <f>ROUND(J112 + J113 + J114 + J115 + J116 + J117,2)</f>
        <v>0</v>
      </c>
      <c r="K111" s="39"/>
      <c r="L111" s="58"/>
      <c r="N111" s="193" t="s">
        <v>40</v>
      </c>
      <c r="S111" s="37"/>
      <c r="T111" s="37"/>
      <c r="U111" s="37"/>
      <c r="V111" s="37"/>
      <c r="W111" s="37"/>
      <c r="X111" s="37"/>
      <c r="Y111" s="37"/>
      <c r="Z111" s="37"/>
      <c r="AA111" s="37"/>
      <c r="AB111" s="37"/>
      <c r="AC111" s="37"/>
      <c r="AD111" s="37"/>
      <c r="AE111" s="37"/>
    </row>
    <row r="112" spans="1:65" s="2" customFormat="1" ht="18" customHeight="1">
      <c r="A112" s="37"/>
      <c r="B112" s="38"/>
      <c r="C112" s="39"/>
      <c r="D112" s="389" t="s">
        <v>366</v>
      </c>
      <c r="E112" s="387"/>
      <c r="F112" s="387"/>
      <c r="G112" s="39"/>
      <c r="H112" s="39"/>
      <c r="I112" s="39"/>
      <c r="J112" s="124">
        <v>0</v>
      </c>
      <c r="K112" s="39"/>
      <c r="L112" s="194"/>
      <c r="M112" s="195"/>
      <c r="N112" s="196" t="s">
        <v>42</v>
      </c>
      <c r="O112" s="195"/>
      <c r="P112" s="195"/>
      <c r="Q112" s="195"/>
      <c r="R112" s="195"/>
      <c r="S112" s="197"/>
      <c r="T112" s="197"/>
      <c r="U112" s="197"/>
      <c r="V112" s="197"/>
      <c r="W112" s="197"/>
      <c r="X112" s="197"/>
      <c r="Y112" s="197"/>
      <c r="Z112" s="197"/>
      <c r="AA112" s="197"/>
      <c r="AB112" s="197"/>
      <c r="AC112" s="197"/>
      <c r="AD112" s="197"/>
      <c r="AE112" s="197"/>
      <c r="AF112" s="195"/>
      <c r="AG112" s="195"/>
      <c r="AH112" s="195"/>
      <c r="AI112" s="195"/>
      <c r="AJ112" s="195"/>
      <c r="AK112" s="195"/>
      <c r="AL112" s="195"/>
      <c r="AM112" s="195"/>
      <c r="AN112" s="195"/>
      <c r="AO112" s="195"/>
      <c r="AP112" s="195"/>
      <c r="AQ112" s="195"/>
      <c r="AR112" s="195"/>
      <c r="AS112" s="195"/>
      <c r="AT112" s="195"/>
      <c r="AU112" s="195"/>
      <c r="AV112" s="195"/>
      <c r="AW112" s="195"/>
      <c r="AX112" s="195"/>
      <c r="AY112" s="198" t="s">
        <v>367</v>
      </c>
      <c r="AZ112" s="195"/>
      <c r="BA112" s="195"/>
      <c r="BB112" s="195"/>
      <c r="BC112" s="195"/>
      <c r="BD112" s="195"/>
      <c r="BE112" s="199">
        <f t="shared" ref="BE112:BE117" si="0">IF(N112="základná",J112,0)</f>
        <v>0</v>
      </c>
      <c r="BF112" s="199">
        <f t="shared" ref="BF112:BF117" si="1">IF(N112="znížená",J112,0)</f>
        <v>0</v>
      </c>
      <c r="BG112" s="199">
        <f t="shared" ref="BG112:BG117" si="2">IF(N112="zákl. prenesená",J112,0)</f>
        <v>0</v>
      </c>
      <c r="BH112" s="199">
        <f t="shared" ref="BH112:BH117" si="3">IF(N112="zníž. prenesená",J112,0)</f>
        <v>0</v>
      </c>
      <c r="BI112" s="199">
        <f t="shared" ref="BI112:BI117" si="4">IF(N112="nulová",J112,0)</f>
        <v>0</v>
      </c>
      <c r="BJ112" s="198" t="s">
        <v>92</v>
      </c>
      <c r="BK112" s="195"/>
      <c r="BL112" s="195"/>
      <c r="BM112" s="195"/>
    </row>
    <row r="113" spans="1:65" s="2" customFormat="1" ht="18" customHeight="1">
      <c r="A113" s="37"/>
      <c r="B113" s="38"/>
      <c r="C113" s="39"/>
      <c r="D113" s="389" t="s">
        <v>368</v>
      </c>
      <c r="E113" s="387"/>
      <c r="F113" s="387"/>
      <c r="G113" s="39"/>
      <c r="H113" s="39"/>
      <c r="I113" s="39"/>
      <c r="J113" s="124">
        <v>0</v>
      </c>
      <c r="K113" s="39"/>
      <c r="L113" s="194"/>
      <c r="M113" s="195"/>
      <c r="N113" s="196" t="s">
        <v>42</v>
      </c>
      <c r="O113" s="195"/>
      <c r="P113" s="195"/>
      <c r="Q113" s="195"/>
      <c r="R113" s="195"/>
      <c r="S113" s="197"/>
      <c r="T113" s="197"/>
      <c r="U113" s="197"/>
      <c r="V113" s="197"/>
      <c r="W113" s="197"/>
      <c r="X113" s="197"/>
      <c r="Y113" s="197"/>
      <c r="Z113" s="197"/>
      <c r="AA113" s="197"/>
      <c r="AB113" s="197"/>
      <c r="AC113" s="197"/>
      <c r="AD113" s="197"/>
      <c r="AE113" s="197"/>
      <c r="AF113" s="195"/>
      <c r="AG113" s="195"/>
      <c r="AH113" s="195"/>
      <c r="AI113" s="195"/>
      <c r="AJ113" s="195"/>
      <c r="AK113" s="195"/>
      <c r="AL113" s="195"/>
      <c r="AM113" s="195"/>
      <c r="AN113" s="195"/>
      <c r="AO113" s="195"/>
      <c r="AP113" s="195"/>
      <c r="AQ113" s="195"/>
      <c r="AR113" s="195"/>
      <c r="AS113" s="195"/>
      <c r="AT113" s="195"/>
      <c r="AU113" s="195"/>
      <c r="AV113" s="195"/>
      <c r="AW113" s="195"/>
      <c r="AX113" s="195"/>
      <c r="AY113" s="198" t="s">
        <v>367</v>
      </c>
      <c r="AZ113" s="195"/>
      <c r="BA113" s="195"/>
      <c r="BB113" s="195"/>
      <c r="BC113" s="195"/>
      <c r="BD113" s="195"/>
      <c r="BE113" s="199">
        <f t="shared" si="0"/>
        <v>0</v>
      </c>
      <c r="BF113" s="199">
        <f t="shared" si="1"/>
        <v>0</v>
      </c>
      <c r="BG113" s="199">
        <f t="shared" si="2"/>
        <v>0</v>
      </c>
      <c r="BH113" s="199">
        <f t="shared" si="3"/>
        <v>0</v>
      </c>
      <c r="BI113" s="199">
        <f t="shared" si="4"/>
        <v>0</v>
      </c>
      <c r="BJ113" s="198" t="s">
        <v>92</v>
      </c>
      <c r="BK113" s="195"/>
      <c r="BL113" s="195"/>
      <c r="BM113" s="195"/>
    </row>
    <row r="114" spans="1:65" s="2" customFormat="1" ht="18" customHeight="1">
      <c r="A114" s="37"/>
      <c r="B114" s="38"/>
      <c r="C114" s="39"/>
      <c r="D114" s="389" t="s">
        <v>368</v>
      </c>
      <c r="E114" s="387"/>
      <c r="F114" s="387"/>
      <c r="G114" s="39"/>
      <c r="H114" s="39"/>
      <c r="I114" s="39"/>
      <c r="J114" s="124">
        <v>0</v>
      </c>
      <c r="K114" s="39"/>
      <c r="L114" s="194"/>
      <c r="M114" s="195"/>
      <c r="N114" s="196" t="s">
        <v>42</v>
      </c>
      <c r="O114" s="195"/>
      <c r="P114" s="195"/>
      <c r="Q114" s="195"/>
      <c r="R114" s="195"/>
      <c r="S114" s="197"/>
      <c r="T114" s="197"/>
      <c r="U114" s="197"/>
      <c r="V114" s="197"/>
      <c r="W114" s="197"/>
      <c r="X114" s="197"/>
      <c r="Y114" s="197"/>
      <c r="Z114" s="197"/>
      <c r="AA114" s="197"/>
      <c r="AB114" s="197"/>
      <c r="AC114" s="197"/>
      <c r="AD114" s="197"/>
      <c r="AE114" s="197"/>
      <c r="AF114" s="195"/>
      <c r="AG114" s="195"/>
      <c r="AH114" s="195"/>
      <c r="AI114" s="195"/>
      <c r="AJ114" s="195"/>
      <c r="AK114" s="195"/>
      <c r="AL114" s="195"/>
      <c r="AM114" s="195"/>
      <c r="AN114" s="195"/>
      <c r="AO114" s="195"/>
      <c r="AP114" s="195"/>
      <c r="AQ114" s="195"/>
      <c r="AR114" s="195"/>
      <c r="AS114" s="195"/>
      <c r="AT114" s="195"/>
      <c r="AU114" s="195"/>
      <c r="AV114" s="195"/>
      <c r="AW114" s="195"/>
      <c r="AX114" s="195"/>
      <c r="AY114" s="198" t="s">
        <v>367</v>
      </c>
      <c r="AZ114" s="195"/>
      <c r="BA114" s="195"/>
      <c r="BB114" s="195"/>
      <c r="BC114" s="195"/>
      <c r="BD114" s="195"/>
      <c r="BE114" s="199">
        <f t="shared" si="0"/>
        <v>0</v>
      </c>
      <c r="BF114" s="199">
        <f t="shared" si="1"/>
        <v>0</v>
      </c>
      <c r="BG114" s="199">
        <f t="shared" si="2"/>
        <v>0</v>
      </c>
      <c r="BH114" s="199">
        <f t="shared" si="3"/>
        <v>0</v>
      </c>
      <c r="BI114" s="199">
        <f t="shared" si="4"/>
        <v>0</v>
      </c>
      <c r="BJ114" s="198" t="s">
        <v>92</v>
      </c>
      <c r="BK114" s="195"/>
      <c r="BL114" s="195"/>
      <c r="BM114" s="195"/>
    </row>
    <row r="115" spans="1:65" s="2" customFormat="1" ht="18" customHeight="1">
      <c r="A115" s="37"/>
      <c r="B115" s="38"/>
      <c r="C115" s="39"/>
      <c r="D115" s="389" t="s">
        <v>369</v>
      </c>
      <c r="E115" s="387"/>
      <c r="F115" s="387"/>
      <c r="G115" s="39"/>
      <c r="H115" s="39"/>
      <c r="I115" s="39"/>
      <c r="J115" s="124">
        <v>0</v>
      </c>
      <c r="K115" s="39"/>
      <c r="L115" s="194"/>
      <c r="M115" s="195"/>
      <c r="N115" s="196" t="s">
        <v>42</v>
      </c>
      <c r="O115" s="195"/>
      <c r="P115" s="195"/>
      <c r="Q115" s="195"/>
      <c r="R115" s="195"/>
      <c r="S115" s="197"/>
      <c r="T115" s="197"/>
      <c r="U115" s="197"/>
      <c r="V115" s="197"/>
      <c r="W115" s="197"/>
      <c r="X115" s="197"/>
      <c r="Y115" s="197"/>
      <c r="Z115" s="197"/>
      <c r="AA115" s="197"/>
      <c r="AB115" s="197"/>
      <c r="AC115" s="197"/>
      <c r="AD115" s="197"/>
      <c r="AE115" s="197"/>
      <c r="AF115" s="195"/>
      <c r="AG115" s="195"/>
      <c r="AH115" s="195"/>
      <c r="AI115" s="195"/>
      <c r="AJ115" s="195"/>
      <c r="AK115" s="195"/>
      <c r="AL115" s="195"/>
      <c r="AM115" s="195"/>
      <c r="AN115" s="195"/>
      <c r="AO115" s="195"/>
      <c r="AP115" s="195"/>
      <c r="AQ115" s="195"/>
      <c r="AR115" s="195"/>
      <c r="AS115" s="195"/>
      <c r="AT115" s="195"/>
      <c r="AU115" s="195"/>
      <c r="AV115" s="195"/>
      <c r="AW115" s="195"/>
      <c r="AX115" s="195"/>
      <c r="AY115" s="198" t="s">
        <v>367</v>
      </c>
      <c r="AZ115" s="195"/>
      <c r="BA115" s="195"/>
      <c r="BB115" s="195"/>
      <c r="BC115" s="195"/>
      <c r="BD115" s="195"/>
      <c r="BE115" s="199">
        <f t="shared" si="0"/>
        <v>0</v>
      </c>
      <c r="BF115" s="199">
        <f t="shared" si="1"/>
        <v>0</v>
      </c>
      <c r="BG115" s="199">
        <f t="shared" si="2"/>
        <v>0</v>
      </c>
      <c r="BH115" s="199">
        <f t="shared" si="3"/>
        <v>0</v>
      </c>
      <c r="BI115" s="199">
        <f t="shared" si="4"/>
        <v>0</v>
      </c>
      <c r="BJ115" s="198" t="s">
        <v>92</v>
      </c>
      <c r="BK115" s="195"/>
      <c r="BL115" s="195"/>
      <c r="BM115" s="195"/>
    </row>
    <row r="116" spans="1:65" s="2" customFormat="1" ht="18" customHeight="1">
      <c r="A116" s="37"/>
      <c r="B116" s="38"/>
      <c r="C116" s="39"/>
      <c r="D116" s="389" t="s">
        <v>370</v>
      </c>
      <c r="E116" s="387"/>
      <c r="F116" s="387"/>
      <c r="G116" s="39"/>
      <c r="H116" s="39"/>
      <c r="I116" s="39"/>
      <c r="J116" s="124">
        <v>0</v>
      </c>
      <c r="K116" s="39"/>
      <c r="L116" s="194"/>
      <c r="M116" s="195"/>
      <c r="N116" s="196" t="s">
        <v>42</v>
      </c>
      <c r="O116" s="195"/>
      <c r="P116" s="195"/>
      <c r="Q116" s="195"/>
      <c r="R116" s="195"/>
      <c r="S116" s="197"/>
      <c r="T116" s="197"/>
      <c r="U116" s="197"/>
      <c r="V116" s="197"/>
      <c r="W116" s="197"/>
      <c r="X116" s="197"/>
      <c r="Y116" s="197"/>
      <c r="Z116" s="197"/>
      <c r="AA116" s="197"/>
      <c r="AB116" s="197"/>
      <c r="AC116" s="197"/>
      <c r="AD116" s="197"/>
      <c r="AE116" s="197"/>
      <c r="AF116" s="195"/>
      <c r="AG116" s="195"/>
      <c r="AH116" s="195"/>
      <c r="AI116" s="195"/>
      <c r="AJ116" s="195"/>
      <c r="AK116" s="195"/>
      <c r="AL116" s="195"/>
      <c r="AM116" s="195"/>
      <c r="AN116" s="195"/>
      <c r="AO116" s="195"/>
      <c r="AP116" s="195"/>
      <c r="AQ116" s="195"/>
      <c r="AR116" s="195"/>
      <c r="AS116" s="195"/>
      <c r="AT116" s="195"/>
      <c r="AU116" s="195"/>
      <c r="AV116" s="195"/>
      <c r="AW116" s="195"/>
      <c r="AX116" s="195"/>
      <c r="AY116" s="198" t="s">
        <v>367</v>
      </c>
      <c r="AZ116" s="195"/>
      <c r="BA116" s="195"/>
      <c r="BB116" s="195"/>
      <c r="BC116" s="195"/>
      <c r="BD116" s="195"/>
      <c r="BE116" s="199">
        <f t="shared" si="0"/>
        <v>0</v>
      </c>
      <c r="BF116" s="199">
        <f t="shared" si="1"/>
        <v>0</v>
      </c>
      <c r="BG116" s="199">
        <f t="shared" si="2"/>
        <v>0</v>
      </c>
      <c r="BH116" s="199">
        <f t="shared" si="3"/>
        <v>0</v>
      </c>
      <c r="BI116" s="199">
        <f t="shared" si="4"/>
        <v>0</v>
      </c>
      <c r="BJ116" s="198" t="s">
        <v>92</v>
      </c>
      <c r="BK116" s="195"/>
      <c r="BL116" s="195"/>
      <c r="BM116" s="195"/>
    </row>
    <row r="117" spans="1:65" s="2" customFormat="1" ht="18" customHeight="1">
      <c r="A117" s="37"/>
      <c r="B117" s="38"/>
      <c r="C117" s="39"/>
      <c r="D117" s="123" t="s">
        <v>371</v>
      </c>
      <c r="E117" s="39"/>
      <c r="F117" s="39"/>
      <c r="G117" s="39"/>
      <c r="H117" s="39"/>
      <c r="I117" s="39"/>
      <c r="J117" s="124">
        <f>ROUND(J34*T117,2)</f>
        <v>0</v>
      </c>
      <c r="K117" s="39"/>
      <c r="L117" s="194"/>
      <c r="M117" s="195"/>
      <c r="N117" s="196" t="s">
        <v>42</v>
      </c>
      <c r="O117" s="195"/>
      <c r="P117" s="195"/>
      <c r="Q117" s="195"/>
      <c r="R117" s="195"/>
      <c r="S117" s="197"/>
      <c r="T117" s="197"/>
      <c r="U117" s="197"/>
      <c r="V117" s="197"/>
      <c r="W117" s="197"/>
      <c r="X117" s="197"/>
      <c r="Y117" s="197"/>
      <c r="Z117" s="197"/>
      <c r="AA117" s="197"/>
      <c r="AB117" s="197"/>
      <c r="AC117" s="197"/>
      <c r="AD117" s="197"/>
      <c r="AE117" s="197"/>
      <c r="AF117" s="195"/>
      <c r="AG117" s="195"/>
      <c r="AH117" s="195"/>
      <c r="AI117" s="195"/>
      <c r="AJ117" s="195"/>
      <c r="AK117" s="195"/>
      <c r="AL117" s="195"/>
      <c r="AM117" s="195"/>
      <c r="AN117" s="195"/>
      <c r="AO117" s="195"/>
      <c r="AP117" s="195"/>
      <c r="AQ117" s="195"/>
      <c r="AR117" s="195"/>
      <c r="AS117" s="195"/>
      <c r="AT117" s="195"/>
      <c r="AU117" s="195"/>
      <c r="AV117" s="195"/>
      <c r="AW117" s="195"/>
      <c r="AX117" s="195"/>
      <c r="AY117" s="198" t="s">
        <v>372</v>
      </c>
      <c r="AZ117" s="195"/>
      <c r="BA117" s="195"/>
      <c r="BB117" s="195"/>
      <c r="BC117" s="195"/>
      <c r="BD117" s="195"/>
      <c r="BE117" s="199">
        <f t="shared" si="0"/>
        <v>0</v>
      </c>
      <c r="BF117" s="199">
        <f t="shared" si="1"/>
        <v>0</v>
      </c>
      <c r="BG117" s="199">
        <f t="shared" si="2"/>
        <v>0</v>
      </c>
      <c r="BH117" s="199">
        <f t="shared" si="3"/>
        <v>0</v>
      </c>
      <c r="BI117" s="199">
        <f t="shared" si="4"/>
        <v>0</v>
      </c>
      <c r="BJ117" s="198" t="s">
        <v>92</v>
      </c>
      <c r="BK117" s="195"/>
      <c r="BL117" s="195"/>
      <c r="BM117" s="195"/>
    </row>
    <row r="118" spans="1:65" s="2" customFormat="1" ht="10.199999999999999">
      <c r="A118" s="37"/>
      <c r="B118" s="38"/>
      <c r="C118" s="39"/>
      <c r="D118" s="39"/>
      <c r="E118" s="39"/>
      <c r="F118" s="39"/>
      <c r="G118" s="39"/>
      <c r="H118" s="39"/>
      <c r="I118" s="39"/>
      <c r="J118" s="39"/>
      <c r="K118" s="39"/>
      <c r="L118" s="58"/>
      <c r="S118" s="37"/>
      <c r="T118" s="37"/>
      <c r="U118" s="37"/>
      <c r="V118" s="37"/>
      <c r="W118" s="37"/>
      <c r="X118" s="37"/>
      <c r="Y118" s="37"/>
      <c r="Z118" s="37"/>
      <c r="AA118" s="37"/>
      <c r="AB118" s="37"/>
      <c r="AC118" s="37"/>
      <c r="AD118" s="37"/>
      <c r="AE118" s="37"/>
    </row>
    <row r="119" spans="1:65" s="2" customFormat="1" ht="29.25" customHeight="1">
      <c r="A119" s="37"/>
      <c r="B119" s="38"/>
      <c r="C119" s="131" t="s">
        <v>142</v>
      </c>
      <c r="D119" s="132"/>
      <c r="E119" s="132"/>
      <c r="F119" s="132"/>
      <c r="G119" s="132"/>
      <c r="H119" s="132"/>
      <c r="I119" s="132"/>
      <c r="J119" s="133">
        <f>ROUND(J100+J111,2)</f>
        <v>0</v>
      </c>
      <c r="K119" s="132"/>
      <c r="L119" s="58"/>
      <c r="S119" s="37"/>
      <c r="T119" s="37"/>
      <c r="U119" s="37"/>
      <c r="V119" s="37"/>
      <c r="W119" s="37"/>
      <c r="X119" s="37"/>
      <c r="Y119" s="37"/>
      <c r="Z119" s="37"/>
      <c r="AA119" s="37"/>
      <c r="AB119" s="37"/>
      <c r="AC119" s="37"/>
      <c r="AD119" s="37"/>
      <c r="AE119" s="37"/>
    </row>
    <row r="120" spans="1:65" s="2" customFormat="1" ht="6.9" customHeight="1">
      <c r="A120" s="37"/>
      <c r="B120" s="61"/>
      <c r="C120" s="62"/>
      <c r="D120" s="62"/>
      <c r="E120" s="62"/>
      <c r="F120" s="62"/>
      <c r="G120" s="62"/>
      <c r="H120" s="62"/>
      <c r="I120" s="62"/>
      <c r="J120" s="62"/>
      <c r="K120" s="62"/>
      <c r="L120" s="58"/>
      <c r="S120" s="37"/>
      <c r="T120" s="37"/>
      <c r="U120" s="37"/>
      <c r="V120" s="37"/>
      <c r="W120" s="37"/>
      <c r="X120" s="37"/>
      <c r="Y120" s="37"/>
      <c r="Z120" s="37"/>
      <c r="AA120" s="37"/>
      <c r="AB120" s="37"/>
      <c r="AC120" s="37"/>
      <c r="AD120" s="37"/>
      <c r="AE120" s="37"/>
    </row>
    <row r="124" spans="1:65" s="2" customFormat="1" ht="6.9" customHeight="1">
      <c r="A124" s="37"/>
      <c r="B124" s="63"/>
      <c r="C124" s="64"/>
      <c r="D124" s="64"/>
      <c r="E124" s="64"/>
      <c r="F124" s="64"/>
      <c r="G124" s="64"/>
      <c r="H124" s="64"/>
      <c r="I124" s="64"/>
      <c r="J124" s="64"/>
      <c r="K124" s="64"/>
      <c r="L124" s="58"/>
      <c r="S124" s="37"/>
      <c r="T124" s="37"/>
      <c r="U124" s="37"/>
      <c r="V124" s="37"/>
      <c r="W124" s="37"/>
      <c r="X124" s="37"/>
      <c r="Y124" s="37"/>
      <c r="Z124" s="37"/>
      <c r="AA124" s="37"/>
      <c r="AB124" s="37"/>
      <c r="AC124" s="37"/>
      <c r="AD124" s="37"/>
      <c r="AE124" s="37"/>
    </row>
    <row r="125" spans="1:65" s="2" customFormat="1" ht="24.9" customHeight="1">
      <c r="A125" s="37"/>
      <c r="B125" s="38"/>
      <c r="C125" s="25" t="s">
        <v>373</v>
      </c>
      <c r="D125" s="39"/>
      <c r="E125" s="39"/>
      <c r="F125" s="39"/>
      <c r="G125" s="39"/>
      <c r="H125" s="39"/>
      <c r="I125" s="39"/>
      <c r="J125" s="39"/>
      <c r="K125" s="39"/>
      <c r="L125" s="58"/>
      <c r="S125" s="37"/>
      <c r="T125" s="37"/>
      <c r="U125" s="37"/>
      <c r="V125" s="37"/>
      <c r="W125" s="37"/>
      <c r="X125" s="37"/>
      <c r="Y125" s="37"/>
      <c r="Z125" s="37"/>
      <c r="AA125" s="37"/>
      <c r="AB125" s="37"/>
      <c r="AC125" s="37"/>
      <c r="AD125" s="37"/>
      <c r="AE125" s="37"/>
    </row>
    <row r="126" spans="1:65" s="2" customFormat="1" ht="6.9" customHeight="1">
      <c r="A126" s="37"/>
      <c r="B126" s="38"/>
      <c r="C126" s="39"/>
      <c r="D126" s="39"/>
      <c r="E126" s="39"/>
      <c r="F126" s="39"/>
      <c r="G126" s="39"/>
      <c r="H126" s="39"/>
      <c r="I126" s="39"/>
      <c r="J126" s="39"/>
      <c r="K126" s="39"/>
      <c r="L126" s="58"/>
      <c r="S126" s="37"/>
      <c r="T126" s="37"/>
      <c r="U126" s="37"/>
      <c r="V126" s="37"/>
      <c r="W126" s="37"/>
      <c r="X126" s="37"/>
      <c r="Y126" s="37"/>
      <c r="Z126" s="37"/>
      <c r="AA126" s="37"/>
      <c r="AB126" s="37"/>
      <c r="AC126" s="37"/>
      <c r="AD126" s="37"/>
      <c r="AE126" s="37"/>
    </row>
    <row r="127" spans="1:65" s="2" customFormat="1" ht="12" customHeight="1">
      <c r="A127" s="37"/>
      <c r="B127" s="38"/>
      <c r="C127" s="31" t="s">
        <v>15</v>
      </c>
      <c r="D127" s="39"/>
      <c r="E127" s="39"/>
      <c r="F127" s="39"/>
      <c r="G127" s="39"/>
      <c r="H127" s="39"/>
      <c r="I127" s="39"/>
      <c r="J127" s="39"/>
      <c r="K127" s="39"/>
      <c r="L127" s="58"/>
      <c r="S127" s="37"/>
      <c r="T127" s="37"/>
      <c r="U127" s="37"/>
      <c r="V127" s="37"/>
      <c r="W127" s="37"/>
      <c r="X127" s="37"/>
      <c r="Y127" s="37"/>
      <c r="Z127" s="37"/>
      <c r="AA127" s="37"/>
      <c r="AB127" s="37"/>
      <c r="AC127" s="37"/>
      <c r="AD127" s="37"/>
      <c r="AE127" s="37"/>
    </row>
    <row r="128" spans="1:65" s="2" customFormat="1" ht="39.75" customHeight="1">
      <c r="A128" s="37"/>
      <c r="B128" s="38"/>
      <c r="C128" s="39"/>
      <c r="D128" s="39"/>
      <c r="E128" s="398" t="str">
        <f>E7</f>
        <v>OPRAVA POŠKODENÝCH PODLÁH A PRIESTOROV GARÁŽÍ NA 3.PP, 2.PP, 1.PP, MEZANÍNU, HOSPODÁRSKEHO A BANK. DVORA V OBJEKTE NBS</v>
      </c>
      <c r="F128" s="399"/>
      <c r="G128" s="399"/>
      <c r="H128" s="399"/>
      <c r="I128" s="39"/>
      <c r="J128" s="39"/>
      <c r="K128" s="39"/>
      <c r="L128" s="58"/>
      <c r="S128" s="37"/>
      <c r="T128" s="37"/>
      <c r="U128" s="37"/>
      <c r="V128" s="37"/>
      <c r="W128" s="37"/>
      <c r="X128" s="37"/>
      <c r="Y128" s="37"/>
      <c r="Z128" s="37"/>
      <c r="AA128" s="37"/>
      <c r="AB128" s="37"/>
      <c r="AC128" s="37"/>
      <c r="AD128" s="37"/>
      <c r="AE128" s="37"/>
    </row>
    <row r="129" spans="1:63" s="1" customFormat="1" ht="12" customHeight="1">
      <c r="B129" s="23"/>
      <c r="C129" s="31" t="s">
        <v>160</v>
      </c>
      <c r="D129" s="24"/>
      <c r="E129" s="24"/>
      <c r="F129" s="24"/>
      <c r="G129" s="24"/>
      <c r="H129" s="24"/>
      <c r="I129" s="24"/>
      <c r="J129" s="24"/>
      <c r="K129" s="24"/>
      <c r="L129" s="22"/>
    </row>
    <row r="130" spans="1:63" s="1" customFormat="1" ht="16.5" customHeight="1">
      <c r="B130" s="23"/>
      <c r="C130" s="24"/>
      <c r="D130" s="24"/>
      <c r="E130" s="398" t="s">
        <v>1780</v>
      </c>
      <c r="F130" s="350"/>
      <c r="G130" s="350"/>
      <c r="H130" s="350"/>
      <c r="I130" s="24"/>
      <c r="J130" s="24"/>
      <c r="K130" s="24"/>
      <c r="L130" s="22"/>
    </row>
    <row r="131" spans="1:63" s="1" customFormat="1" ht="12" customHeight="1">
      <c r="B131" s="23"/>
      <c r="C131" s="31" t="s">
        <v>1781</v>
      </c>
      <c r="D131" s="24"/>
      <c r="E131" s="24"/>
      <c r="F131" s="24"/>
      <c r="G131" s="24"/>
      <c r="H131" s="24"/>
      <c r="I131" s="24"/>
      <c r="J131" s="24"/>
      <c r="K131" s="24"/>
      <c r="L131" s="22"/>
    </row>
    <row r="132" spans="1:63" s="2" customFormat="1" ht="16.5" customHeight="1">
      <c r="A132" s="37"/>
      <c r="B132" s="38"/>
      <c r="C132" s="39"/>
      <c r="D132" s="39"/>
      <c r="E132" s="402" t="s">
        <v>1921</v>
      </c>
      <c r="F132" s="400"/>
      <c r="G132" s="400"/>
      <c r="H132" s="400"/>
      <c r="I132" s="39"/>
      <c r="J132" s="39"/>
      <c r="K132" s="39"/>
      <c r="L132" s="58"/>
      <c r="S132" s="37"/>
      <c r="T132" s="37"/>
      <c r="U132" s="37"/>
      <c r="V132" s="37"/>
      <c r="W132" s="37"/>
      <c r="X132" s="37"/>
      <c r="Y132" s="37"/>
      <c r="Z132" s="37"/>
      <c r="AA132" s="37"/>
      <c r="AB132" s="37"/>
      <c r="AC132" s="37"/>
      <c r="AD132" s="37"/>
      <c r="AE132" s="37"/>
    </row>
    <row r="133" spans="1:63" s="2" customFormat="1" ht="12" customHeight="1">
      <c r="A133" s="37"/>
      <c r="B133" s="38"/>
      <c r="C133" s="31" t="s">
        <v>1922</v>
      </c>
      <c r="D133" s="39"/>
      <c r="E133" s="39"/>
      <c r="F133" s="39"/>
      <c r="G133" s="39"/>
      <c r="H133" s="39"/>
      <c r="I133" s="39"/>
      <c r="J133" s="39"/>
      <c r="K133" s="39"/>
      <c r="L133" s="58"/>
      <c r="S133" s="37"/>
      <c r="T133" s="37"/>
      <c r="U133" s="37"/>
      <c r="V133" s="37"/>
      <c r="W133" s="37"/>
      <c r="X133" s="37"/>
      <c r="Y133" s="37"/>
      <c r="Z133" s="37"/>
      <c r="AA133" s="37"/>
      <c r="AB133" s="37"/>
      <c r="AC133" s="37"/>
      <c r="AD133" s="37"/>
      <c r="AE133" s="37"/>
    </row>
    <row r="134" spans="1:63" s="2" customFormat="1" ht="16.5" customHeight="1">
      <c r="A134" s="37"/>
      <c r="B134" s="38"/>
      <c r="C134" s="39"/>
      <c r="D134" s="39"/>
      <c r="E134" s="337" t="str">
        <f>E13</f>
        <v>PS 06 - Silnoprúdové rozvody a osvetlenie</v>
      </c>
      <c r="F134" s="400"/>
      <c r="G134" s="400"/>
      <c r="H134" s="400"/>
      <c r="I134" s="39"/>
      <c r="J134" s="39"/>
      <c r="K134" s="39"/>
      <c r="L134" s="58"/>
      <c r="S134" s="37"/>
      <c r="T134" s="37"/>
      <c r="U134" s="37"/>
      <c r="V134" s="37"/>
      <c r="W134" s="37"/>
      <c r="X134" s="37"/>
      <c r="Y134" s="37"/>
      <c r="Z134" s="37"/>
      <c r="AA134" s="37"/>
      <c r="AB134" s="37"/>
      <c r="AC134" s="37"/>
      <c r="AD134" s="37"/>
      <c r="AE134" s="37"/>
    </row>
    <row r="135" spans="1:63" s="2" customFormat="1" ht="6.9" customHeight="1">
      <c r="A135" s="37"/>
      <c r="B135" s="38"/>
      <c r="C135" s="39"/>
      <c r="D135" s="39"/>
      <c r="E135" s="39"/>
      <c r="F135" s="39"/>
      <c r="G135" s="39"/>
      <c r="H135" s="39"/>
      <c r="I135" s="39"/>
      <c r="J135" s="39"/>
      <c r="K135" s="39"/>
      <c r="L135" s="58"/>
      <c r="S135" s="37"/>
      <c r="T135" s="37"/>
      <c r="U135" s="37"/>
      <c r="V135" s="37"/>
      <c r="W135" s="37"/>
      <c r="X135" s="37"/>
      <c r="Y135" s="37"/>
      <c r="Z135" s="37"/>
      <c r="AA135" s="37"/>
      <c r="AB135" s="37"/>
      <c r="AC135" s="37"/>
      <c r="AD135" s="37"/>
      <c r="AE135" s="37"/>
    </row>
    <row r="136" spans="1:63" s="2" customFormat="1" ht="12" customHeight="1">
      <c r="A136" s="37"/>
      <c r="B136" s="38"/>
      <c r="C136" s="31" t="s">
        <v>19</v>
      </c>
      <c r="D136" s="39"/>
      <c r="E136" s="39"/>
      <c r="F136" s="29" t="str">
        <f>F16</f>
        <v xml:space="preserve"> </v>
      </c>
      <c r="G136" s="39"/>
      <c r="H136" s="39"/>
      <c r="I136" s="31" t="s">
        <v>21</v>
      </c>
      <c r="J136" s="73" t="str">
        <f>IF(J16="","",J16)</f>
        <v>9. 5. 2022</v>
      </c>
      <c r="K136" s="39"/>
      <c r="L136" s="58"/>
      <c r="S136" s="37"/>
      <c r="T136" s="37"/>
      <c r="U136" s="37"/>
      <c r="V136" s="37"/>
      <c r="W136" s="37"/>
      <c r="X136" s="37"/>
      <c r="Y136" s="37"/>
      <c r="Z136" s="37"/>
      <c r="AA136" s="37"/>
      <c r="AB136" s="37"/>
      <c r="AC136" s="37"/>
      <c r="AD136" s="37"/>
      <c r="AE136" s="37"/>
    </row>
    <row r="137" spans="1:63" s="2" customFormat="1" ht="6.9" customHeight="1">
      <c r="A137" s="37"/>
      <c r="B137" s="38"/>
      <c r="C137" s="39"/>
      <c r="D137" s="39"/>
      <c r="E137" s="39"/>
      <c r="F137" s="39"/>
      <c r="G137" s="39"/>
      <c r="H137" s="39"/>
      <c r="I137" s="39"/>
      <c r="J137" s="39"/>
      <c r="K137" s="39"/>
      <c r="L137" s="58"/>
      <c r="S137" s="37"/>
      <c r="T137" s="37"/>
      <c r="U137" s="37"/>
      <c r="V137" s="37"/>
      <c r="W137" s="37"/>
      <c r="X137" s="37"/>
      <c r="Y137" s="37"/>
      <c r="Z137" s="37"/>
      <c r="AA137" s="37"/>
      <c r="AB137" s="37"/>
      <c r="AC137" s="37"/>
      <c r="AD137" s="37"/>
      <c r="AE137" s="37"/>
    </row>
    <row r="138" spans="1:63" s="2" customFormat="1" ht="25.65" customHeight="1">
      <c r="A138" s="37"/>
      <c r="B138" s="38"/>
      <c r="C138" s="31" t="s">
        <v>23</v>
      </c>
      <c r="D138" s="39"/>
      <c r="E138" s="39"/>
      <c r="F138" s="29" t="str">
        <f>E19</f>
        <v>A BKPŠ, SPOL. S.R.O.</v>
      </c>
      <c r="G138" s="39"/>
      <c r="H138" s="39"/>
      <c r="I138" s="31" t="s">
        <v>29</v>
      </c>
      <c r="J138" s="34" t="str">
        <f>E25</f>
        <v>A BKPŠ, SPOL. S.R.O.</v>
      </c>
      <c r="K138" s="39"/>
      <c r="L138" s="58"/>
      <c r="S138" s="37"/>
      <c r="T138" s="37"/>
      <c r="U138" s="37"/>
      <c r="V138" s="37"/>
      <c r="W138" s="37"/>
      <c r="X138" s="37"/>
      <c r="Y138" s="37"/>
      <c r="Z138" s="37"/>
      <c r="AA138" s="37"/>
      <c r="AB138" s="37"/>
      <c r="AC138" s="37"/>
      <c r="AD138" s="37"/>
      <c r="AE138" s="37"/>
    </row>
    <row r="139" spans="1:63" s="2" customFormat="1" ht="15.15" customHeight="1">
      <c r="A139" s="37"/>
      <c r="B139" s="38"/>
      <c r="C139" s="31" t="s">
        <v>27</v>
      </c>
      <c r="D139" s="39"/>
      <c r="E139" s="39"/>
      <c r="F139" s="29" t="str">
        <f>IF(E22="","",E22)</f>
        <v>Vyplň údaj</v>
      </c>
      <c r="G139" s="39"/>
      <c r="H139" s="39"/>
      <c r="I139" s="31" t="s">
        <v>31</v>
      </c>
      <c r="J139" s="34" t="str">
        <f>E28</f>
        <v>ROZING s.r.o.</v>
      </c>
      <c r="K139" s="39"/>
      <c r="L139" s="58"/>
      <c r="S139" s="37"/>
      <c r="T139" s="37"/>
      <c r="U139" s="37"/>
      <c r="V139" s="37"/>
      <c r="W139" s="37"/>
      <c r="X139" s="37"/>
      <c r="Y139" s="37"/>
      <c r="Z139" s="37"/>
      <c r="AA139" s="37"/>
      <c r="AB139" s="37"/>
      <c r="AC139" s="37"/>
      <c r="AD139" s="37"/>
      <c r="AE139" s="37"/>
    </row>
    <row r="140" spans="1:63" s="2" customFormat="1" ht="10.35" customHeight="1">
      <c r="A140" s="37"/>
      <c r="B140" s="38"/>
      <c r="C140" s="39"/>
      <c r="D140" s="39"/>
      <c r="E140" s="39"/>
      <c r="F140" s="39"/>
      <c r="G140" s="39"/>
      <c r="H140" s="39"/>
      <c r="I140" s="39"/>
      <c r="J140" s="39"/>
      <c r="K140" s="39"/>
      <c r="L140" s="58"/>
      <c r="S140" s="37"/>
      <c r="T140" s="37"/>
      <c r="U140" s="37"/>
      <c r="V140" s="37"/>
      <c r="W140" s="37"/>
      <c r="X140" s="37"/>
      <c r="Y140" s="37"/>
      <c r="Z140" s="37"/>
      <c r="AA140" s="37"/>
      <c r="AB140" s="37"/>
      <c r="AC140" s="37"/>
      <c r="AD140" s="37"/>
      <c r="AE140" s="37"/>
    </row>
    <row r="141" spans="1:63" s="11" customFormat="1" ht="29.25" customHeight="1">
      <c r="A141" s="200"/>
      <c r="B141" s="201"/>
      <c r="C141" s="202" t="s">
        <v>374</v>
      </c>
      <c r="D141" s="203" t="s">
        <v>61</v>
      </c>
      <c r="E141" s="203" t="s">
        <v>57</v>
      </c>
      <c r="F141" s="203" t="s">
        <v>58</v>
      </c>
      <c r="G141" s="203" t="s">
        <v>375</v>
      </c>
      <c r="H141" s="203" t="s">
        <v>376</v>
      </c>
      <c r="I141" s="203" t="s">
        <v>377</v>
      </c>
      <c r="J141" s="204" t="s">
        <v>336</v>
      </c>
      <c r="K141" s="205" t="s">
        <v>378</v>
      </c>
      <c r="L141" s="206"/>
      <c r="M141" s="82" t="s">
        <v>1</v>
      </c>
      <c r="N141" s="83" t="s">
        <v>40</v>
      </c>
      <c r="O141" s="83" t="s">
        <v>379</v>
      </c>
      <c r="P141" s="83" t="s">
        <v>380</v>
      </c>
      <c r="Q141" s="83" t="s">
        <v>381</v>
      </c>
      <c r="R141" s="83" t="s">
        <v>382</v>
      </c>
      <c r="S141" s="83" t="s">
        <v>383</v>
      </c>
      <c r="T141" s="84" t="s">
        <v>384</v>
      </c>
      <c r="U141" s="200"/>
      <c r="V141" s="200"/>
      <c r="W141" s="200"/>
      <c r="X141" s="200"/>
      <c r="Y141" s="200"/>
      <c r="Z141" s="200"/>
      <c r="AA141" s="200"/>
      <c r="AB141" s="200"/>
      <c r="AC141" s="200"/>
      <c r="AD141" s="200"/>
      <c r="AE141" s="200"/>
    </row>
    <row r="142" spans="1:63" s="2" customFormat="1" ht="22.8" customHeight="1">
      <c r="A142" s="37"/>
      <c r="B142" s="38"/>
      <c r="C142" s="89" t="s">
        <v>212</v>
      </c>
      <c r="D142" s="39"/>
      <c r="E142" s="39"/>
      <c r="F142" s="39"/>
      <c r="G142" s="39"/>
      <c r="H142" s="39"/>
      <c r="I142" s="39"/>
      <c r="J142" s="207">
        <f>BK142</f>
        <v>0</v>
      </c>
      <c r="K142" s="39"/>
      <c r="L142" s="40"/>
      <c r="M142" s="85"/>
      <c r="N142" s="208"/>
      <c r="O142" s="86"/>
      <c r="P142" s="209">
        <f>P143+P149+P201+P203</f>
        <v>0</v>
      </c>
      <c r="Q142" s="86"/>
      <c r="R142" s="209">
        <f>R143+R149+R201+R203</f>
        <v>0</v>
      </c>
      <c r="S142" s="86"/>
      <c r="T142" s="210">
        <f>T143+T149+T201+T203</f>
        <v>0</v>
      </c>
      <c r="U142" s="37"/>
      <c r="V142" s="37"/>
      <c r="W142" s="37"/>
      <c r="X142" s="37"/>
      <c r="Y142" s="37"/>
      <c r="Z142" s="37"/>
      <c r="AA142" s="37"/>
      <c r="AB142" s="37"/>
      <c r="AC142" s="37"/>
      <c r="AD142" s="37"/>
      <c r="AE142" s="37"/>
      <c r="AT142" s="19" t="s">
        <v>75</v>
      </c>
      <c r="AU142" s="19" t="s">
        <v>338</v>
      </c>
      <c r="BK142" s="211">
        <f>BK143+BK149+BK201+BK203</f>
        <v>0</v>
      </c>
    </row>
    <row r="143" spans="1:63" s="12" customFormat="1" ht="25.95" customHeight="1">
      <c r="B143" s="212"/>
      <c r="C143" s="213"/>
      <c r="D143" s="214" t="s">
        <v>75</v>
      </c>
      <c r="E143" s="215" t="s">
        <v>390</v>
      </c>
      <c r="F143" s="215" t="s">
        <v>1793</v>
      </c>
      <c r="G143" s="213"/>
      <c r="H143" s="213"/>
      <c r="I143" s="216"/>
      <c r="J143" s="191">
        <f>BK143</f>
        <v>0</v>
      </c>
      <c r="K143" s="213"/>
      <c r="L143" s="217"/>
      <c r="M143" s="218"/>
      <c r="N143" s="219"/>
      <c r="O143" s="219"/>
      <c r="P143" s="220">
        <f>P144+P146</f>
        <v>0</v>
      </c>
      <c r="Q143" s="219"/>
      <c r="R143" s="220">
        <f>R144+R146</f>
        <v>0</v>
      </c>
      <c r="S143" s="219"/>
      <c r="T143" s="221">
        <f>T144+T146</f>
        <v>0</v>
      </c>
      <c r="AR143" s="222" t="s">
        <v>84</v>
      </c>
      <c r="AT143" s="223" t="s">
        <v>75</v>
      </c>
      <c r="AU143" s="223" t="s">
        <v>76</v>
      </c>
      <c r="AY143" s="222" t="s">
        <v>387</v>
      </c>
      <c r="BK143" s="224">
        <f>BK144+BK146</f>
        <v>0</v>
      </c>
    </row>
    <row r="144" spans="1:63" s="12" customFormat="1" ht="22.8" customHeight="1">
      <c r="B144" s="212"/>
      <c r="C144" s="213"/>
      <c r="D144" s="214" t="s">
        <v>75</v>
      </c>
      <c r="E144" s="225" t="s">
        <v>99</v>
      </c>
      <c r="F144" s="225" t="s">
        <v>1949</v>
      </c>
      <c r="G144" s="213"/>
      <c r="H144" s="213"/>
      <c r="I144" s="216"/>
      <c r="J144" s="226">
        <f>BK144</f>
        <v>0</v>
      </c>
      <c r="K144" s="213"/>
      <c r="L144" s="217"/>
      <c r="M144" s="218"/>
      <c r="N144" s="219"/>
      <c r="O144" s="219"/>
      <c r="P144" s="220">
        <f>P145</f>
        <v>0</v>
      </c>
      <c r="Q144" s="219"/>
      <c r="R144" s="220">
        <f>R145</f>
        <v>0</v>
      </c>
      <c r="S144" s="219"/>
      <c r="T144" s="221">
        <f>T145</f>
        <v>0</v>
      </c>
      <c r="AR144" s="222" t="s">
        <v>84</v>
      </c>
      <c r="AT144" s="223" t="s">
        <v>75</v>
      </c>
      <c r="AU144" s="223" t="s">
        <v>84</v>
      </c>
      <c r="AY144" s="222" t="s">
        <v>387</v>
      </c>
      <c r="BK144" s="224">
        <f>BK145</f>
        <v>0</v>
      </c>
    </row>
    <row r="145" spans="1:65" s="2" customFormat="1" ht="24.15" customHeight="1">
      <c r="A145" s="37"/>
      <c r="B145" s="38"/>
      <c r="C145" s="240" t="s">
        <v>84</v>
      </c>
      <c r="D145" s="240" t="s">
        <v>393</v>
      </c>
      <c r="E145" s="241" t="s">
        <v>1950</v>
      </c>
      <c r="F145" s="242" t="s">
        <v>1951</v>
      </c>
      <c r="G145" s="243" t="s">
        <v>436</v>
      </c>
      <c r="H145" s="244">
        <v>11</v>
      </c>
      <c r="I145" s="245"/>
      <c r="J145" s="246">
        <f>ROUND(I145*H145,2)</f>
        <v>0</v>
      </c>
      <c r="K145" s="247"/>
      <c r="L145" s="40"/>
      <c r="M145" s="248" t="s">
        <v>1</v>
      </c>
      <c r="N145" s="249" t="s">
        <v>42</v>
      </c>
      <c r="O145" s="78"/>
      <c r="P145" s="250">
        <f>O145*H145</f>
        <v>0</v>
      </c>
      <c r="Q145" s="250">
        <v>0</v>
      </c>
      <c r="R145" s="250">
        <f>Q145*H145</f>
        <v>0</v>
      </c>
      <c r="S145" s="250">
        <v>0</v>
      </c>
      <c r="T145" s="251">
        <f>S145*H145</f>
        <v>0</v>
      </c>
      <c r="U145" s="37"/>
      <c r="V145" s="37"/>
      <c r="W145" s="37"/>
      <c r="X145" s="37"/>
      <c r="Y145" s="37"/>
      <c r="Z145" s="37"/>
      <c r="AA145" s="37"/>
      <c r="AB145" s="37"/>
      <c r="AC145" s="37"/>
      <c r="AD145" s="37"/>
      <c r="AE145" s="37"/>
      <c r="AR145" s="252" t="s">
        <v>386</v>
      </c>
      <c r="AT145" s="252" t="s">
        <v>393</v>
      </c>
      <c r="AU145" s="252" t="s">
        <v>92</v>
      </c>
      <c r="AY145" s="19" t="s">
        <v>387</v>
      </c>
      <c r="BE145" s="127">
        <f>IF(N145="základná",J145,0)</f>
        <v>0</v>
      </c>
      <c r="BF145" s="127">
        <f>IF(N145="znížená",J145,0)</f>
        <v>0</v>
      </c>
      <c r="BG145" s="127">
        <f>IF(N145="zákl. prenesená",J145,0)</f>
        <v>0</v>
      </c>
      <c r="BH145" s="127">
        <f>IF(N145="zníž. prenesená",J145,0)</f>
        <v>0</v>
      </c>
      <c r="BI145" s="127">
        <f>IF(N145="nulová",J145,0)</f>
        <v>0</v>
      </c>
      <c r="BJ145" s="19" t="s">
        <v>92</v>
      </c>
      <c r="BK145" s="127">
        <f>ROUND(I145*H145,2)</f>
        <v>0</v>
      </c>
      <c r="BL145" s="19" t="s">
        <v>386</v>
      </c>
      <c r="BM145" s="252" t="s">
        <v>92</v>
      </c>
    </row>
    <row r="146" spans="1:65" s="12" customFormat="1" ht="22.8" customHeight="1">
      <c r="B146" s="212"/>
      <c r="C146" s="213"/>
      <c r="D146" s="214" t="s">
        <v>75</v>
      </c>
      <c r="E146" s="225" t="s">
        <v>427</v>
      </c>
      <c r="F146" s="225" t="s">
        <v>1842</v>
      </c>
      <c r="G146" s="213"/>
      <c r="H146" s="213"/>
      <c r="I146" s="216"/>
      <c r="J146" s="226">
        <f>BK146</f>
        <v>0</v>
      </c>
      <c r="K146" s="213"/>
      <c r="L146" s="217"/>
      <c r="M146" s="218"/>
      <c r="N146" s="219"/>
      <c r="O146" s="219"/>
      <c r="P146" s="220">
        <f>SUM(P147:P148)</f>
        <v>0</v>
      </c>
      <c r="Q146" s="219"/>
      <c r="R146" s="220">
        <f>SUM(R147:R148)</f>
        <v>0</v>
      </c>
      <c r="S146" s="219"/>
      <c r="T146" s="221">
        <f>SUM(T147:T148)</f>
        <v>0</v>
      </c>
      <c r="AR146" s="222" t="s">
        <v>84</v>
      </c>
      <c r="AT146" s="223" t="s">
        <v>75</v>
      </c>
      <c r="AU146" s="223" t="s">
        <v>84</v>
      </c>
      <c r="AY146" s="222" t="s">
        <v>387</v>
      </c>
      <c r="BK146" s="224">
        <f>SUM(BK147:BK148)</f>
        <v>0</v>
      </c>
    </row>
    <row r="147" spans="1:65" s="2" customFormat="1" ht="24.15" customHeight="1">
      <c r="A147" s="37"/>
      <c r="B147" s="38"/>
      <c r="C147" s="240" t="s">
        <v>92</v>
      </c>
      <c r="D147" s="240" t="s">
        <v>393</v>
      </c>
      <c r="E147" s="241" t="s">
        <v>1952</v>
      </c>
      <c r="F147" s="242" t="s">
        <v>1953</v>
      </c>
      <c r="G147" s="243" t="s">
        <v>436</v>
      </c>
      <c r="H147" s="244">
        <v>6</v>
      </c>
      <c r="I147" s="245"/>
      <c r="J147" s="246">
        <f>ROUND(I147*H147,2)</f>
        <v>0</v>
      </c>
      <c r="K147" s="247"/>
      <c r="L147" s="40"/>
      <c r="M147" s="248" t="s">
        <v>1</v>
      </c>
      <c r="N147" s="249" t="s">
        <v>42</v>
      </c>
      <c r="O147" s="78"/>
      <c r="P147" s="250">
        <f>O147*H147</f>
        <v>0</v>
      </c>
      <c r="Q147" s="250">
        <v>0</v>
      </c>
      <c r="R147" s="250">
        <f>Q147*H147</f>
        <v>0</v>
      </c>
      <c r="S147" s="250">
        <v>0</v>
      </c>
      <c r="T147" s="251">
        <f>S147*H147</f>
        <v>0</v>
      </c>
      <c r="U147" s="37"/>
      <c r="V147" s="37"/>
      <c r="W147" s="37"/>
      <c r="X147" s="37"/>
      <c r="Y147" s="37"/>
      <c r="Z147" s="37"/>
      <c r="AA147" s="37"/>
      <c r="AB147" s="37"/>
      <c r="AC147" s="37"/>
      <c r="AD147" s="37"/>
      <c r="AE147" s="37"/>
      <c r="AR147" s="252" t="s">
        <v>386</v>
      </c>
      <c r="AT147" s="252" t="s">
        <v>393</v>
      </c>
      <c r="AU147" s="252" t="s">
        <v>92</v>
      </c>
      <c r="AY147" s="19" t="s">
        <v>387</v>
      </c>
      <c r="BE147" s="127">
        <f>IF(N147="základná",J147,0)</f>
        <v>0</v>
      </c>
      <c r="BF147" s="127">
        <f>IF(N147="znížená",J147,0)</f>
        <v>0</v>
      </c>
      <c r="BG147" s="127">
        <f>IF(N147="zákl. prenesená",J147,0)</f>
        <v>0</v>
      </c>
      <c r="BH147" s="127">
        <f>IF(N147="zníž. prenesená",J147,0)</f>
        <v>0</v>
      </c>
      <c r="BI147" s="127">
        <f>IF(N147="nulová",J147,0)</f>
        <v>0</v>
      </c>
      <c r="BJ147" s="19" t="s">
        <v>92</v>
      </c>
      <c r="BK147" s="127">
        <f>ROUND(I147*H147,2)</f>
        <v>0</v>
      </c>
      <c r="BL147" s="19" t="s">
        <v>386</v>
      </c>
      <c r="BM147" s="252" t="s">
        <v>386</v>
      </c>
    </row>
    <row r="148" spans="1:65" s="2" customFormat="1" ht="24.15" customHeight="1">
      <c r="A148" s="37"/>
      <c r="B148" s="38"/>
      <c r="C148" s="240" t="s">
        <v>99</v>
      </c>
      <c r="D148" s="240" t="s">
        <v>393</v>
      </c>
      <c r="E148" s="241" t="s">
        <v>1954</v>
      </c>
      <c r="F148" s="242" t="s">
        <v>1955</v>
      </c>
      <c r="G148" s="243" t="s">
        <v>436</v>
      </c>
      <c r="H148" s="244">
        <v>5</v>
      </c>
      <c r="I148" s="245"/>
      <c r="J148" s="246">
        <f>ROUND(I148*H148,2)</f>
        <v>0</v>
      </c>
      <c r="K148" s="247"/>
      <c r="L148" s="40"/>
      <c r="M148" s="248" t="s">
        <v>1</v>
      </c>
      <c r="N148" s="249" t="s">
        <v>42</v>
      </c>
      <c r="O148" s="78"/>
      <c r="P148" s="250">
        <f>O148*H148</f>
        <v>0</v>
      </c>
      <c r="Q148" s="250">
        <v>0</v>
      </c>
      <c r="R148" s="250">
        <f>Q148*H148</f>
        <v>0</v>
      </c>
      <c r="S148" s="250">
        <v>0</v>
      </c>
      <c r="T148" s="251">
        <f>S148*H148</f>
        <v>0</v>
      </c>
      <c r="U148" s="37"/>
      <c r="V148" s="37"/>
      <c r="W148" s="37"/>
      <c r="X148" s="37"/>
      <c r="Y148" s="37"/>
      <c r="Z148" s="37"/>
      <c r="AA148" s="37"/>
      <c r="AB148" s="37"/>
      <c r="AC148" s="37"/>
      <c r="AD148" s="37"/>
      <c r="AE148" s="37"/>
      <c r="AR148" s="252" t="s">
        <v>386</v>
      </c>
      <c r="AT148" s="252" t="s">
        <v>393</v>
      </c>
      <c r="AU148" s="252" t="s">
        <v>92</v>
      </c>
      <c r="AY148" s="19" t="s">
        <v>387</v>
      </c>
      <c r="BE148" s="127">
        <f>IF(N148="základná",J148,0)</f>
        <v>0</v>
      </c>
      <c r="BF148" s="127">
        <f>IF(N148="znížená",J148,0)</f>
        <v>0</v>
      </c>
      <c r="BG148" s="127">
        <f>IF(N148="zákl. prenesená",J148,0)</f>
        <v>0</v>
      </c>
      <c r="BH148" s="127">
        <f>IF(N148="zníž. prenesená",J148,0)</f>
        <v>0</v>
      </c>
      <c r="BI148" s="127">
        <f>IF(N148="nulová",J148,0)</f>
        <v>0</v>
      </c>
      <c r="BJ148" s="19" t="s">
        <v>92</v>
      </c>
      <c r="BK148" s="127">
        <f>ROUND(I148*H148,2)</f>
        <v>0</v>
      </c>
      <c r="BL148" s="19" t="s">
        <v>386</v>
      </c>
      <c r="BM148" s="252" t="s">
        <v>433</v>
      </c>
    </row>
    <row r="149" spans="1:65" s="12" customFormat="1" ht="25.95" customHeight="1">
      <c r="B149" s="212"/>
      <c r="C149" s="213"/>
      <c r="D149" s="214" t="s">
        <v>75</v>
      </c>
      <c r="E149" s="215" t="s">
        <v>592</v>
      </c>
      <c r="F149" s="215" t="s">
        <v>1910</v>
      </c>
      <c r="G149" s="213"/>
      <c r="H149" s="213"/>
      <c r="I149" s="216"/>
      <c r="J149" s="191">
        <f>BK149</f>
        <v>0</v>
      </c>
      <c r="K149" s="213"/>
      <c r="L149" s="217"/>
      <c r="M149" s="218"/>
      <c r="N149" s="219"/>
      <c r="O149" s="219"/>
      <c r="P149" s="220">
        <f>P150+P199</f>
        <v>0</v>
      </c>
      <c r="Q149" s="219"/>
      <c r="R149" s="220">
        <f>R150+R199</f>
        <v>0</v>
      </c>
      <c r="S149" s="219"/>
      <c r="T149" s="221">
        <f>T150+T199</f>
        <v>0</v>
      </c>
      <c r="AR149" s="222" t="s">
        <v>99</v>
      </c>
      <c r="AT149" s="223" t="s">
        <v>75</v>
      </c>
      <c r="AU149" s="223" t="s">
        <v>76</v>
      </c>
      <c r="AY149" s="222" t="s">
        <v>387</v>
      </c>
      <c r="BK149" s="224">
        <f>BK150+BK199</f>
        <v>0</v>
      </c>
    </row>
    <row r="150" spans="1:65" s="12" customFormat="1" ht="22.8" customHeight="1">
      <c r="B150" s="212"/>
      <c r="C150" s="213"/>
      <c r="D150" s="214" t="s">
        <v>75</v>
      </c>
      <c r="E150" s="225" t="s">
        <v>1956</v>
      </c>
      <c r="F150" s="225" t="s">
        <v>1957</v>
      </c>
      <c r="G150" s="213"/>
      <c r="H150" s="213"/>
      <c r="I150" s="216"/>
      <c r="J150" s="226">
        <f>BK150</f>
        <v>0</v>
      </c>
      <c r="K150" s="213"/>
      <c r="L150" s="217"/>
      <c r="M150" s="218"/>
      <c r="N150" s="219"/>
      <c r="O150" s="219"/>
      <c r="P150" s="220">
        <f>SUM(P151:P198)</f>
        <v>0</v>
      </c>
      <c r="Q150" s="219"/>
      <c r="R150" s="220">
        <f>SUM(R151:R198)</f>
        <v>0</v>
      </c>
      <c r="S150" s="219"/>
      <c r="T150" s="221">
        <f>SUM(T151:T198)</f>
        <v>0</v>
      </c>
      <c r="AR150" s="222" t="s">
        <v>99</v>
      </c>
      <c r="AT150" s="223" t="s">
        <v>75</v>
      </c>
      <c r="AU150" s="223" t="s">
        <v>84</v>
      </c>
      <c r="AY150" s="222" t="s">
        <v>387</v>
      </c>
      <c r="BK150" s="224">
        <f>SUM(BK151:BK198)</f>
        <v>0</v>
      </c>
    </row>
    <row r="151" spans="1:65" s="2" customFormat="1" ht="24.15" customHeight="1">
      <c r="A151" s="37"/>
      <c r="B151" s="38"/>
      <c r="C151" s="240" t="s">
        <v>386</v>
      </c>
      <c r="D151" s="240" t="s">
        <v>393</v>
      </c>
      <c r="E151" s="241" t="s">
        <v>1958</v>
      </c>
      <c r="F151" s="242" t="s">
        <v>1959</v>
      </c>
      <c r="G151" s="243" t="s">
        <v>396</v>
      </c>
      <c r="H151" s="244">
        <v>87</v>
      </c>
      <c r="I151" s="245"/>
      <c r="J151" s="246">
        <f t="shared" ref="J151:J198" si="5">ROUND(I151*H151,2)</f>
        <v>0</v>
      </c>
      <c r="K151" s="247"/>
      <c r="L151" s="40"/>
      <c r="M151" s="248" t="s">
        <v>1</v>
      </c>
      <c r="N151" s="249" t="s">
        <v>42</v>
      </c>
      <c r="O151" s="78"/>
      <c r="P151" s="250">
        <f t="shared" ref="P151:P198" si="6">O151*H151</f>
        <v>0</v>
      </c>
      <c r="Q151" s="250">
        <v>0</v>
      </c>
      <c r="R151" s="250">
        <f t="shared" ref="R151:R198" si="7">Q151*H151</f>
        <v>0</v>
      </c>
      <c r="S151" s="250">
        <v>0</v>
      </c>
      <c r="T151" s="251">
        <f t="shared" ref="T151:T198" si="8">S151*H151</f>
        <v>0</v>
      </c>
      <c r="U151" s="37"/>
      <c r="V151" s="37"/>
      <c r="W151" s="37"/>
      <c r="X151" s="37"/>
      <c r="Y151" s="37"/>
      <c r="Z151" s="37"/>
      <c r="AA151" s="37"/>
      <c r="AB151" s="37"/>
      <c r="AC151" s="37"/>
      <c r="AD151" s="37"/>
      <c r="AE151" s="37"/>
      <c r="AR151" s="252" t="s">
        <v>731</v>
      </c>
      <c r="AT151" s="252" t="s">
        <v>393</v>
      </c>
      <c r="AU151" s="252" t="s">
        <v>92</v>
      </c>
      <c r="AY151" s="19" t="s">
        <v>387</v>
      </c>
      <c r="BE151" s="127">
        <f t="shared" ref="BE151:BE198" si="9">IF(N151="základná",J151,0)</f>
        <v>0</v>
      </c>
      <c r="BF151" s="127">
        <f t="shared" ref="BF151:BF198" si="10">IF(N151="znížená",J151,0)</f>
        <v>0</v>
      </c>
      <c r="BG151" s="127">
        <f t="shared" ref="BG151:BG198" si="11">IF(N151="zákl. prenesená",J151,0)</f>
        <v>0</v>
      </c>
      <c r="BH151" s="127">
        <f t="shared" ref="BH151:BH198" si="12">IF(N151="zníž. prenesená",J151,0)</f>
        <v>0</v>
      </c>
      <c r="BI151" s="127">
        <f t="shared" ref="BI151:BI198" si="13">IF(N151="nulová",J151,0)</f>
        <v>0</v>
      </c>
      <c r="BJ151" s="19" t="s">
        <v>92</v>
      </c>
      <c r="BK151" s="127">
        <f t="shared" ref="BK151:BK198" si="14">ROUND(I151*H151,2)</f>
        <v>0</v>
      </c>
      <c r="BL151" s="19" t="s">
        <v>731</v>
      </c>
      <c r="BM151" s="252" t="s">
        <v>443</v>
      </c>
    </row>
    <row r="152" spans="1:65" s="2" customFormat="1" ht="33" customHeight="1">
      <c r="A152" s="37"/>
      <c r="B152" s="38"/>
      <c r="C152" s="297" t="s">
        <v>429</v>
      </c>
      <c r="D152" s="297" t="s">
        <v>592</v>
      </c>
      <c r="E152" s="298" t="s">
        <v>1960</v>
      </c>
      <c r="F152" s="299" t="s">
        <v>1961</v>
      </c>
      <c r="G152" s="300" t="s">
        <v>396</v>
      </c>
      <c r="H152" s="301">
        <v>87</v>
      </c>
      <c r="I152" s="302"/>
      <c r="J152" s="303">
        <f t="shared" si="5"/>
        <v>0</v>
      </c>
      <c r="K152" s="304"/>
      <c r="L152" s="305"/>
      <c r="M152" s="306" t="s">
        <v>1</v>
      </c>
      <c r="N152" s="307" t="s">
        <v>42</v>
      </c>
      <c r="O152" s="78"/>
      <c r="P152" s="250">
        <f t="shared" si="6"/>
        <v>0</v>
      </c>
      <c r="Q152" s="250">
        <v>0</v>
      </c>
      <c r="R152" s="250">
        <f t="shared" si="7"/>
        <v>0</v>
      </c>
      <c r="S152" s="250">
        <v>0</v>
      </c>
      <c r="T152" s="251">
        <f t="shared" si="8"/>
        <v>0</v>
      </c>
      <c r="U152" s="37"/>
      <c r="V152" s="37"/>
      <c r="W152" s="37"/>
      <c r="X152" s="37"/>
      <c r="Y152" s="37"/>
      <c r="Z152" s="37"/>
      <c r="AA152" s="37"/>
      <c r="AB152" s="37"/>
      <c r="AC152" s="37"/>
      <c r="AD152" s="37"/>
      <c r="AE152" s="37"/>
      <c r="AR152" s="252" t="s">
        <v>1391</v>
      </c>
      <c r="AT152" s="252" t="s">
        <v>592</v>
      </c>
      <c r="AU152" s="252" t="s">
        <v>92</v>
      </c>
      <c r="AY152" s="19" t="s">
        <v>387</v>
      </c>
      <c r="BE152" s="127">
        <f t="shared" si="9"/>
        <v>0</v>
      </c>
      <c r="BF152" s="127">
        <f t="shared" si="10"/>
        <v>0</v>
      </c>
      <c r="BG152" s="127">
        <f t="shared" si="11"/>
        <v>0</v>
      </c>
      <c r="BH152" s="127">
        <f t="shared" si="12"/>
        <v>0</v>
      </c>
      <c r="BI152" s="127">
        <f t="shared" si="13"/>
        <v>0</v>
      </c>
      <c r="BJ152" s="19" t="s">
        <v>92</v>
      </c>
      <c r="BK152" s="127">
        <f t="shared" si="14"/>
        <v>0</v>
      </c>
      <c r="BL152" s="19" t="s">
        <v>731</v>
      </c>
      <c r="BM152" s="252" t="s">
        <v>128</v>
      </c>
    </row>
    <row r="153" spans="1:65" s="2" customFormat="1" ht="24.15" customHeight="1">
      <c r="A153" s="37"/>
      <c r="B153" s="38"/>
      <c r="C153" s="297" t="s">
        <v>433</v>
      </c>
      <c r="D153" s="297" t="s">
        <v>592</v>
      </c>
      <c r="E153" s="298" t="s">
        <v>1962</v>
      </c>
      <c r="F153" s="299" t="s">
        <v>1963</v>
      </c>
      <c r="G153" s="300" t="s">
        <v>436</v>
      </c>
      <c r="H153" s="301">
        <v>36</v>
      </c>
      <c r="I153" s="302"/>
      <c r="J153" s="303">
        <f t="shared" si="5"/>
        <v>0</v>
      </c>
      <c r="K153" s="304"/>
      <c r="L153" s="305"/>
      <c r="M153" s="306" t="s">
        <v>1</v>
      </c>
      <c r="N153" s="307" t="s">
        <v>42</v>
      </c>
      <c r="O153" s="78"/>
      <c r="P153" s="250">
        <f t="shared" si="6"/>
        <v>0</v>
      </c>
      <c r="Q153" s="250">
        <v>0</v>
      </c>
      <c r="R153" s="250">
        <f t="shared" si="7"/>
        <v>0</v>
      </c>
      <c r="S153" s="250">
        <v>0</v>
      </c>
      <c r="T153" s="251">
        <f t="shared" si="8"/>
        <v>0</v>
      </c>
      <c r="U153" s="37"/>
      <c r="V153" s="37"/>
      <c r="W153" s="37"/>
      <c r="X153" s="37"/>
      <c r="Y153" s="37"/>
      <c r="Z153" s="37"/>
      <c r="AA153" s="37"/>
      <c r="AB153" s="37"/>
      <c r="AC153" s="37"/>
      <c r="AD153" s="37"/>
      <c r="AE153" s="37"/>
      <c r="AR153" s="252" t="s">
        <v>1391</v>
      </c>
      <c r="AT153" s="252" t="s">
        <v>592</v>
      </c>
      <c r="AU153" s="252" t="s">
        <v>92</v>
      </c>
      <c r="AY153" s="19" t="s">
        <v>387</v>
      </c>
      <c r="BE153" s="127">
        <f t="shared" si="9"/>
        <v>0</v>
      </c>
      <c r="BF153" s="127">
        <f t="shared" si="10"/>
        <v>0</v>
      </c>
      <c r="BG153" s="127">
        <f t="shared" si="11"/>
        <v>0</v>
      </c>
      <c r="BH153" s="127">
        <f t="shared" si="12"/>
        <v>0</v>
      </c>
      <c r="BI153" s="127">
        <f t="shared" si="13"/>
        <v>0</v>
      </c>
      <c r="BJ153" s="19" t="s">
        <v>92</v>
      </c>
      <c r="BK153" s="127">
        <f t="shared" si="14"/>
        <v>0</v>
      </c>
      <c r="BL153" s="19" t="s">
        <v>731</v>
      </c>
      <c r="BM153" s="252" t="s">
        <v>467</v>
      </c>
    </row>
    <row r="154" spans="1:65" s="2" customFormat="1" ht="37.799999999999997" customHeight="1">
      <c r="A154" s="37"/>
      <c r="B154" s="38"/>
      <c r="C154" s="240" t="s">
        <v>439</v>
      </c>
      <c r="D154" s="240" t="s">
        <v>393</v>
      </c>
      <c r="E154" s="241" t="s">
        <v>1964</v>
      </c>
      <c r="F154" s="242" t="s">
        <v>1965</v>
      </c>
      <c r="G154" s="243" t="s">
        <v>396</v>
      </c>
      <c r="H154" s="244">
        <v>30</v>
      </c>
      <c r="I154" s="245"/>
      <c r="J154" s="246">
        <f t="shared" si="5"/>
        <v>0</v>
      </c>
      <c r="K154" s="247"/>
      <c r="L154" s="40"/>
      <c r="M154" s="248" t="s">
        <v>1</v>
      </c>
      <c r="N154" s="249" t="s">
        <v>42</v>
      </c>
      <c r="O154" s="78"/>
      <c r="P154" s="250">
        <f t="shared" si="6"/>
        <v>0</v>
      </c>
      <c r="Q154" s="250">
        <v>0</v>
      </c>
      <c r="R154" s="250">
        <f t="shared" si="7"/>
        <v>0</v>
      </c>
      <c r="S154" s="250">
        <v>0</v>
      </c>
      <c r="T154" s="251">
        <f t="shared" si="8"/>
        <v>0</v>
      </c>
      <c r="U154" s="37"/>
      <c r="V154" s="37"/>
      <c r="W154" s="37"/>
      <c r="X154" s="37"/>
      <c r="Y154" s="37"/>
      <c r="Z154" s="37"/>
      <c r="AA154" s="37"/>
      <c r="AB154" s="37"/>
      <c r="AC154" s="37"/>
      <c r="AD154" s="37"/>
      <c r="AE154" s="37"/>
      <c r="AR154" s="252" t="s">
        <v>731</v>
      </c>
      <c r="AT154" s="252" t="s">
        <v>393</v>
      </c>
      <c r="AU154" s="252" t="s">
        <v>92</v>
      </c>
      <c r="AY154" s="19" t="s">
        <v>387</v>
      </c>
      <c r="BE154" s="127">
        <f t="shared" si="9"/>
        <v>0</v>
      </c>
      <c r="BF154" s="127">
        <f t="shared" si="10"/>
        <v>0</v>
      </c>
      <c r="BG154" s="127">
        <f t="shared" si="11"/>
        <v>0</v>
      </c>
      <c r="BH154" s="127">
        <f t="shared" si="12"/>
        <v>0</v>
      </c>
      <c r="BI154" s="127">
        <f t="shared" si="13"/>
        <v>0</v>
      </c>
      <c r="BJ154" s="19" t="s">
        <v>92</v>
      </c>
      <c r="BK154" s="127">
        <f t="shared" si="14"/>
        <v>0</v>
      </c>
      <c r="BL154" s="19" t="s">
        <v>731</v>
      </c>
      <c r="BM154" s="252" t="s">
        <v>475</v>
      </c>
    </row>
    <row r="155" spans="1:65" s="2" customFormat="1" ht="24.15" customHeight="1">
      <c r="A155" s="37"/>
      <c r="B155" s="38"/>
      <c r="C155" s="297" t="s">
        <v>443</v>
      </c>
      <c r="D155" s="297" t="s">
        <v>592</v>
      </c>
      <c r="E155" s="298" t="s">
        <v>1966</v>
      </c>
      <c r="F155" s="299" t="s">
        <v>1967</v>
      </c>
      <c r="G155" s="300" t="s">
        <v>396</v>
      </c>
      <c r="H155" s="301">
        <v>30</v>
      </c>
      <c r="I155" s="302"/>
      <c r="J155" s="303">
        <f t="shared" si="5"/>
        <v>0</v>
      </c>
      <c r="K155" s="304"/>
      <c r="L155" s="305"/>
      <c r="M155" s="306" t="s">
        <v>1</v>
      </c>
      <c r="N155" s="307" t="s">
        <v>42</v>
      </c>
      <c r="O155" s="78"/>
      <c r="P155" s="250">
        <f t="shared" si="6"/>
        <v>0</v>
      </c>
      <c r="Q155" s="250">
        <v>0</v>
      </c>
      <c r="R155" s="250">
        <f t="shared" si="7"/>
        <v>0</v>
      </c>
      <c r="S155" s="250">
        <v>0</v>
      </c>
      <c r="T155" s="251">
        <f t="shared" si="8"/>
        <v>0</v>
      </c>
      <c r="U155" s="37"/>
      <c r="V155" s="37"/>
      <c r="W155" s="37"/>
      <c r="X155" s="37"/>
      <c r="Y155" s="37"/>
      <c r="Z155" s="37"/>
      <c r="AA155" s="37"/>
      <c r="AB155" s="37"/>
      <c r="AC155" s="37"/>
      <c r="AD155" s="37"/>
      <c r="AE155" s="37"/>
      <c r="AR155" s="252" t="s">
        <v>1391</v>
      </c>
      <c r="AT155" s="252" t="s">
        <v>592</v>
      </c>
      <c r="AU155" s="252" t="s">
        <v>92</v>
      </c>
      <c r="AY155" s="19" t="s">
        <v>387</v>
      </c>
      <c r="BE155" s="127">
        <f t="shared" si="9"/>
        <v>0</v>
      </c>
      <c r="BF155" s="127">
        <f t="shared" si="10"/>
        <v>0</v>
      </c>
      <c r="BG155" s="127">
        <f t="shared" si="11"/>
        <v>0</v>
      </c>
      <c r="BH155" s="127">
        <f t="shared" si="12"/>
        <v>0</v>
      </c>
      <c r="BI155" s="127">
        <f t="shared" si="13"/>
        <v>0</v>
      </c>
      <c r="BJ155" s="19" t="s">
        <v>92</v>
      </c>
      <c r="BK155" s="127">
        <f t="shared" si="14"/>
        <v>0</v>
      </c>
      <c r="BL155" s="19" t="s">
        <v>731</v>
      </c>
      <c r="BM155" s="252" t="s">
        <v>422</v>
      </c>
    </row>
    <row r="156" spans="1:65" s="2" customFormat="1" ht="24.15" customHeight="1">
      <c r="A156" s="37"/>
      <c r="B156" s="38"/>
      <c r="C156" s="297" t="s">
        <v>427</v>
      </c>
      <c r="D156" s="297" t="s">
        <v>592</v>
      </c>
      <c r="E156" s="298" t="s">
        <v>1968</v>
      </c>
      <c r="F156" s="299" t="s">
        <v>1969</v>
      </c>
      <c r="G156" s="300" t="s">
        <v>396</v>
      </c>
      <c r="H156" s="301">
        <v>6</v>
      </c>
      <c r="I156" s="302"/>
      <c r="J156" s="303">
        <f t="shared" si="5"/>
        <v>0</v>
      </c>
      <c r="K156" s="304"/>
      <c r="L156" s="305"/>
      <c r="M156" s="306" t="s">
        <v>1</v>
      </c>
      <c r="N156" s="307" t="s">
        <v>42</v>
      </c>
      <c r="O156" s="78"/>
      <c r="P156" s="250">
        <f t="shared" si="6"/>
        <v>0</v>
      </c>
      <c r="Q156" s="250">
        <v>0</v>
      </c>
      <c r="R156" s="250">
        <f t="shared" si="7"/>
        <v>0</v>
      </c>
      <c r="S156" s="250">
        <v>0</v>
      </c>
      <c r="T156" s="251">
        <f t="shared" si="8"/>
        <v>0</v>
      </c>
      <c r="U156" s="37"/>
      <c r="V156" s="37"/>
      <c r="W156" s="37"/>
      <c r="X156" s="37"/>
      <c r="Y156" s="37"/>
      <c r="Z156" s="37"/>
      <c r="AA156" s="37"/>
      <c r="AB156" s="37"/>
      <c r="AC156" s="37"/>
      <c r="AD156" s="37"/>
      <c r="AE156" s="37"/>
      <c r="AR156" s="252" t="s">
        <v>1391</v>
      </c>
      <c r="AT156" s="252" t="s">
        <v>592</v>
      </c>
      <c r="AU156" s="252" t="s">
        <v>92</v>
      </c>
      <c r="AY156" s="19" t="s">
        <v>387</v>
      </c>
      <c r="BE156" s="127">
        <f t="shared" si="9"/>
        <v>0</v>
      </c>
      <c r="BF156" s="127">
        <f t="shared" si="10"/>
        <v>0</v>
      </c>
      <c r="BG156" s="127">
        <f t="shared" si="11"/>
        <v>0</v>
      </c>
      <c r="BH156" s="127">
        <f t="shared" si="12"/>
        <v>0</v>
      </c>
      <c r="BI156" s="127">
        <f t="shared" si="13"/>
        <v>0</v>
      </c>
      <c r="BJ156" s="19" t="s">
        <v>92</v>
      </c>
      <c r="BK156" s="127">
        <f t="shared" si="14"/>
        <v>0</v>
      </c>
      <c r="BL156" s="19" t="s">
        <v>731</v>
      </c>
      <c r="BM156" s="252" t="s">
        <v>493</v>
      </c>
    </row>
    <row r="157" spans="1:65" s="2" customFormat="1" ht="24.15" customHeight="1">
      <c r="A157" s="37"/>
      <c r="B157" s="38"/>
      <c r="C157" s="240" t="s">
        <v>128</v>
      </c>
      <c r="D157" s="240" t="s">
        <v>393</v>
      </c>
      <c r="E157" s="241" t="s">
        <v>1970</v>
      </c>
      <c r="F157" s="242" t="s">
        <v>1971</v>
      </c>
      <c r="G157" s="243" t="s">
        <v>405</v>
      </c>
      <c r="H157" s="244">
        <v>5</v>
      </c>
      <c r="I157" s="245"/>
      <c r="J157" s="246">
        <f t="shared" si="5"/>
        <v>0</v>
      </c>
      <c r="K157" s="247"/>
      <c r="L157" s="40"/>
      <c r="M157" s="248" t="s">
        <v>1</v>
      </c>
      <c r="N157" s="249" t="s">
        <v>42</v>
      </c>
      <c r="O157" s="78"/>
      <c r="P157" s="250">
        <f t="shared" si="6"/>
        <v>0</v>
      </c>
      <c r="Q157" s="250">
        <v>0</v>
      </c>
      <c r="R157" s="250">
        <f t="shared" si="7"/>
        <v>0</v>
      </c>
      <c r="S157" s="250">
        <v>0</v>
      </c>
      <c r="T157" s="251">
        <f t="shared" si="8"/>
        <v>0</v>
      </c>
      <c r="U157" s="37"/>
      <c r="V157" s="37"/>
      <c r="W157" s="37"/>
      <c r="X157" s="37"/>
      <c r="Y157" s="37"/>
      <c r="Z157" s="37"/>
      <c r="AA157" s="37"/>
      <c r="AB157" s="37"/>
      <c r="AC157" s="37"/>
      <c r="AD157" s="37"/>
      <c r="AE157" s="37"/>
      <c r="AR157" s="252" t="s">
        <v>731</v>
      </c>
      <c r="AT157" s="252" t="s">
        <v>393</v>
      </c>
      <c r="AU157" s="252" t="s">
        <v>92</v>
      </c>
      <c r="AY157" s="19" t="s">
        <v>387</v>
      </c>
      <c r="BE157" s="127">
        <f t="shared" si="9"/>
        <v>0</v>
      </c>
      <c r="BF157" s="127">
        <f t="shared" si="10"/>
        <v>0</v>
      </c>
      <c r="BG157" s="127">
        <f t="shared" si="11"/>
        <v>0</v>
      </c>
      <c r="BH157" s="127">
        <f t="shared" si="12"/>
        <v>0</v>
      </c>
      <c r="BI157" s="127">
        <f t="shared" si="13"/>
        <v>0</v>
      </c>
      <c r="BJ157" s="19" t="s">
        <v>92</v>
      </c>
      <c r="BK157" s="127">
        <f t="shared" si="14"/>
        <v>0</v>
      </c>
      <c r="BL157" s="19" t="s">
        <v>731</v>
      </c>
      <c r="BM157" s="252" t="s">
        <v>7</v>
      </c>
    </row>
    <row r="158" spans="1:65" s="2" customFormat="1" ht="16.5" customHeight="1">
      <c r="A158" s="37"/>
      <c r="B158" s="38"/>
      <c r="C158" s="240" t="s">
        <v>131</v>
      </c>
      <c r="D158" s="240" t="s">
        <v>393</v>
      </c>
      <c r="E158" s="241" t="s">
        <v>1972</v>
      </c>
      <c r="F158" s="242" t="s">
        <v>1973</v>
      </c>
      <c r="G158" s="243" t="s">
        <v>405</v>
      </c>
      <c r="H158" s="244">
        <v>4</v>
      </c>
      <c r="I158" s="245"/>
      <c r="J158" s="246">
        <f t="shared" si="5"/>
        <v>0</v>
      </c>
      <c r="K158" s="247"/>
      <c r="L158" s="40"/>
      <c r="M158" s="248" t="s">
        <v>1</v>
      </c>
      <c r="N158" s="249" t="s">
        <v>42</v>
      </c>
      <c r="O158" s="78"/>
      <c r="P158" s="250">
        <f t="shared" si="6"/>
        <v>0</v>
      </c>
      <c r="Q158" s="250">
        <v>0</v>
      </c>
      <c r="R158" s="250">
        <f t="shared" si="7"/>
        <v>0</v>
      </c>
      <c r="S158" s="250">
        <v>0</v>
      </c>
      <c r="T158" s="251">
        <f t="shared" si="8"/>
        <v>0</v>
      </c>
      <c r="U158" s="37"/>
      <c r="V158" s="37"/>
      <c r="W158" s="37"/>
      <c r="X158" s="37"/>
      <c r="Y158" s="37"/>
      <c r="Z158" s="37"/>
      <c r="AA158" s="37"/>
      <c r="AB158" s="37"/>
      <c r="AC158" s="37"/>
      <c r="AD158" s="37"/>
      <c r="AE158" s="37"/>
      <c r="AR158" s="252" t="s">
        <v>731</v>
      </c>
      <c r="AT158" s="252" t="s">
        <v>393</v>
      </c>
      <c r="AU158" s="252" t="s">
        <v>92</v>
      </c>
      <c r="AY158" s="19" t="s">
        <v>387</v>
      </c>
      <c r="BE158" s="127">
        <f t="shared" si="9"/>
        <v>0</v>
      </c>
      <c r="BF158" s="127">
        <f t="shared" si="10"/>
        <v>0</v>
      </c>
      <c r="BG158" s="127">
        <f t="shared" si="11"/>
        <v>0</v>
      </c>
      <c r="BH158" s="127">
        <f t="shared" si="12"/>
        <v>0</v>
      </c>
      <c r="BI158" s="127">
        <f t="shared" si="13"/>
        <v>0</v>
      </c>
      <c r="BJ158" s="19" t="s">
        <v>92</v>
      </c>
      <c r="BK158" s="127">
        <f t="shared" si="14"/>
        <v>0</v>
      </c>
      <c r="BL158" s="19" t="s">
        <v>731</v>
      </c>
      <c r="BM158" s="252" t="s">
        <v>515</v>
      </c>
    </row>
    <row r="159" spans="1:65" s="2" customFormat="1" ht="24.15" customHeight="1">
      <c r="A159" s="37"/>
      <c r="B159" s="38"/>
      <c r="C159" s="240" t="s">
        <v>467</v>
      </c>
      <c r="D159" s="240" t="s">
        <v>393</v>
      </c>
      <c r="E159" s="241" t="s">
        <v>1974</v>
      </c>
      <c r="F159" s="242" t="s">
        <v>1975</v>
      </c>
      <c r="G159" s="243" t="s">
        <v>405</v>
      </c>
      <c r="H159" s="244">
        <v>4</v>
      </c>
      <c r="I159" s="245"/>
      <c r="J159" s="246">
        <f t="shared" si="5"/>
        <v>0</v>
      </c>
      <c r="K159" s="247"/>
      <c r="L159" s="40"/>
      <c r="M159" s="248" t="s">
        <v>1</v>
      </c>
      <c r="N159" s="249" t="s">
        <v>42</v>
      </c>
      <c r="O159" s="78"/>
      <c r="P159" s="250">
        <f t="shared" si="6"/>
        <v>0</v>
      </c>
      <c r="Q159" s="250">
        <v>0</v>
      </c>
      <c r="R159" s="250">
        <f t="shared" si="7"/>
        <v>0</v>
      </c>
      <c r="S159" s="250">
        <v>0</v>
      </c>
      <c r="T159" s="251">
        <f t="shared" si="8"/>
        <v>0</v>
      </c>
      <c r="U159" s="37"/>
      <c r="V159" s="37"/>
      <c r="W159" s="37"/>
      <c r="X159" s="37"/>
      <c r="Y159" s="37"/>
      <c r="Z159" s="37"/>
      <c r="AA159" s="37"/>
      <c r="AB159" s="37"/>
      <c r="AC159" s="37"/>
      <c r="AD159" s="37"/>
      <c r="AE159" s="37"/>
      <c r="AR159" s="252" t="s">
        <v>731</v>
      </c>
      <c r="AT159" s="252" t="s">
        <v>393</v>
      </c>
      <c r="AU159" s="252" t="s">
        <v>92</v>
      </c>
      <c r="AY159" s="19" t="s">
        <v>387</v>
      </c>
      <c r="BE159" s="127">
        <f t="shared" si="9"/>
        <v>0</v>
      </c>
      <c r="BF159" s="127">
        <f t="shared" si="10"/>
        <v>0</v>
      </c>
      <c r="BG159" s="127">
        <f t="shared" si="11"/>
        <v>0</v>
      </c>
      <c r="BH159" s="127">
        <f t="shared" si="12"/>
        <v>0</v>
      </c>
      <c r="BI159" s="127">
        <f t="shared" si="13"/>
        <v>0</v>
      </c>
      <c r="BJ159" s="19" t="s">
        <v>92</v>
      </c>
      <c r="BK159" s="127">
        <f t="shared" si="14"/>
        <v>0</v>
      </c>
      <c r="BL159" s="19" t="s">
        <v>731</v>
      </c>
      <c r="BM159" s="252" t="s">
        <v>296</v>
      </c>
    </row>
    <row r="160" spans="1:65" s="2" customFormat="1" ht="24.15" customHeight="1">
      <c r="A160" s="37"/>
      <c r="B160" s="38"/>
      <c r="C160" s="240" t="s">
        <v>471</v>
      </c>
      <c r="D160" s="240" t="s">
        <v>393</v>
      </c>
      <c r="E160" s="241" t="s">
        <v>1976</v>
      </c>
      <c r="F160" s="242" t="s">
        <v>1977</v>
      </c>
      <c r="G160" s="243" t="s">
        <v>436</v>
      </c>
      <c r="H160" s="244">
        <v>24</v>
      </c>
      <c r="I160" s="245"/>
      <c r="J160" s="246">
        <f t="shared" si="5"/>
        <v>0</v>
      </c>
      <c r="K160" s="247"/>
      <c r="L160" s="40"/>
      <c r="M160" s="248" t="s">
        <v>1</v>
      </c>
      <c r="N160" s="249" t="s">
        <v>42</v>
      </c>
      <c r="O160" s="78"/>
      <c r="P160" s="250">
        <f t="shared" si="6"/>
        <v>0</v>
      </c>
      <c r="Q160" s="250">
        <v>0</v>
      </c>
      <c r="R160" s="250">
        <f t="shared" si="7"/>
        <v>0</v>
      </c>
      <c r="S160" s="250">
        <v>0</v>
      </c>
      <c r="T160" s="251">
        <f t="shared" si="8"/>
        <v>0</v>
      </c>
      <c r="U160" s="37"/>
      <c r="V160" s="37"/>
      <c r="W160" s="37"/>
      <c r="X160" s="37"/>
      <c r="Y160" s="37"/>
      <c r="Z160" s="37"/>
      <c r="AA160" s="37"/>
      <c r="AB160" s="37"/>
      <c r="AC160" s="37"/>
      <c r="AD160" s="37"/>
      <c r="AE160" s="37"/>
      <c r="AR160" s="252" t="s">
        <v>731</v>
      </c>
      <c r="AT160" s="252" t="s">
        <v>393</v>
      </c>
      <c r="AU160" s="252" t="s">
        <v>92</v>
      </c>
      <c r="AY160" s="19" t="s">
        <v>387</v>
      </c>
      <c r="BE160" s="127">
        <f t="shared" si="9"/>
        <v>0</v>
      </c>
      <c r="BF160" s="127">
        <f t="shared" si="10"/>
        <v>0</v>
      </c>
      <c r="BG160" s="127">
        <f t="shared" si="11"/>
        <v>0</v>
      </c>
      <c r="BH160" s="127">
        <f t="shared" si="12"/>
        <v>0</v>
      </c>
      <c r="BI160" s="127">
        <f t="shared" si="13"/>
        <v>0</v>
      </c>
      <c r="BJ160" s="19" t="s">
        <v>92</v>
      </c>
      <c r="BK160" s="127">
        <f t="shared" si="14"/>
        <v>0</v>
      </c>
      <c r="BL160" s="19" t="s">
        <v>731</v>
      </c>
      <c r="BM160" s="252" t="s">
        <v>535</v>
      </c>
    </row>
    <row r="161" spans="1:65" s="2" customFormat="1" ht="16.5" customHeight="1">
      <c r="A161" s="37"/>
      <c r="B161" s="38"/>
      <c r="C161" s="297" t="s">
        <v>475</v>
      </c>
      <c r="D161" s="297" t="s">
        <v>592</v>
      </c>
      <c r="E161" s="298" t="s">
        <v>1978</v>
      </c>
      <c r="F161" s="299" t="s">
        <v>1979</v>
      </c>
      <c r="G161" s="300" t="s">
        <v>436</v>
      </c>
      <c r="H161" s="301">
        <v>24</v>
      </c>
      <c r="I161" s="302"/>
      <c r="J161" s="303">
        <f t="shared" si="5"/>
        <v>0</v>
      </c>
      <c r="K161" s="304"/>
      <c r="L161" s="305"/>
      <c r="M161" s="306" t="s">
        <v>1</v>
      </c>
      <c r="N161" s="307" t="s">
        <v>42</v>
      </c>
      <c r="O161" s="78"/>
      <c r="P161" s="250">
        <f t="shared" si="6"/>
        <v>0</v>
      </c>
      <c r="Q161" s="250">
        <v>0</v>
      </c>
      <c r="R161" s="250">
        <f t="shared" si="7"/>
        <v>0</v>
      </c>
      <c r="S161" s="250">
        <v>0</v>
      </c>
      <c r="T161" s="251">
        <f t="shared" si="8"/>
        <v>0</v>
      </c>
      <c r="U161" s="37"/>
      <c r="V161" s="37"/>
      <c r="W161" s="37"/>
      <c r="X161" s="37"/>
      <c r="Y161" s="37"/>
      <c r="Z161" s="37"/>
      <c r="AA161" s="37"/>
      <c r="AB161" s="37"/>
      <c r="AC161" s="37"/>
      <c r="AD161" s="37"/>
      <c r="AE161" s="37"/>
      <c r="AR161" s="252" t="s">
        <v>1391</v>
      </c>
      <c r="AT161" s="252" t="s">
        <v>592</v>
      </c>
      <c r="AU161" s="252" t="s">
        <v>92</v>
      </c>
      <c r="AY161" s="19" t="s">
        <v>387</v>
      </c>
      <c r="BE161" s="127">
        <f t="shared" si="9"/>
        <v>0</v>
      </c>
      <c r="BF161" s="127">
        <f t="shared" si="10"/>
        <v>0</v>
      </c>
      <c r="BG161" s="127">
        <f t="shared" si="11"/>
        <v>0</v>
      </c>
      <c r="BH161" s="127">
        <f t="shared" si="12"/>
        <v>0</v>
      </c>
      <c r="BI161" s="127">
        <f t="shared" si="13"/>
        <v>0</v>
      </c>
      <c r="BJ161" s="19" t="s">
        <v>92</v>
      </c>
      <c r="BK161" s="127">
        <f t="shared" si="14"/>
        <v>0</v>
      </c>
      <c r="BL161" s="19" t="s">
        <v>731</v>
      </c>
      <c r="BM161" s="252" t="s">
        <v>546</v>
      </c>
    </row>
    <row r="162" spans="1:65" s="2" customFormat="1" ht="24.15" customHeight="1">
      <c r="A162" s="37"/>
      <c r="B162" s="38"/>
      <c r="C162" s="240" t="s">
        <v>479</v>
      </c>
      <c r="D162" s="240" t="s">
        <v>393</v>
      </c>
      <c r="E162" s="241" t="s">
        <v>1980</v>
      </c>
      <c r="F162" s="242" t="s">
        <v>1981</v>
      </c>
      <c r="G162" s="243" t="s">
        <v>436</v>
      </c>
      <c r="H162" s="244">
        <v>12</v>
      </c>
      <c r="I162" s="245"/>
      <c r="J162" s="246">
        <f t="shared" si="5"/>
        <v>0</v>
      </c>
      <c r="K162" s="247"/>
      <c r="L162" s="40"/>
      <c r="M162" s="248" t="s">
        <v>1</v>
      </c>
      <c r="N162" s="249" t="s">
        <v>42</v>
      </c>
      <c r="O162" s="78"/>
      <c r="P162" s="250">
        <f t="shared" si="6"/>
        <v>0</v>
      </c>
      <c r="Q162" s="250">
        <v>0</v>
      </c>
      <c r="R162" s="250">
        <f t="shared" si="7"/>
        <v>0</v>
      </c>
      <c r="S162" s="250">
        <v>0</v>
      </c>
      <c r="T162" s="251">
        <f t="shared" si="8"/>
        <v>0</v>
      </c>
      <c r="U162" s="37"/>
      <c r="V162" s="37"/>
      <c r="W162" s="37"/>
      <c r="X162" s="37"/>
      <c r="Y162" s="37"/>
      <c r="Z162" s="37"/>
      <c r="AA162" s="37"/>
      <c r="AB162" s="37"/>
      <c r="AC162" s="37"/>
      <c r="AD162" s="37"/>
      <c r="AE162" s="37"/>
      <c r="AR162" s="252" t="s">
        <v>731</v>
      </c>
      <c r="AT162" s="252" t="s">
        <v>393</v>
      </c>
      <c r="AU162" s="252" t="s">
        <v>92</v>
      </c>
      <c r="AY162" s="19" t="s">
        <v>387</v>
      </c>
      <c r="BE162" s="127">
        <f t="shared" si="9"/>
        <v>0</v>
      </c>
      <c r="BF162" s="127">
        <f t="shared" si="10"/>
        <v>0</v>
      </c>
      <c r="BG162" s="127">
        <f t="shared" si="11"/>
        <v>0</v>
      </c>
      <c r="BH162" s="127">
        <f t="shared" si="12"/>
        <v>0</v>
      </c>
      <c r="BI162" s="127">
        <f t="shared" si="13"/>
        <v>0</v>
      </c>
      <c r="BJ162" s="19" t="s">
        <v>92</v>
      </c>
      <c r="BK162" s="127">
        <f t="shared" si="14"/>
        <v>0</v>
      </c>
      <c r="BL162" s="19" t="s">
        <v>731</v>
      </c>
      <c r="BM162" s="252" t="s">
        <v>560</v>
      </c>
    </row>
    <row r="163" spans="1:65" s="2" customFormat="1" ht="16.5" customHeight="1">
      <c r="A163" s="37"/>
      <c r="B163" s="38"/>
      <c r="C163" s="297" t="s">
        <v>422</v>
      </c>
      <c r="D163" s="297" t="s">
        <v>592</v>
      </c>
      <c r="E163" s="298" t="s">
        <v>1982</v>
      </c>
      <c r="F163" s="299" t="s">
        <v>1983</v>
      </c>
      <c r="G163" s="300" t="s">
        <v>436</v>
      </c>
      <c r="H163" s="301">
        <v>12</v>
      </c>
      <c r="I163" s="302"/>
      <c r="J163" s="303">
        <f t="shared" si="5"/>
        <v>0</v>
      </c>
      <c r="K163" s="304"/>
      <c r="L163" s="305"/>
      <c r="M163" s="306" t="s">
        <v>1</v>
      </c>
      <c r="N163" s="307" t="s">
        <v>42</v>
      </c>
      <c r="O163" s="78"/>
      <c r="P163" s="250">
        <f t="shared" si="6"/>
        <v>0</v>
      </c>
      <c r="Q163" s="250">
        <v>0</v>
      </c>
      <c r="R163" s="250">
        <f t="shared" si="7"/>
        <v>0</v>
      </c>
      <c r="S163" s="250">
        <v>0</v>
      </c>
      <c r="T163" s="251">
        <f t="shared" si="8"/>
        <v>0</v>
      </c>
      <c r="U163" s="37"/>
      <c r="V163" s="37"/>
      <c r="W163" s="37"/>
      <c r="X163" s="37"/>
      <c r="Y163" s="37"/>
      <c r="Z163" s="37"/>
      <c r="AA163" s="37"/>
      <c r="AB163" s="37"/>
      <c r="AC163" s="37"/>
      <c r="AD163" s="37"/>
      <c r="AE163" s="37"/>
      <c r="AR163" s="252" t="s">
        <v>1391</v>
      </c>
      <c r="AT163" s="252" t="s">
        <v>592</v>
      </c>
      <c r="AU163" s="252" t="s">
        <v>92</v>
      </c>
      <c r="AY163" s="19" t="s">
        <v>387</v>
      </c>
      <c r="BE163" s="127">
        <f t="shared" si="9"/>
        <v>0</v>
      </c>
      <c r="BF163" s="127">
        <f t="shared" si="10"/>
        <v>0</v>
      </c>
      <c r="BG163" s="127">
        <f t="shared" si="11"/>
        <v>0</v>
      </c>
      <c r="BH163" s="127">
        <f t="shared" si="12"/>
        <v>0</v>
      </c>
      <c r="BI163" s="127">
        <f t="shared" si="13"/>
        <v>0</v>
      </c>
      <c r="BJ163" s="19" t="s">
        <v>92</v>
      </c>
      <c r="BK163" s="127">
        <f t="shared" si="14"/>
        <v>0</v>
      </c>
      <c r="BL163" s="19" t="s">
        <v>731</v>
      </c>
      <c r="BM163" s="252" t="s">
        <v>575</v>
      </c>
    </row>
    <row r="164" spans="1:65" s="2" customFormat="1" ht="24.15" customHeight="1">
      <c r="A164" s="37"/>
      <c r="B164" s="38"/>
      <c r="C164" s="240" t="s">
        <v>488</v>
      </c>
      <c r="D164" s="240" t="s">
        <v>393</v>
      </c>
      <c r="E164" s="241" t="s">
        <v>1984</v>
      </c>
      <c r="F164" s="242" t="s">
        <v>1985</v>
      </c>
      <c r="G164" s="243" t="s">
        <v>436</v>
      </c>
      <c r="H164" s="244">
        <v>20</v>
      </c>
      <c r="I164" s="245"/>
      <c r="J164" s="246">
        <f t="shared" si="5"/>
        <v>0</v>
      </c>
      <c r="K164" s="247"/>
      <c r="L164" s="40"/>
      <c r="M164" s="248" t="s">
        <v>1</v>
      </c>
      <c r="N164" s="249" t="s">
        <v>42</v>
      </c>
      <c r="O164" s="78"/>
      <c r="P164" s="250">
        <f t="shared" si="6"/>
        <v>0</v>
      </c>
      <c r="Q164" s="250">
        <v>0</v>
      </c>
      <c r="R164" s="250">
        <f t="shared" si="7"/>
        <v>0</v>
      </c>
      <c r="S164" s="250">
        <v>0</v>
      </c>
      <c r="T164" s="251">
        <f t="shared" si="8"/>
        <v>0</v>
      </c>
      <c r="U164" s="37"/>
      <c r="V164" s="37"/>
      <c r="W164" s="37"/>
      <c r="X164" s="37"/>
      <c r="Y164" s="37"/>
      <c r="Z164" s="37"/>
      <c r="AA164" s="37"/>
      <c r="AB164" s="37"/>
      <c r="AC164" s="37"/>
      <c r="AD164" s="37"/>
      <c r="AE164" s="37"/>
      <c r="AR164" s="252" t="s">
        <v>731</v>
      </c>
      <c r="AT164" s="252" t="s">
        <v>393</v>
      </c>
      <c r="AU164" s="252" t="s">
        <v>92</v>
      </c>
      <c r="AY164" s="19" t="s">
        <v>387</v>
      </c>
      <c r="BE164" s="127">
        <f t="shared" si="9"/>
        <v>0</v>
      </c>
      <c r="BF164" s="127">
        <f t="shared" si="10"/>
        <v>0</v>
      </c>
      <c r="BG164" s="127">
        <f t="shared" si="11"/>
        <v>0</v>
      </c>
      <c r="BH164" s="127">
        <f t="shared" si="12"/>
        <v>0</v>
      </c>
      <c r="BI164" s="127">
        <f t="shared" si="13"/>
        <v>0</v>
      </c>
      <c r="BJ164" s="19" t="s">
        <v>92</v>
      </c>
      <c r="BK164" s="127">
        <f t="shared" si="14"/>
        <v>0</v>
      </c>
      <c r="BL164" s="19" t="s">
        <v>731</v>
      </c>
      <c r="BM164" s="252" t="s">
        <v>584</v>
      </c>
    </row>
    <row r="165" spans="1:65" s="2" customFormat="1" ht="16.5" customHeight="1">
      <c r="A165" s="37"/>
      <c r="B165" s="38"/>
      <c r="C165" s="297" t="s">
        <v>493</v>
      </c>
      <c r="D165" s="297" t="s">
        <v>592</v>
      </c>
      <c r="E165" s="298" t="s">
        <v>1986</v>
      </c>
      <c r="F165" s="299" t="s">
        <v>1987</v>
      </c>
      <c r="G165" s="300" t="s">
        <v>436</v>
      </c>
      <c r="H165" s="301">
        <v>20</v>
      </c>
      <c r="I165" s="302"/>
      <c r="J165" s="303">
        <f t="shared" si="5"/>
        <v>0</v>
      </c>
      <c r="K165" s="304"/>
      <c r="L165" s="305"/>
      <c r="M165" s="306" t="s">
        <v>1</v>
      </c>
      <c r="N165" s="307" t="s">
        <v>42</v>
      </c>
      <c r="O165" s="78"/>
      <c r="P165" s="250">
        <f t="shared" si="6"/>
        <v>0</v>
      </c>
      <c r="Q165" s="250">
        <v>0</v>
      </c>
      <c r="R165" s="250">
        <f t="shared" si="7"/>
        <v>0</v>
      </c>
      <c r="S165" s="250">
        <v>0</v>
      </c>
      <c r="T165" s="251">
        <f t="shared" si="8"/>
        <v>0</v>
      </c>
      <c r="U165" s="37"/>
      <c r="V165" s="37"/>
      <c r="W165" s="37"/>
      <c r="X165" s="37"/>
      <c r="Y165" s="37"/>
      <c r="Z165" s="37"/>
      <c r="AA165" s="37"/>
      <c r="AB165" s="37"/>
      <c r="AC165" s="37"/>
      <c r="AD165" s="37"/>
      <c r="AE165" s="37"/>
      <c r="AR165" s="252" t="s">
        <v>1391</v>
      </c>
      <c r="AT165" s="252" t="s">
        <v>592</v>
      </c>
      <c r="AU165" s="252" t="s">
        <v>92</v>
      </c>
      <c r="AY165" s="19" t="s">
        <v>387</v>
      </c>
      <c r="BE165" s="127">
        <f t="shared" si="9"/>
        <v>0</v>
      </c>
      <c r="BF165" s="127">
        <f t="shared" si="10"/>
        <v>0</v>
      </c>
      <c r="BG165" s="127">
        <f t="shared" si="11"/>
        <v>0</v>
      </c>
      <c r="BH165" s="127">
        <f t="shared" si="12"/>
        <v>0</v>
      </c>
      <c r="BI165" s="127">
        <f t="shared" si="13"/>
        <v>0</v>
      </c>
      <c r="BJ165" s="19" t="s">
        <v>92</v>
      </c>
      <c r="BK165" s="127">
        <f t="shared" si="14"/>
        <v>0</v>
      </c>
      <c r="BL165" s="19" t="s">
        <v>731</v>
      </c>
      <c r="BM165" s="252" t="s">
        <v>292</v>
      </c>
    </row>
    <row r="166" spans="1:65" s="2" customFormat="1" ht="24.15" customHeight="1">
      <c r="A166" s="37"/>
      <c r="B166" s="38"/>
      <c r="C166" s="240" t="s">
        <v>499</v>
      </c>
      <c r="D166" s="240" t="s">
        <v>393</v>
      </c>
      <c r="E166" s="241" t="s">
        <v>1988</v>
      </c>
      <c r="F166" s="242" t="s">
        <v>1989</v>
      </c>
      <c r="G166" s="243" t="s">
        <v>436</v>
      </c>
      <c r="H166" s="244">
        <v>2</v>
      </c>
      <c r="I166" s="245"/>
      <c r="J166" s="246">
        <f t="shared" si="5"/>
        <v>0</v>
      </c>
      <c r="K166" s="247"/>
      <c r="L166" s="40"/>
      <c r="M166" s="248" t="s">
        <v>1</v>
      </c>
      <c r="N166" s="249" t="s">
        <v>42</v>
      </c>
      <c r="O166" s="78"/>
      <c r="P166" s="250">
        <f t="shared" si="6"/>
        <v>0</v>
      </c>
      <c r="Q166" s="250">
        <v>0</v>
      </c>
      <c r="R166" s="250">
        <f t="shared" si="7"/>
        <v>0</v>
      </c>
      <c r="S166" s="250">
        <v>0</v>
      </c>
      <c r="T166" s="251">
        <f t="shared" si="8"/>
        <v>0</v>
      </c>
      <c r="U166" s="37"/>
      <c r="V166" s="37"/>
      <c r="W166" s="37"/>
      <c r="X166" s="37"/>
      <c r="Y166" s="37"/>
      <c r="Z166" s="37"/>
      <c r="AA166" s="37"/>
      <c r="AB166" s="37"/>
      <c r="AC166" s="37"/>
      <c r="AD166" s="37"/>
      <c r="AE166" s="37"/>
      <c r="AR166" s="252" t="s">
        <v>731</v>
      </c>
      <c r="AT166" s="252" t="s">
        <v>393</v>
      </c>
      <c r="AU166" s="252" t="s">
        <v>92</v>
      </c>
      <c r="AY166" s="19" t="s">
        <v>387</v>
      </c>
      <c r="BE166" s="127">
        <f t="shared" si="9"/>
        <v>0</v>
      </c>
      <c r="BF166" s="127">
        <f t="shared" si="10"/>
        <v>0</v>
      </c>
      <c r="BG166" s="127">
        <f t="shared" si="11"/>
        <v>0</v>
      </c>
      <c r="BH166" s="127">
        <f t="shared" si="12"/>
        <v>0</v>
      </c>
      <c r="BI166" s="127">
        <f t="shared" si="13"/>
        <v>0</v>
      </c>
      <c r="BJ166" s="19" t="s">
        <v>92</v>
      </c>
      <c r="BK166" s="127">
        <f t="shared" si="14"/>
        <v>0</v>
      </c>
      <c r="BL166" s="19" t="s">
        <v>731</v>
      </c>
      <c r="BM166" s="252" t="s">
        <v>606</v>
      </c>
    </row>
    <row r="167" spans="1:65" s="2" customFormat="1" ht="16.5" customHeight="1">
      <c r="A167" s="37"/>
      <c r="B167" s="38"/>
      <c r="C167" s="297" t="s">
        <v>7</v>
      </c>
      <c r="D167" s="297" t="s">
        <v>592</v>
      </c>
      <c r="E167" s="298" t="s">
        <v>1990</v>
      </c>
      <c r="F167" s="299" t="s">
        <v>1991</v>
      </c>
      <c r="G167" s="300" t="s">
        <v>436</v>
      </c>
      <c r="H167" s="301">
        <v>2</v>
      </c>
      <c r="I167" s="302"/>
      <c r="J167" s="303">
        <f t="shared" si="5"/>
        <v>0</v>
      </c>
      <c r="K167" s="304"/>
      <c r="L167" s="305"/>
      <c r="M167" s="306" t="s">
        <v>1</v>
      </c>
      <c r="N167" s="307" t="s">
        <v>42</v>
      </c>
      <c r="O167" s="78"/>
      <c r="P167" s="250">
        <f t="shared" si="6"/>
        <v>0</v>
      </c>
      <c r="Q167" s="250">
        <v>0</v>
      </c>
      <c r="R167" s="250">
        <f t="shared" si="7"/>
        <v>0</v>
      </c>
      <c r="S167" s="250">
        <v>0</v>
      </c>
      <c r="T167" s="251">
        <f t="shared" si="8"/>
        <v>0</v>
      </c>
      <c r="U167" s="37"/>
      <c r="V167" s="37"/>
      <c r="W167" s="37"/>
      <c r="X167" s="37"/>
      <c r="Y167" s="37"/>
      <c r="Z167" s="37"/>
      <c r="AA167" s="37"/>
      <c r="AB167" s="37"/>
      <c r="AC167" s="37"/>
      <c r="AD167" s="37"/>
      <c r="AE167" s="37"/>
      <c r="AR167" s="252" t="s">
        <v>1391</v>
      </c>
      <c r="AT167" s="252" t="s">
        <v>592</v>
      </c>
      <c r="AU167" s="252" t="s">
        <v>92</v>
      </c>
      <c r="AY167" s="19" t="s">
        <v>387</v>
      </c>
      <c r="BE167" s="127">
        <f t="shared" si="9"/>
        <v>0</v>
      </c>
      <c r="BF167" s="127">
        <f t="shared" si="10"/>
        <v>0</v>
      </c>
      <c r="BG167" s="127">
        <f t="shared" si="11"/>
        <v>0</v>
      </c>
      <c r="BH167" s="127">
        <f t="shared" si="12"/>
        <v>0</v>
      </c>
      <c r="BI167" s="127">
        <f t="shared" si="13"/>
        <v>0</v>
      </c>
      <c r="BJ167" s="19" t="s">
        <v>92</v>
      </c>
      <c r="BK167" s="127">
        <f t="shared" si="14"/>
        <v>0</v>
      </c>
      <c r="BL167" s="19" t="s">
        <v>731</v>
      </c>
      <c r="BM167" s="252" t="s">
        <v>615</v>
      </c>
    </row>
    <row r="168" spans="1:65" s="2" customFormat="1" ht="16.5" customHeight="1">
      <c r="A168" s="37"/>
      <c r="B168" s="38"/>
      <c r="C168" s="297" t="s">
        <v>508</v>
      </c>
      <c r="D168" s="297" t="s">
        <v>592</v>
      </c>
      <c r="E168" s="298" t="s">
        <v>1992</v>
      </c>
      <c r="F168" s="299" t="s">
        <v>1993</v>
      </c>
      <c r="G168" s="300" t="s">
        <v>436</v>
      </c>
      <c r="H168" s="301">
        <v>2</v>
      </c>
      <c r="I168" s="302"/>
      <c r="J168" s="303">
        <f t="shared" si="5"/>
        <v>0</v>
      </c>
      <c r="K168" s="304"/>
      <c r="L168" s="305"/>
      <c r="M168" s="306" t="s">
        <v>1</v>
      </c>
      <c r="N168" s="307" t="s">
        <v>42</v>
      </c>
      <c r="O168" s="78"/>
      <c r="P168" s="250">
        <f t="shared" si="6"/>
        <v>0</v>
      </c>
      <c r="Q168" s="250">
        <v>0</v>
      </c>
      <c r="R168" s="250">
        <f t="shared" si="7"/>
        <v>0</v>
      </c>
      <c r="S168" s="250">
        <v>0</v>
      </c>
      <c r="T168" s="251">
        <f t="shared" si="8"/>
        <v>0</v>
      </c>
      <c r="U168" s="37"/>
      <c r="V168" s="37"/>
      <c r="W168" s="37"/>
      <c r="X168" s="37"/>
      <c r="Y168" s="37"/>
      <c r="Z168" s="37"/>
      <c r="AA168" s="37"/>
      <c r="AB168" s="37"/>
      <c r="AC168" s="37"/>
      <c r="AD168" s="37"/>
      <c r="AE168" s="37"/>
      <c r="AR168" s="252" t="s">
        <v>1391</v>
      </c>
      <c r="AT168" s="252" t="s">
        <v>592</v>
      </c>
      <c r="AU168" s="252" t="s">
        <v>92</v>
      </c>
      <c r="AY168" s="19" t="s">
        <v>387</v>
      </c>
      <c r="BE168" s="127">
        <f t="shared" si="9"/>
        <v>0</v>
      </c>
      <c r="BF168" s="127">
        <f t="shared" si="10"/>
        <v>0</v>
      </c>
      <c r="BG168" s="127">
        <f t="shared" si="11"/>
        <v>0</v>
      </c>
      <c r="BH168" s="127">
        <f t="shared" si="12"/>
        <v>0</v>
      </c>
      <c r="BI168" s="127">
        <f t="shared" si="13"/>
        <v>0</v>
      </c>
      <c r="BJ168" s="19" t="s">
        <v>92</v>
      </c>
      <c r="BK168" s="127">
        <f t="shared" si="14"/>
        <v>0</v>
      </c>
      <c r="BL168" s="19" t="s">
        <v>731</v>
      </c>
      <c r="BM168" s="252" t="s">
        <v>287</v>
      </c>
    </row>
    <row r="169" spans="1:65" s="2" customFormat="1" ht="24.15" customHeight="1">
      <c r="A169" s="37"/>
      <c r="B169" s="38"/>
      <c r="C169" s="240" t="s">
        <v>515</v>
      </c>
      <c r="D169" s="240" t="s">
        <v>393</v>
      </c>
      <c r="E169" s="241" t="s">
        <v>1994</v>
      </c>
      <c r="F169" s="242" t="s">
        <v>1995</v>
      </c>
      <c r="G169" s="243" t="s">
        <v>436</v>
      </c>
      <c r="H169" s="244">
        <v>14</v>
      </c>
      <c r="I169" s="245"/>
      <c r="J169" s="246">
        <f t="shared" si="5"/>
        <v>0</v>
      </c>
      <c r="K169" s="247"/>
      <c r="L169" s="40"/>
      <c r="M169" s="248" t="s">
        <v>1</v>
      </c>
      <c r="N169" s="249" t="s">
        <v>42</v>
      </c>
      <c r="O169" s="78"/>
      <c r="P169" s="250">
        <f t="shared" si="6"/>
        <v>0</v>
      </c>
      <c r="Q169" s="250">
        <v>0</v>
      </c>
      <c r="R169" s="250">
        <f t="shared" si="7"/>
        <v>0</v>
      </c>
      <c r="S169" s="250">
        <v>0</v>
      </c>
      <c r="T169" s="251">
        <f t="shared" si="8"/>
        <v>0</v>
      </c>
      <c r="U169" s="37"/>
      <c r="V169" s="37"/>
      <c r="W169" s="37"/>
      <c r="X169" s="37"/>
      <c r="Y169" s="37"/>
      <c r="Z169" s="37"/>
      <c r="AA169" s="37"/>
      <c r="AB169" s="37"/>
      <c r="AC169" s="37"/>
      <c r="AD169" s="37"/>
      <c r="AE169" s="37"/>
      <c r="AR169" s="252" t="s">
        <v>731</v>
      </c>
      <c r="AT169" s="252" t="s">
        <v>393</v>
      </c>
      <c r="AU169" s="252" t="s">
        <v>92</v>
      </c>
      <c r="AY169" s="19" t="s">
        <v>387</v>
      </c>
      <c r="BE169" s="127">
        <f t="shared" si="9"/>
        <v>0</v>
      </c>
      <c r="BF169" s="127">
        <f t="shared" si="10"/>
        <v>0</v>
      </c>
      <c r="BG169" s="127">
        <f t="shared" si="11"/>
        <v>0</v>
      </c>
      <c r="BH169" s="127">
        <f t="shared" si="12"/>
        <v>0</v>
      </c>
      <c r="BI169" s="127">
        <f t="shared" si="13"/>
        <v>0</v>
      </c>
      <c r="BJ169" s="19" t="s">
        <v>92</v>
      </c>
      <c r="BK169" s="127">
        <f t="shared" si="14"/>
        <v>0</v>
      </c>
      <c r="BL169" s="19" t="s">
        <v>731</v>
      </c>
      <c r="BM169" s="252" t="s">
        <v>631</v>
      </c>
    </row>
    <row r="170" spans="1:65" s="2" customFormat="1" ht="37.799999999999997" customHeight="1">
      <c r="A170" s="37"/>
      <c r="B170" s="38"/>
      <c r="C170" s="297" t="s">
        <v>522</v>
      </c>
      <c r="D170" s="297" t="s">
        <v>592</v>
      </c>
      <c r="E170" s="298" t="s">
        <v>1996</v>
      </c>
      <c r="F170" s="299" t="s">
        <v>1997</v>
      </c>
      <c r="G170" s="300" t="s">
        <v>396</v>
      </c>
      <c r="H170" s="301">
        <v>14</v>
      </c>
      <c r="I170" s="302"/>
      <c r="J170" s="303">
        <f t="shared" si="5"/>
        <v>0</v>
      </c>
      <c r="K170" s="304"/>
      <c r="L170" s="305"/>
      <c r="M170" s="306" t="s">
        <v>1</v>
      </c>
      <c r="N170" s="307" t="s">
        <v>42</v>
      </c>
      <c r="O170" s="78"/>
      <c r="P170" s="250">
        <f t="shared" si="6"/>
        <v>0</v>
      </c>
      <c r="Q170" s="250">
        <v>0</v>
      </c>
      <c r="R170" s="250">
        <f t="shared" si="7"/>
        <v>0</v>
      </c>
      <c r="S170" s="250">
        <v>0</v>
      </c>
      <c r="T170" s="251">
        <f t="shared" si="8"/>
        <v>0</v>
      </c>
      <c r="U170" s="37"/>
      <c r="V170" s="37"/>
      <c r="W170" s="37"/>
      <c r="X170" s="37"/>
      <c r="Y170" s="37"/>
      <c r="Z170" s="37"/>
      <c r="AA170" s="37"/>
      <c r="AB170" s="37"/>
      <c r="AC170" s="37"/>
      <c r="AD170" s="37"/>
      <c r="AE170" s="37"/>
      <c r="AR170" s="252" t="s">
        <v>1391</v>
      </c>
      <c r="AT170" s="252" t="s">
        <v>592</v>
      </c>
      <c r="AU170" s="252" t="s">
        <v>92</v>
      </c>
      <c r="AY170" s="19" t="s">
        <v>387</v>
      </c>
      <c r="BE170" s="127">
        <f t="shared" si="9"/>
        <v>0</v>
      </c>
      <c r="BF170" s="127">
        <f t="shared" si="10"/>
        <v>0</v>
      </c>
      <c r="BG170" s="127">
        <f t="shared" si="11"/>
        <v>0</v>
      </c>
      <c r="BH170" s="127">
        <f t="shared" si="12"/>
        <v>0</v>
      </c>
      <c r="BI170" s="127">
        <f t="shared" si="13"/>
        <v>0</v>
      </c>
      <c r="BJ170" s="19" t="s">
        <v>92</v>
      </c>
      <c r="BK170" s="127">
        <f t="shared" si="14"/>
        <v>0</v>
      </c>
      <c r="BL170" s="19" t="s">
        <v>731</v>
      </c>
      <c r="BM170" s="252" t="s">
        <v>644</v>
      </c>
    </row>
    <row r="171" spans="1:65" s="2" customFormat="1" ht="16.5" customHeight="1">
      <c r="A171" s="37"/>
      <c r="B171" s="38"/>
      <c r="C171" s="297" t="s">
        <v>296</v>
      </c>
      <c r="D171" s="297" t="s">
        <v>592</v>
      </c>
      <c r="E171" s="298" t="s">
        <v>1998</v>
      </c>
      <c r="F171" s="299" t="s">
        <v>1999</v>
      </c>
      <c r="G171" s="300" t="s">
        <v>436</v>
      </c>
      <c r="H171" s="301">
        <v>14</v>
      </c>
      <c r="I171" s="302"/>
      <c r="J171" s="303">
        <f t="shared" si="5"/>
        <v>0</v>
      </c>
      <c r="K171" s="304"/>
      <c r="L171" s="305"/>
      <c r="M171" s="306" t="s">
        <v>1</v>
      </c>
      <c r="N171" s="307" t="s">
        <v>42</v>
      </c>
      <c r="O171" s="78"/>
      <c r="P171" s="250">
        <f t="shared" si="6"/>
        <v>0</v>
      </c>
      <c r="Q171" s="250">
        <v>0</v>
      </c>
      <c r="R171" s="250">
        <f t="shared" si="7"/>
        <v>0</v>
      </c>
      <c r="S171" s="250">
        <v>0</v>
      </c>
      <c r="T171" s="251">
        <f t="shared" si="8"/>
        <v>0</v>
      </c>
      <c r="U171" s="37"/>
      <c r="V171" s="37"/>
      <c r="W171" s="37"/>
      <c r="X171" s="37"/>
      <c r="Y171" s="37"/>
      <c r="Z171" s="37"/>
      <c r="AA171" s="37"/>
      <c r="AB171" s="37"/>
      <c r="AC171" s="37"/>
      <c r="AD171" s="37"/>
      <c r="AE171" s="37"/>
      <c r="AR171" s="252" t="s">
        <v>1391</v>
      </c>
      <c r="AT171" s="252" t="s">
        <v>592</v>
      </c>
      <c r="AU171" s="252" t="s">
        <v>92</v>
      </c>
      <c r="AY171" s="19" t="s">
        <v>387</v>
      </c>
      <c r="BE171" s="127">
        <f t="shared" si="9"/>
        <v>0</v>
      </c>
      <c r="BF171" s="127">
        <f t="shared" si="10"/>
        <v>0</v>
      </c>
      <c r="BG171" s="127">
        <f t="shared" si="11"/>
        <v>0</v>
      </c>
      <c r="BH171" s="127">
        <f t="shared" si="12"/>
        <v>0</v>
      </c>
      <c r="BI171" s="127">
        <f t="shared" si="13"/>
        <v>0</v>
      </c>
      <c r="BJ171" s="19" t="s">
        <v>92</v>
      </c>
      <c r="BK171" s="127">
        <f t="shared" si="14"/>
        <v>0</v>
      </c>
      <c r="BL171" s="19" t="s">
        <v>731</v>
      </c>
      <c r="BM171" s="252" t="s">
        <v>654</v>
      </c>
    </row>
    <row r="172" spans="1:65" s="2" customFormat="1" ht="24.15" customHeight="1">
      <c r="A172" s="37"/>
      <c r="B172" s="38"/>
      <c r="C172" s="297" t="s">
        <v>531</v>
      </c>
      <c r="D172" s="297" t="s">
        <v>592</v>
      </c>
      <c r="E172" s="298" t="s">
        <v>2000</v>
      </c>
      <c r="F172" s="299" t="s">
        <v>2001</v>
      </c>
      <c r="G172" s="300" t="s">
        <v>436</v>
      </c>
      <c r="H172" s="301">
        <v>14</v>
      </c>
      <c r="I172" s="302"/>
      <c r="J172" s="303">
        <f t="shared" si="5"/>
        <v>0</v>
      </c>
      <c r="K172" s="304"/>
      <c r="L172" s="305"/>
      <c r="M172" s="306" t="s">
        <v>1</v>
      </c>
      <c r="N172" s="307" t="s">
        <v>42</v>
      </c>
      <c r="O172" s="78"/>
      <c r="P172" s="250">
        <f t="shared" si="6"/>
        <v>0</v>
      </c>
      <c r="Q172" s="250">
        <v>0</v>
      </c>
      <c r="R172" s="250">
        <f t="shared" si="7"/>
        <v>0</v>
      </c>
      <c r="S172" s="250">
        <v>0</v>
      </c>
      <c r="T172" s="251">
        <f t="shared" si="8"/>
        <v>0</v>
      </c>
      <c r="U172" s="37"/>
      <c r="V172" s="37"/>
      <c r="W172" s="37"/>
      <c r="X172" s="37"/>
      <c r="Y172" s="37"/>
      <c r="Z172" s="37"/>
      <c r="AA172" s="37"/>
      <c r="AB172" s="37"/>
      <c r="AC172" s="37"/>
      <c r="AD172" s="37"/>
      <c r="AE172" s="37"/>
      <c r="AR172" s="252" t="s">
        <v>1391</v>
      </c>
      <c r="AT172" s="252" t="s">
        <v>592</v>
      </c>
      <c r="AU172" s="252" t="s">
        <v>92</v>
      </c>
      <c r="AY172" s="19" t="s">
        <v>387</v>
      </c>
      <c r="BE172" s="127">
        <f t="shared" si="9"/>
        <v>0</v>
      </c>
      <c r="BF172" s="127">
        <f t="shared" si="10"/>
        <v>0</v>
      </c>
      <c r="BG172" s="127">
        <f t="shared" si="11"/>
        <v>0</v>
      </c>
      <c r="BH172" s="127">
        <f t="shared" si="12"/>
        <v>0</v>
      </c>
      <c r="BI172" s="127">
        <f t="shared" si="13"/>
        <v>0</v>
      </c>
      <c r="BJ172" s="19" t="s">
        <v>92</v>
      </c>
      <c r="BK172" s="127">
        <f t="shared" si="14"/>
        <v>0</v>
      </c>
      <c r="BL172" s="19" t="s">
        <v>731</v>
      </c>
      <c r="BM172" s="252" t="s">
        <v>666</v>
      </c>
    </row>
    <row r="173" spans="1:65" s="2" customFormat="1" ht="24.15" customHeight="1">
      <c r="A173" s="37"/>
      <c r="B173" s="38"/>
      <c r="C173" s="240" t="s">
        <v>535</v>
      </c>
      <c r="D173" s="240" t="s">
        <v>393</v>
      </c>
      <c r="E173" s="241" t="s">
        <v>2002</v>
      </c>
      <c r="F173" s="242" t="s">
        <v>2003</v>
      </c>
      <c r="G173" s="243" t="s">
        <v>436</v>
      </c>
      <c r="H173" s="244">
        <v>4</v>
      </c>
      <c r="I173" s="245"/>
      <c r="J173" s="246">
        <f t="shared" si="5"/>
        <v>0</v>
      </c>
      <c r="K173" s="247"/>
      <c r="L173" s="40"/>
      <c r="M173" s="248" t="s">
        <v>1</v>
      </c>
      <c r="N173" s="249" t="s">
        <v>42</v>
      </c>
      <c r="O173" s="78"/>
      <c r="P173" s="250">
        <f t="shared" si="6"/>
        <v>0</v>
      </c>
      <c r="Q173" s="250">
        <v>0</v>
      </c>
      <c r="R173" s="250">
        <f t="shared" si="7"/>
        <v>0</v>
      </c>
      <c r="S173" s="250">
        <v>0</v>
      </c>
      <c r="T173" s="251">
        <f t="shared" si="8"/>
        <v>0</v>
      </c>
      <c r="U173" s="37"/>
      <c r="V173" s="37"/>
      <c r="W173" s="37"/>
      <c r="X173" s="37"/>
      <c r="Y173" s="37"/>
      <c r="Z173" s="37"/>
      <c r="AA173" s="37"/>
      <c r="AB173" s="37"/>
      <c r="AC173" s="37"/>
      <c r="AD173" s="37"/>
      <c r="AE173" s="37"/>
      <c r="AR173" s="252" t="s">
        <v>731</v>
      </c>
      <c r="AT173" s="252" t="s">
        <v>393</v>
      </c>
      <c r="AU173" s="252" t="s">
        <v>92</v>
      </c>
      <c r="AY173" s="19" t="s">
        <v>387</v>
      </c>
      <c r="BE173" s="127">
        <f t="shared" si="9"/>
        <v>0</v>
      </c>
      <c r="BF173" s="127">
        <f t="shared" si="10"/>
        <v>0</v>
      </c>
      <c r="BG173" s="127">
        <f t="shared" si="11"/>
        <v>0</v>
      </c>
      <c r="BH173" s="127">
        <f t="shared" si="12"/>
        <v>0</v>
      </c>
      <c r="BI173" s="127">
        <f t="shared" si="13"/>
        <v>0</v>
      </c>
      <c r="BJ173" s="19" t="s">
        <v>92</v>
      </c>
      <c r="BK173" s="127">
        <f t="shared" si="14"/>
        <v>0</v>
      </c>
      <c r="BL173" s="19" t="s">
        <v>731</v>
      </c>
      <c r="BM173" s="252" t="s">
        <v>674</v>
      </c>
    </row>
    <row r="174" spans="1:65" s="2" customFormat="1" ht="37.799999999999997" customHeight="1">
      <c r="A174" s="37"/>
      <c r="B174" s="38"/>
      <c r="C174" s="297" t="s">
        <v>540</v>
      </c>
      <c r="D174" s="297" t="s">
        <v>592</v>
      </c>
      <c r="E174" s="298" t="s">
        <v>1996</v>
      </c>
      <c r="F174" s="299" t="s">
        <v>1997</v>
      </c>
      <c r="G174" s="300" t="s">
        <v>396</v>
      </c>
      <c r="H174" s="301">
        <v>4</v>
      </c>
      <c r="I174" s="302"/>
      <c r="J174" s="303">
        <f t="shared" si="5"/>
        <v>0</v>
      </c>
      <c r="K174" s="304"/>
      <c r="L174" s="305"/>
      <c r="M174" s="306" t="s">
        <v>1</v>
      </c>
      <c r="N174" s="307" t="s">
        <v>42</v>
      </c>
      <c r="O174" s="78"/>
      <c r="P174" s="250">
        <f t="shared" si="6"/>
        <v>0</v>
      </c>
      <c r="Q174" s="250">
        <v>0</v>
      </c>
      <c r="R174" s="250">
        <f t="shared" si="7"/>
        <v>0</v>
      </c>
      <c r="S174" s="250">
        <v>0</v>
      </c>
      <c r="T174" s="251">
        <f t="shared" si="8"/>
        <v>0</v>
      </c>
      <c r="U174" s="37"/>
      <c r="V174" s="37"/>
      <c r="W174" s="37"/>
      <c r="X174" s="37"/>
      <c r="Y174" s="37"/>
      <c r="Z174" s="37"/>
      <c r="AA174" s="37"/>
      <c r="AB174" s="37"/>
      <c r="AC174" s="37"/>
      <c r="AD174" s="37"/>
      <c r="AE174" s="37"/>
      <c r="AR174" s="252" t="s">
        <v>1391</v>
      </c>
      <c r="AT174" s="252" t="s">
        <v>592</v>
      </c>
      <c r="AU174" s="252" t="s">
        <v>92</v>
      </c>
      <c r="AY174" s="19" t="s">
        <v>387</v>
      </c>
      <c r="BE174" s="127">
        <f t="shared" si="9"/>
        <v>0</v>
      </c>
      <c r="BF174" s="127">
        <f t="shared" si="10"/>
        <v>0</v>
      </c>
      <c r="BG174" s="127">
        <f t="shared" si="11"/>
        <v>0</v>
      </c>
      <c r="BH174" s="127">
        <f t="shared" si="12"/>
        <v>0</v>
      </c>
      <c r="BI174" s="127">
        <f t="shared" si="13"/>
        <v>0</v>
      </c>
      <c r="BJ174" s="19" t="s">
        <v>92</v>
      </c>
      <c r="BK174" s="127">
        <f t="shared" si="14"/>
        <v>0</v>
      </c>
      <c r="BL174" s="19" t="s">
        <v>731</v>
      </c>
      <c r="BM174" s="252" t="s">
        <v>682</v>
      </c>
    </row>
    <row r="175" spans="1:65" s="2" customFormat="1" ht="16.5" customHeight="1">
      <c r="A175" s="37"/>
      <c r="B175" s="38"/>
      <c r="C175" s="297" t="s">
        <v>546</v>
      </c>
      <c r="D175" s="297" t="s">
        <v>592</v>
      </c>
      <c r="E175" s="298" t="s">
        <v>2004</v>
      </c>
      <c r="F175" s="299" t="s">
        <v>2005</v>
      </c>
      <c r="G175" s="300" t="s">
        <v>436</v>
      </c>
      <c r="H175" s="301">
        <v>4</v>
      </c>
      <c r="I175" s="302"/>
      <c r="J175" s="303">
        <f t="shared" si="5"/>
        <v>0</v>
      </c>
      <c r="K175" s="304"/>
      <c r="L175" s="305"/>
      <c r="M175" s="306" t="s">
        <v>1</v>
      </c>
      <c r="N175" s="307" t="s">
        <v>42</v>
      </c>
      <c r="O175" s="78"/>
      <c r="P175" s="250">
        <f t="shared" si="6"/>
        <v>0</v>
      </c>
      <c r="Q175" s="250">
        <v>0</v>
      </c>
      <c r="R175" s="250">
        <f t="shared" si="7"/>
        <v>0</v>
      </c>
      <c r="S175" s="250">
        <v>0</v>
      </c>
      <c r="T175" s="251">
        <f t="shared" si="8"/>
        <v>0</v>
      </c>
      <c r="U175" s="37"/>
      <c r="V175" s="37"/>
      <c r="W175" s="37"/>
      <c r="X175" s="37"/>
      <c r="Y175" s="37"/>
      <c r="Z175" s="37"/>
      <c r="AA175" s="37"/>
      <c r="AB175" s="37"/>
      <c r="AC175" s="37"/>
      <c r="AD175" s="37"/>
      <c r="AE175" s="37"/>
      <c r="AR175" s="252" t="s">
        <v>1391</v>
      </c>
      <c r="AT175" s="252" t="s">
        <v>592</v>
      </c>
      <c r="AU175" s="252" t="s">
        <v>92</v>
      </c>
      <c r="AY175" s="19" t="s">
        <v>387</v>
      </c>
      <c r="BE175" s="127">
        <f t="shared" si="9"/>
        <v>0</v>
      </c>
      <c r="BF175" s="127">
        <f t="shared" si="10"/>
        <v>0</v>
      </c>
      <c r="BG175" s="127">
        <f t="shared" si="11"/>
        <v>0</v>
      </c>
      <c r="BH175" s="127">
        <f t="shared" si="12"/>
        <v>0</v>
      </c>
      <c r="BI175" s="127">
        <f t="shared" si="13"/>
        <v>0</v>
      </c>
      <c r="BJ175" s="19" t="s">
        <v>92</v>
      </c>
      <c r="BK175" s="127">
        <f t="shared" si="14"/>
        <v>0</v>
      </c>
      <c r="BL175" s="19" t="s">
        <v>731</v>
      </c>
      <c r="BM175" s="252" t="s">
        <v>690</v>
      </c>
    </row>
    <row r="176" spans="1:65" s="2" customFormat="1" ht="24.15" customHeight="1">
      <c r="A176" s="37"/>
      <c r="B176" s="38"/>
      <c r="C176" s="297" t="s">
        <v>554</v>
      </c>
      <c r="D176" s="297" t="s">
        <v>592</v>
      </c>
      <c r="E176" s="298" t="s">
        <v>2006</v>
      </c>
      <c r="F176" s="299" t="s">
        <v>2007</v>
      </c>
      <c r="G176" s="300" t="s">
        <v>436</v>
      </c>
      <c r="H176" s="301">
        <v>4</v>
      </c>
      <c r="I176" s="302"/>
      <c r="J176" s="303">
        <f t="shared" si="5"/>
        <v>0</v>
      </c>
      <c r="K176" s="304"/>
      <c r="L176" s="305"/>
      <c r="M176" s="306" t="s">
        <v>1</v>
      </c>
      <c r="N176" s="307" t="s">
        <v>42</v>
      </c>
      <c r="O176" s="78"/>
      <c r="P176" s="250">
        <f t="shared" si="6"/>
        <v>0</v>
      </c>
      <c r="Q176" s="250">
        <v>0</v>
      </c>
      <c r="R176" s="250">
        <f t="shared" si="7"/>
        <v>0</v>
      </c>
      <c r="S176" s="250">
        <v>0</v>
      </c>
      <c r="T176" s="251">
        <f t="shared" si="8"/>
        <v>0</v>
      </c>
      <c r="U176" s="37"/>
      <c r="V176" s="37"/>
      <c r="W176" s="37"/>
      <c r="X176" s="37"/>
      <c r="Y176" s="37"/>
      <c r="Z176" s="37"/>
      <c r="AA176" s="37"/>
      <c r="AB176" s="37"/>
      <c r="AC176" s="37"/>
      <c r="AD176" s="37"/>
      <c r="AE176" s="37"/>
      <c r="AR176" s="252" t="s">
        <v>1391</v>
      </c>
      <c r="AT176" s="252" t="s">
        <v>592</v>
      </c>
      <c r="AU176" s="252" t="s">
        <v>92</v>
      </c>
      <c r="AY176" s="19" t="s">
        <v>387</v>
      </c>
      <c r="BE176" s="127">
        <f t="shared" si="9"/>
        <v>0</v>
      </c>
      <c r="BF176" s="127">
        <f t="shared" si="10"/>
        <v>0</v>
      </c>
      <c r="BG176" s="127">
        <f t="shared" si="11"/>
        <v>0</v>
      </c>
      <c r="BH176" s="127">
        <f t="shared" si="12"/>
        <v>0</v>
      </c>
      <c r="BI176" s="127">
        <f t="shared" si="13"/>
        <v>0</v>
      </c>
      <c r="BJ176" s="19" t="s">
        <v>92</v>
      </c>
      <c r="BK176" s="127">
        <f t="shared" si="14"/>
        <v>0</v>
      </c>
      <c r="BL176" s="19" t="s">
        <v>731</v>
      </c>
      <c r="BM176" s="252" t="s">
        <v>701</v>
      </c>
    </row>
    <row r="177" spans="1:65" s="2" customFormat="1" ht="16.5" customHeight="1">
      <c r="A177" s="37"/>
      <c r="B177" s="38"/>
      <c r="C177" s="240" t="s">
        <v>560</v>
      </c>
      <c r="D177" s="240" t="s">
        <v>393</v>
      </c>
      <c r="E177" s="241" t="s">
        <v>2008</v>
      </c>
      <c r="F177" s="242" t="s">
        <v>2009</v>
      </c>
      <c r="G177" s="243" t="s">
        <v>436</v>
      </c>
      <c r="H177" s="244">
        <v>6</v>
      </c>
      <c r="I177" s="245"/>
      <c r="J177" s="246">
        <f t="shared" si="5"/>
        <v>0</v>
      </c>
      <c r="K177" s="247"/>
      <c r="L177" s="40"/>
      <c r="M177" s="248" t="s">
        <v>1</v>
      </c>
      <c r="N177" s="249" t="s">
        <v>42</v>
      </c>
      <c r="O177" s="78"/>
      <c r="P177" s="250">
        <f t="shared" si="6"/>
        <v>0</v>
      </c>
      <c r="Q177" s="250">
        <v>0</v>
      </c>
      <c r="R177" s="250">
        <f t="shared" si="7"/>
        <v>0</v>
      </c>
      <c r="S177" s="250">
        <v>0</v>
      </c>
      <c r="T177" s="251">
        <f t="shared" si="8"/>
        <v>0</v>
      </c>
      <c r="U177" s="37"/>
      <c r="V177" s="37"/>
      <c r="W177" s="37"/>
      <c r="X177" s="37"/>
      <c r="Y177" s="37"/>
      <c r="Z177" s="37"/>
      <c r="AA177" s="37"/>
      <c r="AB177" s="37"/>
      <c r="AC177" s="37"/>
      <c r="AD177" s="37"/>
      <c r="AE177" s="37"/>
      <c r="AR177" s="252" t="s">
        <v>731</v>
      </c>
      <c r="AT177" s="252" t="s">
        <v>393</v>
      </c>
      <c r="AU177" s="252" t="s">
        <v>92</v>
      </c>
      <c r="AY177" s="19" t="s">
        <v>387</v>
      </c>
      <c r="BE177" s="127">
        <f t="shared" si="9"/>
        <v>0</v>
      </c>
      <c r="BF177" s="127">
        <f t="shared" si="10"/>
        <v>0</v>
      </c>
      <c r="BG177" s="127">
        <f t="shared" si="11"/>
        <v>0</v>
      </c>
      <c r="BH177" s="127">
        <f t="shared" si="12"/>
        <v>0</v>
      </c>
      <c r="BI177" s="127">
        <f t="shared" si="13"/>
        <v>0</v>
      </c>
      <c r="BJ177" s="19" t="s">
        <v>92</v>
      </c>
      <c r="BK177" s="127">
        <f t="shared" si="14"/>
        <v>0</v>
      </c>
      <c r="BL177" s="19" t="s">
        <v>731</v>
      </c>
      <c r="BM177" s="252" t="s">
        <v>709</v>
      </c>
    </row>
    <row r="178" spans="1:65" s="2" customFormat="1" ht="21.75" customHeight="1">
      <c r="A178" s="37"/>
      <c r="B178" s="38"/>
      <c r="C178" s="297" t="s">
        <v>570</v>
      </c>
      <c r="D178" s="297" t="s">
        <v>592</v>
      </c>
      <c r="E178" s="298" t="s">
        <v>2010</v>
      </c>
      <c r="F178" s="299" t="s">
        <v>2011</v>
      </c>
      <c r="G178" s="300" t="s">
        <v>436</v>
      </c>
      <c r="H178" s="301">
        <v>6</v>
      </c>
      <c r="I178" s="302"/>
      <c r="J178" s="303">
        <f t="shared" si="5"/>
        <v>0</v>
      </c>
      <c r="K178" s="304"/>
      <c r="L178" s="305"/>
      <c r="M178" s="306" t="s">
        <v>1</v>
      </c>
      <c r="N178" s="307" t="s">
        <v>42</v>
      </c>
      <c r="O178" s="78"/>
      <c r="P178" s="250">
        <f t="shared" si="6"/>
        <v>0</v>
      </c>
      <c r="Q178" s="250">
        <v>0</v>
      </c>
      <c r="R178" s="250">
        <f t="shared" si="7"/>
        <v>0</v>
      </c>
      <c r="S178" s="250">
        <v>0</v>
      </c>
      <c r="T178" s="251">
        <f t="shared" si="8"/>
        <v>0</v>
      </c>
      <c r="U178" s="37"/>
      <c r="V178" s="37"/>
      <c r="W178" s="37"/>
      <c r="X178" s="37"/>
      <c r="Y178" s="37"/>
      <c r="Z178" s="37"/>
      <c r="AA178" s="37"/>
      <c r="AB178" s="37"/>
      <c r="AC178" s="37"/>
      <c r="AD178" s="37"/>
      <c r="AE178" s="37"/>
      <c r="AR178" s="252" t="s">
        <v>1391</v>
      </c>
      <c r="AT178" s="252" t="s">
        <v>592</v>
      </c>
      <c r="AU178" s="252" t="s">
        <v>92</v>
      </c>
      <c r="AY178" s="19" t="s">
        <v>387</v>
      </c>
      <c r="BE178" s="127">
        <f t="shared" si="9"/>
        <v>0</v>
      </c>
      <c r="BF178" s="127">
        <f t="shared" si="10"/>
        <v>0</v>
      </c>
      <c r="BG178" s="127">
        <f t="shared" si="11"/>
        <v>0</v>
      </c>
      <c r="BH178" s="127">
        <f t="shared" si="12"/>
        <v>0</v>
      </c>
      <c r="BI178" s="127">
        <f t="shared" si="13"/>
        <v>0</v>
      </c>
      <c r="BJ178" s="19" t="s">
        <v>92</v>
      </c>
      <c r="BK178" s="127">
        <f t="shared" si="14"/>
        <v>0</v>
      </c>
      <c r="BL178" s="19" t="s">
        <v>731</v>
      </c>
      <c r="BM178" s="252" t="s">
        <v>720</v>
      </c>
    </row>
    <row r="179" spans="1:65" s="2" customFormat="1" ht="33" customHeight="1">
      <c r="A179" s="37"/>
      <c r="B179" s="38"/>
      <c r="C179" s="240" t="s">
        <v>575</v>
      </c>
      <c r="D179" s="240" t="s">
        <v>393</v>
      </c>
      <c r="E179" s="241" t="s">
        <v>2012</v>
      </c>
      <c r="F179" s="242" t="s">
        <v>2013</v>
      </c>
      <c r="G179" s="243" t="s">
        <v>436</v>
      </c>
      <c r="H179" s="244">
        <v>1</v>
      </c>
      <c r="I179" s="245"/>
      <c r="J179" s="246">
        <f t="shared" si="5"/>
        <v>0</v>
      </c>
      <c r="K179" s="247"/>
      <c r="L179" s="40"/>
      <c r="M179" s="248" t="s">
        <v>1</v>
      </c>
      <c r="N179" s="249" t="s">
        <v>42</v>
      </c>
      <c r="O179" s="78"/>
      <c r="P179" s="250">
        <f t="shared" si="6"/>
        <v>0</v>
      </c>
      <c r="Q179" s="250">
        <v>0</v>
      </c>
      <c r="R179" s="250">
        <f t="shared" si="7"/>
        <v>0</v>
      </c>
      <c r="S179" s="250">
        <v>0</v>
      </c>
      <c r="T179" s="251">
        <f t="shared" si="8"/>
        <v>0</v>
      </c>
      <c r="U179" s="37"/>
      <c r="V179" s="37"/>
      <c r="W179" s="37"/>
      <c r="X179" s="37"/>
      <c r="Y179" s="37"/>
      <c r="Z179" s="37"/>
      <c r="AA179" s="37"/>
      <c r="AB179" s="37"/>
      <c r="AC179" s="37"/>
      <c r="AD179" s="37"/>
      <c r="AE179" s="37"/>
      <c r="AR179" s="252" t="s">
        <v>731</v>
      </c>
      <c r="AT179" s="252" t="s">
        <v>393</v>
      </c>
      <c r="AU179" s="252" t="s">
        <v>92</v>
      </c>
      <c r="AY179" s="19" t="s">
        <v>387</v>
      </c>
      <c r="BE179" s="127">
        <f t="shared" si="9"/>
        <v>0</v>
      </c>
      <c r="BF179" s="127">
        <f t="shared" si="10"/>
        <v>0</v>
      </c>
      <c r="BG179" s="127">
        <f t="shared" si="11"/>
        <v>0</v>
      </c>
      <c r="BH179" s="127">
        <f t="shared" si="12"/>
        <v>0</v>
      </c>
      <c r="BI179" s="127">
        <f t="shared" si="13"/>
        <v>0</v>
      </c>
      <c r="BJ179" s="19" t="s">
        <v>92</v>
      </c>
      <c r="BK179" s="127">
        <f t="shared" si="14"/>
        <v>0</v>
      </c>
      <c r="BL179" s="19" t="s">
        <v>731</v>
      </c>
      <c r="BM179" s="252" t="s">
        <v>731</v>
      </c>
    </row>
    <row r="180" spans="1:65" s="2" customFormat="1" ht="16.5" customHeight="1">
      <c r="A180" s="37"/>
      <c r="B180" s="38"/>
      <c r="C180" s="297" t="s">
        <v>580</v>
      </c>
      <c r="D180" s="297" t="s">
        <v>592</v>
      </c>
      <c r="E180" s="298" t="s">
        <v>2014</v>
      </c>
      <c r="F180" s="299" t="s">
        <v>2015</v>
      </c>
      <c r="G180" s="300" t="s">
        <v>436</v>
      </c>
      <c r="H180" s="301">
        <v>1</v>
      </c>
      <c r="I180" s="302"/>
      <c r="J180" s="303">
        <f t="shared" si="5"/>
        <v>0</v>
      </c>
      <c r="K180" s="304"/>
      <c r="L180" s="305"/>
      <c r="M180" s="306" t="s">
        <v>1</v>
      </c>
      <c r="N180" s="307" t="s">
        <v>42</v>
      </c>
      <c r="O180" s="78"/>
      <c r="P180" s="250">
        <f t="shared" si="6"/>
        <v>0</v>
      </c>
      <c r="Q180" s="250">
        <v>0</v>
      </c>
      <c r="R180" s="250">
        <f t="shared" si="7"/>
        <v>0</v>
      </c>
      <c r="S180" s="250">
        <v>0</v>
      </c>
      <c r="T180" s="251">
        <f t="shared" si="8"/>
        <v>0</v>
      </c>
      <c r="U180" s="37"/>
      <c r="V180" s="37"/>
      <c r="W180" s="37"/>
      <c r="X180" s="37"/>
      <c r="Y180" s="37"/>
      <c r="Z180" s="37"/>
      <c r="AA180" s="37"/>
      <c r="AB180" s="37"/>
      <c r="AC180" s="37"/>
      <c r="AD180" s="37"/>
      <c r="AE180" s="37"/>
      <c r="AR180" s="252" t="s">
        <v>1391</v>
      </c>
      <c r="AT180" s="252" t="s">
        <v>592</v>
      </c>
      <c r="AU180" s="252" t="s">
        <v>92</v>
      </c>
      <c r="AY180" s="19" t="s">
        <v>387</v>
      </c>
      <c r="BE180" s="127">
        <f t="shared" si="9"/>
        <v>0</v>
      </c>
      <c r="BF180" s="127">
        <f t="shared" si="10"/>
        <v>0</v>
      </c>
      <c r="BG180" s="127">
        <f t="shared" si="11"/>
        <v>0</v>
      </c>
      <c r="BH180" s="127">
        <f t="shared" si="12"/>
        <v>0</v>
      </c>
      <c r="BI180" s="127">
        <f t="shared" si="13"/>
        <v>0</v>
      </c>
      <c r="BJ180" s="19" t="s">
        <v>92</v>
      </c>
      <c r="BK180" s="127">
        <f t="shared" si="14"/>
        <v>0</v>
      </c>
      <c r="BL180" s="19" t="s">
        <v>731</v>
      </c>
      <c r="BM180" s="252" t="s">
        <v>741</v>
      </c>
    </row>
    <row r="181" spans="1:65" s="2" customFormat="1" ht="24.15" customHeight="1">
      <c r="A181" s="37"/>
      <c r="B181" s="38"/>
      <c r="C181" s="240" t="s">
        <v>584</v>
      </c>
      <c r="D181" s="240" t="s">
        <v>393</v>
      </c>
      <c r="E181" s="241" t="s">
        <v>2016</v>
      </c>
      <c r="F181" s="242" t="s">
        <v>2017</v>
      </c>
      <c r="G181" s="243" t="s">
        <v>436</v>
      </c>
      <c r="H181" s="244">
        <v>20</v>
      </c>
      <c r="I181" s="245"/>
      <c r="J181" s="246">
        <f t="shared" si="5"/>
        <v>0</v>
      </c>
      <c r="K181" s="247"/>
      <c r="L181" s="40"/>
      <c r="M181" s="248" t="s">
        <v>1</v>
      </c>
      <c r="N181" s="249" t="s">
        <v>42</v>
      </c>
      <c r="O181" s="78"/>
      <c r="P181" s="250">
        <f t="shared" si="6"/>
        <v>0</v>
      </c>
      <c r="Q181" s="250">
        <v>0</v>
      </c>
      <c r="R181" s="250">
        <f t="shared" si="7"/>
        <v>0</v>
      </c>
      <c r="S181" s="250">
        <v>0</v>
      </c>
      <c r="T181" s="251">
        <f t="shared" si="8"/>
        <v>0</v>
      </c>
      <c r="U181" s="37"/>
      <c r="V181" s="37"/>
      <c r="W181" s="37"/>
      <c r="X181" s="37"/>
      <c r="Y181" s="37"/>
      <c r="Z181" s="37"/>
      <c r="AA181" s="37"/>
      <c r="AB181" s="37"/>
      <c r="AC181" s="37"/>
      <c r="AD181" s="37"/>
      <c r="AE181" s="37"/>
      <c r="AR181" s="252" t="s">
        <v>731</v>
      </c>
      <c r="AT181" s="252" t="s">
        <v>393</v>
      </c>
      <c r="AU181" s="252" t="s">
        <v>92</v>
      </c>
      <c r="AY181" s="19" t="s">
        <v>387</v>
      </c>
      <c r="BE181" s="127">
        <f t="shared" si="9"/>
        <v>0</v>
      </c>
      <c r="BF181" s="127">
        <f t="shared" si="10"/>
        <v>0</v>
      </c>
      <c r="BG181" s="127">
        <f t="shared" si="11"/>
        <v>0</v>
      </c>
      <c r="BH181" s="127">
        <f t="shared" si="12"/>
        <v>0</v>
      </c>
      <c r="BI181" s="127">
        <f t="shared" si="13"/>
        <v>0</v>
      </c>
      <c r="BJ181" s="19" t="s">
        <v>92</v>
      </c>
      <c r="BK181" s="127">
        <f t="shared" si="14"/>
        <v>0</v>
      </c>
      <c r="BL181" s="19" t="s">
        <v>731</v>
      </c>
      <c r="BM181" s="252" t="s">
        <v>751</v>
      </c>
    </row>
    <row r="182" spans="1:65" s="2" customFormat="1" ht="24.15" customHeight="1">
      <c r="A182" s="37"/>
      <c r="B182" s="38"/>
      <c r="C182" s="240" t="s">
        <v>591</v>
      </c>
      <c r="D182" s="240" t="s">
        <v>393</v>
      </c>
      <c r="E182" s="241" t="s">
        <v>2018</v>
      </c>
      <c r="F182" s="242" t="s">
        <v>2019</v>
      </c>
      <c r="G182" s="243" t="s">
        <v>436</v>
      </c>
      <c r="H182" s="244">
        <v>1</v>
      </c>
      <c r="I182" s="245"/>
      <c r="J182" s="246">
        <f t="shared" si="5"/>
        <v>0</v>
      </c>
      <c r="K182" s="247"/>
      <c r="L182" s="40"/>
      <c r="M182" s="248" t="s">
        <v>1</v>
      </c>
      <c r="N182" s="249" t="s">
        <v>42</v>
      </c>
      <c r="O182" s="78"/>
      <c r="P182" s="250">
        <f t="shared" si="6"/>
        <v>0</v>
      </c>
      <c r="Q182" s="250">
        <v>0</v>
      </c>
      <c r="R182" s="250">
        <f t="shared" si="7"/>
        <v>0</v>
      </c>
      <c r="S182" s="250">
        <v>0</v>
      </c>
      <c r="T182" s="251">
        <f t="shared" si="8"/>
        <v>0</v>
      </c>
      <c r="U182" s="37"/>
      <c r="V182" s="37"/>
      <c r="W182" s="37"/>
      <c r="X182" s="37"/>
      <c r="Y182" s="37"/>
      <c r="Z182" s="37"/>
      <c r="AA182" s="37"/>
      <c r="AB182" s="37"/>
      <c r="AC182" s="37"/>
      <c r="AD182" s="37"/>
      <c r="AE182" s="37"/>
      <c r="AR182" s="252" t="s">
        <v>731</v>
      </c>
      <c r="AT182" s="252" t="s">
        <v>393</v>
      </c>
      <c r="AU182" s="252" t="s">
        <v>92</v>
      </c>
      <c r="AY182" s="19" t="s">
        <v>387</v>
      </c>
      <c r="BE182" s="127">
        <f t="shared" si="9"/>
        <v>0</v>
      </c>
      <c r="BF182" s="127">
        <f t="shared" si="10"/>
        <v>0</v>
      </c>
      <c r="BG182" s="127">
        <f t="shared" si="11"/>
        <v>0</v>
      </c>
      <c r="BH182" s="127">
        <f t="shared" si="12"/>
        <v>0</v>
      </c>
      <c r="BI182" s="127">
        <f t="shared" si="13"/>
        <v>0</v>
      </c>
      <c r="BJ182" s="19" t="s">
        <v>92</v>
      </c>
      <c r="BK182" s="127">
        <f t="shared" si="14"/>
        <v>0</v>
      </c>
      <c r="BL182" s="19" t="s">
        <v>731</v>
      </c>
      <c r="BM182" s="252" t="s">
        <v>759</v>
      </c>
    </row>
    <row r="183" spans="1:65" s="2" customFormat="1" ht="24.15" customHeight="1">
      <c r="A183" s="37"/>
      <c r="B183" s="38"/>
      <c r="C183" s="297" t="s">
        <v>292</v>
      </c>
      <c r="D183" s="297" t="s">
        <v>592</v>
      </c>
      <c r="E183" s="298" t="s">
        <v>2020</v>
      </c>
      <c r="F183" s="299" t="s">
        <v>2021</v>
      </c>
      <c r="G183" s="300" t="s">
        <v>436</v>
      </c>
      <c r="H183" s="301">
        <v>1</v>
      </c>
      <c r="I183" s="302"/>
      <c r="J183" s="303">
        <f t="shared" si="5"/>
        <v>0</v>
      </c>
      <c r="K183" s="304"/>
      <c r="L183" s="305"/>
      <c r="M183" s="306" t="s">
        <v>1</v>
      </c>
      <c r="N183" s="307" t="s">
        <v>42</v>
      </c>
      <c r="O183" s="78"/>
      <c r="P183" s="250">
        <f t="shared" si="6"/>
        <v>0</v>
      </c>
      <c r="Q183" s="250">
        <v>0</v>
      </c>
      <c r="R183" s="250">
        <f t="shared" si="7"/>
        <v>0</v>
      </c>
      <c r="S183" s="250">
        <v>0</v>
      </c>
      <c r="T183" s="251">
        <f t="shared" si="8"/>
        <v>0</v>
      </c>
      <c r="U183" s="37"/>
      <c r="V183" s="37"/>
      <c r="W183" s="37"/>
      <c r="X183" s="37"/>
      <c r="Y183" s="37"/>
      <c r="Z183" s="37"/>
      <c r="AA183" s="37"/>
      <c r="AB183" s="37"/>
      <c r="AC183" s="37"/>
      <c r="AD183" s="37"/>
      <c r="AE183" s="37"/>
      <c r="AR183" s="252" t="s">
        <v>1391</v>
      </c>
      <c r="AT183" s="252" t="s">
        <v>592</v>
      </c>
      <c r="AU183" s="252" t="s">
        <v>92</v>
      </c>
      <c r="AY183" s="19" t="s">
        <v>387</v>
      </c>
      <c r="BE183" s="127">
        <f t="shared" si="9"/>
        <v>0</v>
      </c>
      <c r="BF183" s="127">
        <f t="shared" si="10"/>
        <v>0</v>
      </c>
      <c r="BG183" s="127">
        <f t="shared" si="11"/>
        <v>0</v>
      </c>
      <c r="BH183" s="127">
        <f t="shared" si="12"/>
        <v>0</v>
      </c>
      <c r="BI183" s="127">
        <f t="shared" si="13"/>
        <v>0</v>
      </c>
      <c r="BJ183" s="19" t="s">
        <v>92</v>
      </c>
      <c r="BK183" s="127">
        <f t="shared" si="14"/>
        <v>0</v>
      </c>
      <c r="BL183" s="19" t="s">
        <v>731</v>
      </c>
      <c r="BM183" s="252" t="s">
        <v>769</v>
      </c>
    </row>
    <row r="184" spans="1:65" s="2" customFormat="1" ht="37.799999999999997" customHeight="1">
      <c r="A184" s="37"/>
      <c r="B184" s="38"/>
      <c r="C184" s="297" t="s">
        <v>602</v>
      </c>
      <c r="D184" s="297" t="s">
        <v>592</v>
      </c>
      <c r="E184" s="298" t="s">
        <v>2022</v>
      </c>
      <c r="F184" s="299" t="s">
        <v>2023</v>
      </c>
      <c r="G184" s="300" t="s">
        <v>436</v>
      </c>
      <c r="H184" s="301">
        <v>1</v>
      </c>
      <c r="I184" s="302"/>
      <c r="J184" s="303">
        <f t="shared" si="5"/>
        <v>0</v>
      </c>
      <c r="K184" s="304"/>
      <c r="L184" s="305"/>
      <c r="M184" s="306" t="s">
        <v>1</v>
      </c>
      <c r="N184" s="307" t="s">
        <v>42</v>
      </c>
      <c r="O184" s="78"/>
      <c r="P184" s="250">
        <f t="shared" si="6"/>
        <v>0</v>
      </c>
      <c r="Q184" s="250">
        <v>0</v>
      </c>
      <c r="R184" s="250">
        <f t="shared" si="7"/>
        <v>0</v>
      </c>
      <c r="S184" s="250">
        <v>0</v>
      </c>
      <c r="T184" s="251">
        <f t="shared" si="8"/>
        <v>0</v>
      </c>
      <c r="U184" s="37"/>
      <c r="V184" s="37"/>
      <c r="W184" s="37"/>
      <c r="X184" s="37"/>
      <c r="Y184" s="37"/>
      <c r="Z184" s="37"/>
      <c r="AA184" s="37"/>
      <c r="AB184" s="37"/>
      <c r="AC184" s="37"/>
      <c r="AD184" s="37"/>
      <c r="AE184" s="37"/>
      <c r="AR184" s="252" t="s">
        <v>1391</v>
      </c>
      <c r="AT184" s="252" t="s">
        <v>592</v>
      </c>
      <c r="AU184" s="252" t="s">
        <v>92</v>
      </c>
      <c r="AY184" s="19" t="s">
        <v>387</v>
      </c>
      <c r="BE184" s="127">
        <f t="shared" si="9"/>
        <v>0</v>
      </c>
      <c r="BF184" s="127">
        <f t="shared" si="10"/>
        <v>0</v>
      </c>
      <c r="BG184" s="127">
        <f t="shared" si="11"/>
        <v>0</v>
      </c>
      <c r="BH184" s="127">
        <f t="shared" si="12"/>
        <v>0</v>
      </c>
      <c r="BI184" s="127">
        <f t="shared" si="13"/>
        <v>0</v>
      </c>
      <c r="BJ184" s="19" t="s">
        <v>92</v>
      </c>
      <c r="BK184" s="127">
        <f t="shared" si="14"/>
        <v>0</v>
      </c>
      <c r="BL184" s="19" t="s">
        <v>731</v>
      </c>
      <c r="BM184" s="252" t="s">
        <v>779</v>
      </c>
    </row>
    <row r="185" spans="1:65" s="2" customFormat="1" ht="21.75" customHeight="1">
      <c r="A185" s="37"/>
      <c r="B185" s="38"/>
      <c r="C185" s="240" t="s">
        <v>606</v>
      </c>
      <c r="D185" s="240" t="s">
        <v>393</v>
      </c>
      <c r="E185" s="241" t="s">
        <v>2024</v>
      </c>
      <c r="F185" s="242" t="s">
        <v>2025</v>
      </c>
      <c r="G185" s="243" t="s">
        <v>396</v>
      </c>
      <c r="H185" s="244">
        <v>312</v>
      </c>
      <c r="I185" s="245"/>
      <c r="J185" s="246">
        <f t="shared" si="5"/>
        <v>0</v>
      </c>
      <c r="K185" s="247"/>
      <c r="L185" s="40"/>
      <c r="M185" s="248" t="s">
        <v>1</v>
      </c>
      <c r="N185" s="249" t="s">
        <v>42</v>
      </c>
      <c r="O185" s="78"/>
      <c r="P185" s="250">
        <f t="shared" si="6"/>
        <v>0</v>
      </c>
      <c r="Q185" s="250">
        <v>0</v>
      </c>
      <c r="R185" s="250">
        <f t="shared" si="7"/>
        <v>0</v>
      </c>
      <c r="S185" s="250">
        <v>0</v>
      </c>
      <c r="T185" s="251">
        <f t="shared" si="8"/>
        <v>0</v>
      </c>
      <c r="U185" s="37"/>
      <c r="V185" s="37"/>
      <c r="W185" s="37"/>
      <c r="X185" s="37"/>
      <c r="Y185" s="37"/>
      <c r="Z185" s="37"/>
      <c r="AA185" s="37"/>
      <c r="AB185" s="37"/>
      <c r="AC185" s="37"/>
      <c r="AD185" s="37"/>
      <c r="AE185" s="37"/>
      <c r="AR185" s="252" t="s">
        <v>731</v>
      </c>
      <c r="AT185" s="252" t="s">
        <v>393</v>
      </c>
      <c r="AU185" s="252" t="s">
        <v>92</v>
      </c>
      <c r="AY185" s="19" t="s">
        <v>387</v>
      </c>
      <c r="BE185" s="127">
        <f t="shared" si="9"/>
        <v>0</v>
      </c>
      <c r="BF185" s="127">
        <f t="shared" si="10"/>
        <v>0</v>
      </c>
      <c r="BG185" s="127">
        <f t="shared" si="11"/>
        <v>0</v>
      </c>
      <c r="BH185" s="127">
        <f t="shared" si="12"/>
        <v>0</v>
      </c>
      <c r="BI185" s="127">
        <f t="shared" si="13"/>
        <v>0</v>
      </c>
      <c r="BJ185" s="19" t="s">
        <v>92</v>
      </c>
      <c r="BK185" s="127">
        <f t="shared" si="14"/>
        <v>0</v>
      </c>
      <c r="BL185" s="19" t="s">
        <v>731</v>
      </c>
      <c r="BM185" s="252" t="s">
        <v>792</v>
      </c>
    </row>
    <row r="186" spans="1:65" s="2" customFormat="1" ht="16.5" customHeight="1">
      <c r="A186" s="37"/>
      <c r="B186" s="38"/>
      <c r="C186" s="297" t="s">
        <v>611</v>
      </c>
      <c r="D186" s="297" t="s">
        <v>592</v>
      </c>
      <c r="E186" s="298" t="s">
        <v>2026</v>
      </c>
      <c r="F186" s="299" t="s">
        <v>2027</v>
      </c>
      <c r="G186" s="300" t="s">
        <v>396</v>
      </c>
      <c r="H186" s="301">
        <v>312</v>
      </c>
      <c r="I186" s="302"/>
      <c r="J186" s="303">
        <f t="shared" si="5"/>
        <v>0</v>
      </c>
      <c r="K186" s="304"/>
      <c r="L186" s="305"/>
      <c r="M186" s="306" t="s">
        <v>1</v>
      </c>
      <c r="N186" s="307" t="s">
        <v>42</v>
      </c>
      <c r="O186" s="78"/>
      <c r="P186" s="250">
        <f t="shared" si="6"/>
        <v>0</v>
      </c>
      <c r="Q186" s="250">
        <v>0</v>
      </c>
      <c r="R186" s="250">
        <f t="shared" si="7"/>
        <v>0</v>
      </c>
      <c r="S186" s="250">
        <v>0</v>
      </c>
      <c r="T186" s="251">
        <f t="shared" si="8"/>
        <v>0</v>
      </c>
      <c r="U186" s="37"/>
      <c r="V186" s="37"/>
      <c r="W186" s="37"/>
      <c r="X186" s="37"/>
      <c r="Y186" s="37"/>
      <c r="Z186" s="37"/>
      <c r="AA186" s="37"/>
      <c r="AB186" s="37"/>
      <c r="AC186" s="37"/>
      <c r="AD186" s="37"/>
      <c r="AE186" s="37"/>
      <c r="AR186" s="252" t="s">
        <v>1391</v>
      </c>
      <c r="AT186" s="252" t="s">
        <v>592</v>
      </c>
      <c r="AU186" s="252" t="s">
        <v>92</v>
      </c>
      <c r="AY186" s="19" t="s">
        <v>387</v>
      </c>
      <c r="BE186" s="127">
        <f t="shared" si="9"/>
        <v>0</v>
      </c>
      <c r="BF186" s="127">
        <f t="shared" si="10"/>
        <v>0</v>
      </c>
      <c r="BG186" s="127">
        <f t="shared" si="11"/>
        <v>0</v>
      </c>
      <c r="BH186" s="127">
        <f t="shared" si="12"/>
        <v>0</v>
      </c>
      <c r="BI186" s="127">
        <f t="shared" si="13"/>
        <v>0</v>
      </c>
      <c r="BJ186" s="19" t="s">
        <v>92</v>
      </c>
      <c r="BK186" s="127">
        <f t="shared" si="14"/>
        <v>0</v>
      </c>
      <c r="BL186" s="19" t="s">
        <v>731</v>
      </c>
      <c r="BM186" s="252" t="s">
        <v>805</v>
      </c>
    </row>
    <row r="187" spans="1:65" s="2" customFormat="1" ht="21.75" customHeight="1">
      <c r="A187" s="37"/>
      <c r="B187" s="38"/>
      <c r="C187" s="240" t="s">
        <v>615</v>
      </c>
      <c r="D187" s="240" t="s">
        <v>393</v>
      </c>
      <c r="E187" s="241" t="s">
        <v>2028</v>
      </c>
      <c r="F187" s="242" t="s">
        <v>2029</v>
      </c>
      <c r="G187" s="243" t="s">
        <v>396</v>
      </c>
      <c r="H187" s="244">
        <v>87</v>
      </c>
      <c r="I187" s="245"/>
      <c r="J187" s="246">
        <f t="shared" si="5"/>
        <v>0</v>
      </c>
      <c r="K187" s="247"/>
      <c r="L187" s="40"/>
      <c r="M187" s="248" t="s">
        <v>1</v>
      </c>
      <c r="N187" s="249" t="s">
        <v>42</v>
      </c>
      <c r="O187" s="78"/>
      <c r="P187" s="250">
        <f t="shared" si="6"/>
        <v>0</v>
      </c>
      <c r="Q187" s="250">
        <v>0</v>
      </c>
      <c r="R187" s="250">
        <f t="shared" si="7"/>
        <v>0</v>
      </c>
      <c r="S187" s="250">
        <v>0</v>
      </c>
      <c r="T187" s="251">
        <f t="shared" si="8"/>
        <v>0</v>
      </c>
      <c r="U187" s="37"/>
      <c r="V187" s="37"/>
      <c r="W187" s="37"/>
      <c r="X187" s="37"/>
      <c r="Y187" s="37"/>
      <c r="Z187" s="37"/>
      <c r="AA187" s="37"/>
      <c r="AB187" s="37"/>
      <c r="AC187" s="37"/>
      <c r="AD187" s="37"/>
      <c r="AE187" s="37"/>
      <c r="AR187" s="252" t="s">
        <v>731</v>
      </c>
      <c r="AT187" s="252" t="s">
        <v>393</v>
      </c>
      <c r="AU187" s="252" t="s">
        <v>92</v>
      </c>
      <c r="AY187" s="19" t="s">
        <v>387</v>
      </c>
      <c r="BE187" s="127">
        <f t="shared" si="9"/>
        <v>0</v>
      </c>
      <c r="BF187" s="127">
        <f t="shared" si="10"/>
        <v>0</v>
      </c>
      <c r="BG187" s="127">
        <f t="shared" si="11"/>
        <v>0</v>
      </c>
      <c r="BH187" s="127">
        <f t="shared" si="12"/>
        <v>0</v>
      </c>
      <c r="BI187" s="127">
        <f t="shared" si="13"/>
        <v>0</v>
      </c>
      <c r="BJ187" s="19" t="s">
        <v>92</v>
      </c>
      <c r="BK187" s="127">
        <f t="shared" si="14"/>
        <v>0</v>
      </c>
      <c r="BL187" s="19" t="s">
        <v>731</v>
      </c>
      <c r="BM187" s="252" t="s">
        <v>322</v>
      </c>
    </row>
    <row r="188" spans="1:65" s="2" customFormat="1" ht="16.5" customHeight="1">
      <c r="A188" s="37"/>
      <c r="B188" s="38"/>
      <c r="C188" s="297" t="s">
        <v>620</v>
      </c>
      <c r="D188" s="297" t="s">
        <v>592</v>
      </c>
      <c r="E188" s="298" t="s">
        <v>2026</v>
      </c>
      <c r="F188" s="299" t="s">
        <v>2027</v>
      </c>
      <c r="G188" s="300" t="s">
        <v>396</v>
      </c>
      <c r="H188" s="301">
        <v>87</v>
      </c>
      <c r="I188" s="302"/>
      <c r="J188" s="303">
        <f t="shared" si="5"/>
        <v>0</v>
      </c>
      <c r="K188" s="304"/>
      <c r="L188" s="305"/>
      <c r="M188" s="306" t="s">
        <v>1</v>
      </c>
      <c r="N188" s="307" t="s">
        <v>42</v>
      </c>
      <c r="O188" s="78"/>
      <c r="P188" s="250">
        <f t="shared" si="6"/>
        <v>0</v>
      </c>
      <c r="Q188" s="250">
        <v>0</v>
      </c>
      <c r="R188" s="250">
        <f t="shared" si="7"/>
        <v>0</v>
      </c>
      <c r="S188" s="250">
        <v>0</v>
      </c>
      <c r="T188" s="251">
        <f t="shared" si="8"/>
        <v>0</v>
      </c>
      <c r="U188" s="37"/>
      <c r="V188" s="37"/>
      <c r="W188" s="37"/>
      <c r="X188" s="37"/>
      <c r="Y188" s="37"/>
      <c r="Z188" s="37"/>
      <c r="AA188" s="37"/>
      <c r="AB188" s="37"/>
      <c r="AC188" s="37"/>
      <c r="AD188" s="37"/>
      <c r="AE188" s="37"/>
      <c r="AR188" s="252" t="s">
        <v>1391</v>
      </c>
      <c r="AT188" s="252" t="s">
        <v>592</v>
      </c>
      <c r="AU188" s="252" t="s">
        <v>92</v>
      </c>
      <c r="AY188" s="19" t="s">
        <v>387</v>
      </c>
      <c r="BE188" s="127">
        <f t="shared" si="9"/>
        <v>0</v>
      </c>
      <c r="BF188" s="127">
        <f t="shared" si="10"/>
        <v>0</v>
      </c>
      <c r="BG188" s="127">
        <f t="shared" si="11"/>
        <v>0</v>
      </c>
      <c r="BH188" s="127">
        <f t="shared" si="12"/>
        <v>0</v>
      </c>
      <c r="BI188" s="127">
        <f t="shared" si="13"/>
        <v>0</v>
      </c>
      <c r="BJ188" s="19" t="s">
        <v>92</v>
      </c>
      <c r="BK188" s="127">
        <f t="shared" si="14"/>
        <v>0</v>
      </c>
      <c r="BL188" s="19" t="s">
        <v>731</v>
      </c>
      <c r="BM188" s="252" t="s">
        <v>829</v>
      </c>
    </row>
    <row r="189" spans="1:65" s="2" customFormat="1" ht="21.75" customHeight="1">
      <c r="A189" s="37"/>
      <c r="B189" s="38"/>
      <c r="C189" s="240" t="s">
        <v>287</v>
      </c>
      <c r="D189" s="240" t="s">
        <v>393</v>
      </c>
      <c r="E189" s="241" t="s">
        <v>2030</v>
      </c>
      <c r="F189" s="242" t="s">
        <v>2031</v>
      </c>
      <c r="G189" s="243" t="s">
        <v>396</v>
      </c>
      <c r="H189" s="244">
        <v>90</v>
      </c>
      <c r="I189" s="245"/>
      <c r="J189" s="246">
        <f t="shared" si="5"/>
        <v>0</v>
      </c>
      <c r="K189" s="247"/>
      <c r="L189" s="40"/>
      <c r="M189" s="248" t="s">
        <v>1</v>
      </c>
      <c r="N189" s="249" t="s">
        <v>42</v>
      </c>
      <c r="O189" s="78"/>
      <c r="P189" s="250">
        <f t="shared" si="6"/>
        <v>0</v>
      </c>
      <c r="Q189" s="250">
        <v>0</v>
      </c>
      <c r="R189" s="250">
        <f t="shared" si="7"/>
        <v>0</v>
      </c>
      <c r="S189" s="250">
        <v>0</v>
      </c>
      <c r="T189" s="251">
        <f t="shared" si="8"/>
        <v>0</v>
      </c>
      <c r="U189" s="37"/>
      <c r="V189" s="37"/>
      <c r="W189" s="37"/>
      <c r="X189" s="37"/>
      <c r="Y189" s="37"/>
      <c r="Z189" s="37"/>
      <c r="AA189" s="37"/>
      <c r="AB189" s="37"/>
      <c r="AC189" s="37"/>
      <c r="AD189" s="37"/>
      <c r="AE189" s="37"/>
      <c r="AR189" s="252" t="s">
        <v>731</v>
      </c>
      <c r="AT189" s="252" t="s">
        <v>393</v>
      </c>
      <c r="AU189" s="252" t="s">
        <v>92</v>
      </c>
      <c r="AY189" s="19" t="s">
        <v>387</v>
      </c>
      <c r="BE189" s="127">
        <f t="shared" si="9"/>
        <v>0</v>
      </c>
      <c r="BF189" s="127">
        <f t="shared" si="10"/>
        <v>0</v>
      </c>
      <c r="BG189" s="127">
        <f t="shared" si="11"/>
        <v>0</v>
      </c>
      <c r="BH189" s="127">
        <f t="shared" si="12"/>
        <v>0</v>
      </c>
      <c r="BI189" s="127">
        <f t="shared" si="13"/>
        <v>0</v>
      </c>
      <c r="BJ189" s="19" t="s">
        <v>92</v>
      </c>
      <c r="BK189" s="127">
        <f t="shared" si="14"/>
        <v>0</v>
      </c>
      <c r="BL189" s="19" t="s">
        <v>731</v>
      </c>
      <c r="BM189" s="252" t="s">
        <v>839</v>
      </c>
    </row>
    <row r="190" spans="1:65" s="2" customFormat="1" ht="16.5" customHeight="1">
      <c r="A190" s="37"/>
      <c r="B190" s="38"/>
      <c r="C190" s="297" t="s">
        <v>627</v>
      </c>
      <c r="D190" s="297" t="s">
        <v>592</v>
      </c>
      <c r="E190" s="298" t="s">
        <v>2032</v>
      </c>
      <c r="F190" s="299" t="s">
        <v>2033</v>
      </c>
      <c r="G190" s="300" t="s">
        <v>396</v>
      </c>
      <c r="H190" s="301">
        <v>90</v>
      </c>
      <c r="I190" s="302"/>
      <c r="J190" s="303">
        <f t="shared" si="5"/>
        <v>0</v>
      </c>
      <c r="K190" s="304"/>
      <c r="L190" s="305"/>
      <c r="M190" s="306" t="s">
        <v>1</v>
      </c>
      <c r="N190" s="307" t="s">
        <v>42</v>
      </c>
      <c r="O190" s="78"/>
      <c r="P190" s="250">
        <f t="shared" si="6"/>
        <v>0</v>
      </c>
      <c r="Q190" s="250">
        <v>0</v>
      </c>
      <c r="R190" s="250">
        <f t="shared" si="7"/>
        <v>0</v>
      </c>
      <c r="S190" s="250">
        <v>0</v>
      </c>
      <c r="T190" s="251">
        <f t="shared" si="8"/>
        <v>0</v>
      </c>
      <c r="U190" s="37"/>
      <c r="V190" s="37"/>
      <c r="W190" s="37"/>
      <c r="X190" s="37"/>
      <c r="Y190" s="37"/>
      <c r="Z190" s="37"/>
      <c r="AA190" s="37"/>
      <c r="AB190" s="37"/>
      <c r="AC190" s="37"/>
      <c r="AD190" s="37"/>
      <c r="AE190" s="37"/>
      <c r="AR190" s="252" t="s">
        <v>1391</v>
      </c>
      <c r="AT190" s="252" t="s">
        <v>592</v>
      </c>
      <c r="AU190" s="252" t="s">
        <v>92</v>
      </c>
      <c r="AY190" s="19" t="s">
        <v>387</v>
      </c>
      <c r="BE190" s="127">
        <f t="shared" si="9"/>
        <v>0</v>
      </c>
      <c r="BF190" s="127">
        <f t="shared" si="10"/>
        <v>0</v>
      </c>
      <c r="BG190" s="127">
        <f t="shared" si="11"/>
        <v>0</v>
      </c>
      <c r="BH190" s="127">
        <f t="shared" si="12"/>
        <v>0</v>
      </c>
      <c r="BI190" s="127">
        <f t="shared" si="13"/>
        <v>0</v>
      </c>
      <c r="BJ190" s="19" t="s">
        <v>92</v>
      </c>
      <c r="BK190" s="127">
        <f t="shared" si="14"/>
        <v>0</v>
      </c>
      <c r="BL190" s="19" t="s">
        <v>731</v>
      </c>
      <c r="BM190" s="252" t="s">
        <v>847</v>
      </c>
    </row>
    <row r="191" spans="1:65" s="2" customFormat="1" ht="24.15" customHeight="1">
      <c r="A191" s="37"/>
      <c r="B191" s="38"/>
      <c r="C191" s="240" t="s">
        <v>631</v>
      </c>
      <c r="D191" s="240" t="s">
        <v>393</v>
      </c>
      <c r="E191" s="241" t="s">
        <v>2034</v>
      </c>
      <c r="F191" s="242" t="s">
        <v>2035</v>
      </c>
      <c r="G191" s="243" t="s">
        <v>396</v>
      </c>
      <c r="H191" s="244">
        <v>20</v>
      </c>
      <c r="I191" s="245"/>
      <c r="J191" s="246">
        <f t="shared" si="5"/>
        <v>0</v>
      </c>
      <c r="K191" s="247"/>
      <c r="L191" s="40"/>
      <c r="M191" s="248" t="s">
        <v>1</v>
      </c>
      <c r="N191" s="249" t="s">
        <v>42</v>
      </c>
      <c r="O191" s="78"/>
      <c r="P191" s="250">
        <f t="shared" si="6"/>
        <v>0</v>
      </c>
      <c r="Q191" s="250">
        <v>0</v>
      </c>
      <c r="R191" s="250">
        <f t="shared" si="7"/>
        <v>0</v>
      </c>
      <c r="S191" s="250">
        <v>0</v>
      </c>
      <c r="T191" s="251">
        <f t="shared" si="8"/>
        <v>0</v>
      </c>
      <c r="U191" s="37"/>
      <c r="V191" s="37"/>
      <c r="W191" s="37"/>
      <c r="X191" s="37"/>
      <c r="Y191" s="37"/>
      <c r="Z191" s="37"/>
      <c r="AA191" s="37"/>
      <c r="AB191" s="37"/>
      <c r="AC191" s="37"/>
      <c r="AD191" s="37"/>
      <c r="AE191" s="37"/>
      <c r="AR191" s="252" t="s">
        <v>731</v>
      </c>
      <c r="AT191" s="252" t="s">
        <v>393</v>
      </c>
      <c r="AU191" s="252" t="s">
        <v>92</v>
      </c>
      <c r="AY191" s="19" t="s">
        <v>387</v>
      </c>
      <c r="BE191" s="127">
        <f t="shared" si="9"/>
        <v>0</v>
      </c>
      <c r="BF191" s="127">
        <f t="shared" si="10"/>
        <v>0</v>
      </c>
      <c r="BG191" s="127">
        <f t="shared" si="11"/>
        <v>0</v>
      </c>
      <c r="BH191" s="127">
        <f t="shared" si="12"/>
        <v>0</v>
      </c>
      <c r="BI191" s="127">
        <f t="shared" si="13"/>
        <v>0</v>
      </c>
      <c r="BJ191" s="19" t="s">
        <v>92</v>
      </c>
      <c r="BK191" s="127">
        <f t="shared" si="14"/>
        <v>0</v>
      </c>
      <c r="BL191" s="19" t="s">
        <v>731</v>
      </c>
      <c r="BM191" s="252" t="s">
        <v>857</v>
      </c>
    </row>
    <row r="192" spans="1:65" s="2" customFormat="1" ht="16.5" customHeight="1">
      <c r="A192" s="37"/>
      <c r="B192" s="38"/>
      <c r="C192" s="297" t="s">
        <v>640</v>
      </c>
      <c r="D192" s="297" t="s">
        <v>592</v>
      </c>
      <c r="E192" s="298" t="s">
        <v>2036</v>
      </c>
      <c r="F192" s="299" t="s">
        <v>2037</v>
      </c>
      <c r="G192" s="300" t="s">
        <v>396</v>
      </c>
      <c r="H192" s="301">
        <v>20</v>
      </c>
      <c r="I192" s="302"/>
      <c r="J192" s="303">
        <f t="shared" si="5"/>
        <v>0</v>
      </c>
      <c r="K192" s="304"/>
      <c r="L192" s="305"/>
      <c r="M192" s="306" t="s">
        <v>1</v>
      </c>
      <c r="N192" s="307" t="s">
        <v>42</v>
      </c>
      <c r="O192" s="78"/>
      <c r="P192" s="250">
        <f t="shared" si="6"/>
        <v>0</v>
      </c>
      <c r="Q192" s="250">
        <v>0</v>
      </c>
      <c r="R192" s="250">
        <f t="shared" si="7"/>
        <v>0</v>
      </c>
      <c r="S192" s="250">
        <v>0</v>
      </c>
      <c r="T192" s="251">
        <f t="shared" si="8"/>
        <v>0</v>
      </c>
      <c r="U192" s="37"/>
      <c r="V192" s="37"/>
      <c r="W192" s="37"/>
      <c r="X192" s="37"/>
      <c r="Y192" s="37"/>
      <c r="Z192" s="37"/>
      <c r="AA192" s="37"/>
      <c r="AB192" s="37"/>
      <c r="AC192" s="37"/>
      <c r="AD192" s="37"/>
      <c r="AE192" s="37"/>
      <c r="AR192" s="252" t="s">
        <v>1391</v>
      </c>
      <c r="AT192" s="252" t="s">
        <v>592</v>
      </c>
      <c r="AU192" s="252" t="s">
        <v>92</v>
      </c>
      <c r="AY192" s="19" t="s">
        <v>387</v>
      </c>
      <c r="BE192" s="127">
        <f t="shared" si="9"/>
        <v>0</v>
      </c>
      <c r="BF192" s="127">
        <f t="shared" si="10"/>
        <v>0</v>
      </c>
      <c r="BG192" s="127">
        <f t="shared" si="11"/>
        <v>0</v>
      </c>
      <c r="BH192" s="127">
        <f t="shared" si="12"/>
        <v>0</v>
      </c>
      <c r="BI192" s="127">
        <f t="shared" si="13"/>
        <v>0</v>
      </c>
      <c r="BJ192" s="19" t="s">
        <v>92</v>
      </c>
      <c r="BK192" s="127">
        <f t="shared" si="14"/>
        <v>0</v>
      </c>
      <c r="BL192" s="19" t="s">
        <v>731</v>
      </c>
      <c r="BM192" s="252" t="s">
        <v>864</v>
      </c>
    </row>
    <row r="193" spans="1:65" s="2" customFormat="1" ht="24.15" customHeight="1">
      <c r="A193" s="37"/>
      <c r="B193" s="38"/>
      <c r="C193" s="240" t="s">
        <v>644</v>
      </c>
      <c r="D193" s="240" t="s">
        <v>393</v>
      </c>
      <c r="E193" s="241" t="s">
        <v>2038</v>
      </c>
      <c r="F193" s="242" t="s">
        <v>2039</v>
      </c>
      <c r="G193" s="243" t="s">
        <v>396</v>
      </c>
      <c r="H193" s="244">
        <v>20</v>
      </c>
      <c r="I193" s="245"/>
      <c r="J193" s="246">
        <f t="shared" si="5"/>
        <v>0</v>
      </c>
      <c r="K193" s="247"/>
      <c r="L193" s="40"/>
      <c r="M193" s="248" t="s">
        <v>1</v>
      </c>
      <c r="N193" s="249" t="s">
        <v>42</v>
      </c>
      <c r="O193" s="78"/>
      <c r="P193" s="250">
        <f t="shared" si="6"/>
        <v>0</v>
      </c>
      <c r="Q193" s="250">
        <v>0</v>
      </c>
      <c r="R193" s="250">
        <f t="shared" si="7"/>
        <v>0</v>
      </c>
      <c r="S193" s="250">
        <v>0</v>
      </c>
      <c r="T193" s="251">
        <f t="shared" si="8"/>
        <v>0</v>
      </c>
      <c r="U193" s="37"/>
      <c r="V193" s="37"/>
      <c r="W193" s="37"/>
      <c r="X193" s="37"/>
      <c r="Y193" s="37"/>
      <c r="Z193" s="37"/>
      <c r="AA193" s="37"/>
      <c r="AB193" s="37"/>
      <c r="AC193" s="37"/>
      <c r="AD193" s="37"/>
      <c r="AE193" s="37"/>
      <c r="AR193" s="252" t="s">
        <v>731</v>
      </c>
      <c r="AT193" s="252" t="s">
        <v>393</v>
      </c>
      <c r="AU193" s="252" t="s">
        <v>92</v>
      </c>
      <c r="AY193" s="19" t="s">
        <v>387</v>
      </c>
      <c r="BE193" s="127">
        <f t="shared" si="9"/>
        <v>0</v>
      </c>
      <c r="BF193" s="127">
        <f t="shared" si="10"/>
        <v>0</v>
      </c>
      <c r="BG193" s="127">
        <f t="shared" si="11"/>
        <v>0</v>
      </c>
      <c r="BH193" s="127">
        <f t="shared" si="12"/>
        <v>0</v>
      </c>
      <c r="BI193" s="127">
        <f t="shared" si="13"/>
        <v>0</v>
      </c>
      <c r="BJ193" s="19" t="s">
        <v>92</v>
      </c>
      <c r="BK193" s="127">
        <f t="shared" si="14"/>
        <v>0</v>
      </c>
      <c r="BL193" s="19" t="s">
        <v>731</v>
      </c>
      <c r="BM193" s="252" t="s">
        <v>869</v>
      </c>
    </row>
    <row r="194" spans="1:65" s="2" customFormat="1" ht="16.5" customHeight="1">
      <c r="A194" s="37"/>
      <c r="B194" s="38"/>
      <c r="C194" s="297" t="s">
        <v>648</v>
      </c>
      <c r="D194" s="297" t="s">
        <v>592</v>
      </c>
      <c r="E194" s="298" t="s">
        <v>2040</v>
      </c>
      <c r="F194" s="299" t="s">
        <v>2041</v>
      </c>
      <c r="G194" s="300" t="s">
        <v>396</v>
      </c>
      <c r="H194" s="301">
        <v>20</v>
      </c>
      <c r="I194" s="302"/>
      <c r="J194" s="303">
        <f t="shared" si="5"/>
        <v>0</v>
      </c>
      <c r="K194" s="304"/>
      <c r="L194" s="305"/>
      <c r="M194" s="306" t="s">
        <v>1</v>
      </c>
      <c r="N194" s="307" t="s">
        <v>42</v>
      </c>
      <c r="O194" s="78"/>
      <c r="P194" s="250">
        <f t="shared" si="6"/>
        <v>0</v>
      </c>
      <c r="Q194" s="250">
        <v>0</v>
      </c>
      <c r="R194" s="250">
        <f t="shared" si="7"/>
        <v>0</v>
      </c>
      <c r="S194" s="250">
        <v>0</v>
      </c>
      <c r="T194" s="251">
        <f t="shared" si="8"/>
        <v>0</v>
      </c>
      <c r="U194" s="37"/>
      <c r="V194" s="37"/>
      <c r="W194" s="37"/>
      <c r="X194" s="37"/>
      <c r="Y194" s="37"/>
      <c r="Z194" s="37"/>
      <c r="AA194" s="37"/>
      <c r="AB194" s="37"/>
      <c r="AC194" s="37"/>
      <c r="AD194" s="37"/>
      <c r="AE194" s="37"/>
      <c r="AR194" s="252" t="s">
        <v>1391</v>
      </c>
      <c r="AT194" s="252" t="s">
        <v>592</v>
      </c>
      <c r="AU194" s="252" t="s">
        <v>92</v>
      </c>
      <c r="AY194" s="19" t="s">
        <v>387</v>
      </c>
      <c r="BE194" s="127">
        <f t="shared" si="9"/>
        <v>0</v>
      </c>
      <c r="BF194" s="127">
        <f t="shared" si="10"/>
        <v>0</v>
      </c>
      <c r="BG194" s="127">
        <f t="shared" si="11"/>
        <v>0</v>
      </c>
      <c r="BH194" s="127">
        <f t="shared" si="12"/>
        <v>0</v>
      </c>
      <c r="BI194" s="127">
        <f t="shared" si="13"/>
        <v>0</v>
      </c>
      <c r="BJ194" s="19" t="s">
        <v>92</v>
      </c>
      <c r="BK194" s="127">
        <f t="shared" si="14"/>
        <v>0</v>
      </c>
      <c r="BL194" s="19" t="s">
        <v>731</v>
      </c>
      <c r="BM194" s="252" t="s">
        <v>875</v>
      </c>
    </row>
    <row r="195" spans="1:65" s="2" customFormat="1" ht="24.15" customHeight="1">
      <c r="A195" s="37"/>
      <c r="B195" s="38"/>
      <c r="C195" s="240" t="s">
        <v>654</v>
      </c>
      <c r="D195" s="240" t="s">
        <v>393</v>
      </c>
      <c r="E195" s="241" t="s">
        <v>2042</v>
      </c>
      <c r="F195" s="242" t="s">
        <v>2043</v>
      </c>
      <c r="G195" s="243" t="s">
        <v>396</v>
      </c>
      <c r="H195" s="244">
        <v>30</v>
      </c>
      <c r="I195" s="245"/>
      <c r="J195" s="246">
        <f t="shared" si="5"/>
        <v>0</v>
      </c>
      <c r="K195" s="247"/>
      <c r="L195" s="40"/>
      <c r="M195" s="248" t="s">
        <v>1</v>
      </c>
      <c r="N195" s="249" t="s">
        <v>42</v>
      </c>
      <c r="O195" s="78"/>
      <c r="P195" s="250">
        <f t="shared" si="6"/>
        <v>0</v>
      </c>
      <c r="Q195" s="250">
        <v>0</v>
      </c>
      <c r="R195" s="250">
        <f t="shared" si="7"/>
        <v>0</v>
      </c>
      <c r="S195" s="250">
        <v>0</v>
      </c>
      <c r="T195" s="251">
        <f t="shared" si="8"/>
        <v>0</v>
      </c>
      <c r="U195" s="37"/>
      <c r="V195" s="37"/>
      <c r="W195" s="37"/>
      <c r="X195" s="37"/>
      <c r="Y195" s="37"/>
      <c r="Z195" s="37"/>
      <c r="AA195" s="37"/>
      <c r="AB195" s="37"/>
      <c r="AC195" s="37"/>
      <c r="AD195" s="37"/>
      <c r="AE195" s="37"/>
      <c r="AR195" s="252" t="s">
        <v>731</v>
      </c>
      <c r="AT195" s="252" t="s">
        <v>393</v>
      </c>
      <c r="AU195" s="252" t="s">
        <v>92</v>
      </c>
      <c r="AY195" s="19" t="s">
        <v>387</v>
      </c>
      <c r="BE195" s="127">
        <f t="shared" si="9"/>
        <v>0</v>
      </c>
      <c r="BF195" s="127">
        <f t="shared" si="10"/>
        <v>0</v>
      </c>
      <c r="BG195" s="127">
        <f t="shared" si="11"/>
        <v>0</v>
      </c>
      <c r="BH195" s="127">
        <f t="shared" si="12"/>
        <v>0</v>
      </c>
      <c r="BI195" s="127">
        <f t="shared" si="13"/>
        <v>0</v>
      </c>
      <c r="BJ195" s="19" t="s">
        <v>92</v>
      </c>
      <c r="BK195" s="127">
        <f t="shared" si="14"/>
        <v>0</v>
      </c>
      <c r="BL195" s="19" t="s">
        <v>731</v>
      </c>
      <c r="BM195" s="252" t="s">
        <v>887</v>
      </c>
    </row>
    <row r="196" spans="1:65" s="2" customFormat="1" ht="21.75" customHeight="1">
      <c r="A196" s="37"/>
      <c r="B196" s="38"/>
      <c r="C196" s="297" t="s">
        <v>660</v>
      </c>
      <c r="D196" s="297" t="s">
        <v>592</v>
      </c>
      <c r="E196" s="298" t="s">
        <v>2044</v>
      </c>
      <c r="F196" s="299" t="s">
        <v>2045</v>
      </c>
      <c r="G196" s="300" t="s">
        <v>396</v>
      </c>
      <c r="H196" s="301">
        <v>30</v>
      </c>
      <c r="I196" s="302"/>
      <c r="J196" s="303">
        <f t="shared" si="5"/>
        <v>0</v>
      </c>
      <c r="K196" s="304"/>
      <c r="L196" s="305"/>
      <c r="M196" s="306" t="s">
        <v>1</v>
      </c>
      <c r="N196" s="307" t="s">
        <v>42</v>
      </c>
      <c r="O196" s="78"/>
      <c r="P196" s="250">
        <f t="shared" si="6"/>
        <v>0</v>
      </c>
      <c r="Q196" s="250">
        <v>0</v>
      </c>
      <c r="R196" s="250">
        <f t="shared" si="7"/>
        <v>0</v>
      </c>
      <c r="S196" s="250">
        <v>0</v>
      </c>
      <c r="T196" s="251">
        <f t="shared" si="8"/>
        <v>0</v>
      </c>
      <c r="U196" s="37"/>
      <c r="V196" s="37"/>
      <c r="W196" s="37"/>
      <c r="X196" s="37"/>
      <c r="Y196" s="37"/>
      <c r="Z196" s="37"/>
      <c r="AA196" s="37"/>
      <c r="AB196" s="37"/>
      <c r="AC196" s="37"/>
      <c r="AD196" s="37"/>
      <c r="AE196" s="37"/>
      <c r="AR196" s="252" t="s">
        <v>1391</v>
      </c>
      <c r="AT196" s="252" t="s">
        <v>592</v>
      </c>
      <c r="AU196" s="252" t="s">
        <v>92</v>
      </c>
      <c r="AY196" s="19" t="s">
        <v>387</v>
      </c>
      <c r="BE196" s="127">
        <f t="shared" si="9"/>
        <v>0</v>
      </c>
      <c r="BF196" s="127">
        <f t="shared" si="10"/>
        <v>0</v>
      </c>
      <c r="BG196" s="127">
        <f t="shared" si="11"/>
        <v>0</v>
      </c>
      <c r="BH196" s="127">
        <f t="shared" si="12"/>
        <v>0</v>
      </c>
      <c r="BI196" s="127">
        <f t="shared" si="13"/>
        <v>0</v>
      </c>
      <c r="BJ196" s="19" t="s">
        <v>92</v>
      </c>
      <c r="BK196" s="127">
        <f t="shared" si="14"/>
        <v>0</v>
      </c>
      <c r="BL196" s="19" t="s">
        <v>731</v>
      </c>
      <c r="BM196" s="252" t="s">
        <v>891</v>
      </c>
    </row>
    <row r="197" spans="1:65" s="2" customFormat="1" ht="21.75" customHeight="1">
      <c r="A197" s="37"/>
      <c r="B197" s="38"/>
      <c r="C197" s="240" t="s">
        <v>666</v>
      </c>
      <c r="D197" s="240" t="s">
        <v>393</v>
      </c>
      <c r="E197" s="241" t="s">
        <v>2046</v>
      </c>
      <c r="F197" s="242" t="s">
        <v>2047</v>
      </c>
      <c r="G197" s="243" t="s">
        <v>396</v>
      </c>
      <c r="H197" s="244">
        <v>133</v>
      </c>
      <c r="I197" s="245"/>
      <c r="J197" s="246">
        <f t="shared" si="5"/>
        <v>0</v>
      </c>
      <c r="K197" s="247"/>
      <c r="L197" s="40"/>
      <c r="M197" s="248" t="s">
        <v>1</v>
      </c>
      <c r="N197" s="249" t="s">
        <v>42</v>
      </c>
      <c r="O197" s="78"/>
      <c r="P197" s="250">
        <f t="shared" si="6"/>
        <v>0</v>
      </c>
      <c r="Q197" s="250">
        <v>0</v>
      </c>
      <c r="R197" s="250">
        <f t="shared" si="7"/>
        <v>0</v>
      </c>
      <c r="S197" s="250">
        <v>0</v>
      </c>
      <c r="T197" s="251">
        <f t="shared" si="8"/>
        <v>0</v>
      </c>
      <c r="U197" s="37"/>
      <c r="V197" s="37"/>
      <c r="W197" s="37"/>
      <c r="X197" s="37"/>
      <c r="Y197" s="37"/>
      <c r="Z197" s="37"/>
      <c r="AA197" s="37"/>
      <c r="AB197" s="37"/>
      <c r="AC197" s="37"/>
      <c r="AD197" s="37"/>
      <c r="AE197" s="37"/>
      <c r="AR197" s="252" t="s">
        <v>731</v>
      </c>
      <c r="AT197" s="252" t="s">
        <v>393</v>
      </c>
      <c r="AU197" s="252" t="s">
        <v>92</v>
      </c>
      <c r="AY197" s="19" t="s">
        <v>387</v>
      </c>
      <c r="BE197" s="127">
        <f t="shared" si="9"/>
        <v>0</v>
      </c>
      <c r="BF197" s="127">
        <f t="shared" si="10"/>
        <v>0</v>
      </c>
      <c r="BG197" s="127">
        <f t="shared" si="11"/>
        <v>0</v>
      </c>
      <c r="BH197" s="127">
        <f t="shared" si="12"/>
        <v>0</v>
      </c>
      <c r="BI197" s="127">
        <f t="shared" si="13"/>
        <v>0</v>
      </c>
      <c r="BJ197" s="19" t="s">
        <v>92</v>
      </c>
      <c r="BK197" s="127">
        <f t="shared" si="14"/>
        <v>0</v>
      </c>
      <c r="BL197" s="19" t="s">
        <v>731</v>
      </c>
      <c r="BM197" s="252" t="s">
        <v>894</v>
      </c>
    </row>
    <row r="198" spans="1:65" s="2" customFormat="1" ht="16.5" customHeight="1">
      <c r="A198" s="37"/>
      <c r="B198" s="38"/>
      <c r="C198" s="297" t="s">
        <v>670</v>
      </c>
      <c r="D198" s="297" t="s">
        <v>592</v>
      </c>
      <c r="E198" s="298" t="s">
        <v>2048</v>
      </c>
      <c r="F198" s="299" t="s">
        <v>2049</v>
      </c>
      <c r="G198" s="300" t="s">
        <v>396</v>
      </c>
      <c r="H198" s="301">
        <v>133</v>
      </c>
      <c r="I198" s="302"/>
      <c r="J198" s="303">
        <f t="shared" si="5"/>
        <v>0</v>
      </c>
      <c r="K198" s="304"/>
      <c r="L198" s="305"/>
      <c r="M198" s="306" t="s">
        <v>1</v>
      </c>
      <c r="N198" s="307" t="s">
        <v>42</v>
      </c>
      <c r="O198" s="78"/>
      <c r="P198" s="250">
        <f t="shared" si="6"/>
        <v>0</v>
      </c>
      <c r="Q198" s="250">
        <v>0</v>
      </c>
      <c r="R198" s="250">
        <f t="shared" si="7"/>
        <v>0</v>
      </c>
      <c r="S198" s="250">
        <v>0</v>
      </c>
      <c r="T198" s="251">
        <f t="shared" si="8"/>
        <v>0</v>
      </c>
      <c r="U198" s="37"/>
      <c r="V198" s="37"/>
      <c r="W198" s="37"/>
      <c r="X198" s="37"/>
      <c r="Y198" s="37"/>
      <c r="Z198" s="37"/>
      <c r="AA198" s="37"/>
      <c r="AB198" s="37"/>
      <c r="AC198" s="37"/>
      <c r="AD198" s="37"/>
      <c r="AE198" s="37"/>
      <c r="AR198" s="252" t="s">
        <v>1391</v>
      </c>
      <c r="AT198" s="252" t="s">
        <v>592</v>
      </c>
      <c r="AU198" s="252" t="s">
        <v>92</v>
      </c>
      <c r="AY198" s="19" t="s">
        <v>387</v>
      </c>
      <c r="BE198" s="127">
        <f t="shared" si="9"/>
        <v>0</v>
      </c>
      <c r="BF198" s="127">
        <f t="shared" si="10"/>
        <v>0</v>
      </c>
      <c r="BG198" s="127">
        <f t="shared" si="11"/>
        <v>0</v>
      </c>
      <c r="BH198" s="127">
        <f t="shared" si="12"/>
        <v>0</v>
      </c>
      <c r="BI198" s="127">
        <f t="shared" si="13"/>
        <v>0</v>
      </c>
      <c r="BJ198" s="19" t="s">
        <v>92</v>
      </c>
      <c r="BK198" s="127">
        <f t="shared" si="14"/>
        <v>0</v>
      </c>
      <c r="BL198" s="19" t="s">
        <v>731</v>
      </c>
      <c r="BM198" s="252" t="s">
        <v>901</v>
      </c>
    </row>
    <row r="199" spans="1:65" s="12" customFormat="1" ht="22.8" customHeight="1">
      <c r="B199" s="212"/>
      <c r="C199" s="213"/>
      <c r="D199" s="214" t="s">
        <v>75</v>
      </c>
      <c r="E199" s="225" t="s">
        <v>2050</v>
      </c>
      <c r="F199" s="225" t="s">
        <v>2051</v>
      </c>
      <c r="G199" s="213"/>
      <c r="H199" s="213"/>
      <c r="I199" s="216"/>
      <c r="J199" s="226">
        <f>BK199</f>
        <v>0</v>
      </c>
      <c r="K199" s="213"/>
      <c r="L199" s="217"/>
      <c r="M199" s="218"/>
      <c r="N199" s="219"/>
      <c r="O199" s="219"/>
      <c r="P199" s="220">
        <f>P200</f>
        <v>0</v>
      </c>
      <c r="Q199" s="219"/>
      <c r="R199" s="220">
        <f>R200</f>
        <v>0</v>
      </c>
      <c r="S199" s="219"/>
      <c r="T199" s="221">
        <f>T200</f>
        <v>0</v>
      </c>
      <c r="AR199" s="222" t="s">
        <v>99</v>
      </c>
      <c r="AT199" s="223" t="s">
        <v>75</v>
      </c>
      <c r="AU199" s="223" t="s">
        <v>84</v>
      </c>
      <c r="AY199" s="222" t="s">
        <v>387</v>
      </c>
      <c r="BK199" s="224">
        <f>BK200</f>
        <v>0</v>
      </c>
    </row>
    <row r="200" spans="1:65" s="2" customFormat="1" ht="16.5" customHeight="1">
      <c r="A200" s="37"/>
      <c r="B200" s="38"/>
      <c r="C200" s="240" t="s">
        <v>674</v>
      </c>
      <c r="D200" s="240" t="s">
        <v>393</v>
      </c>
      <c r="E200" s="241" t="s">
        <v>2052</v>
      </c>
      <c r="F200" s="242" t="s">
        <v>2053</v>
      </c>
      <c r="G200" s="243" t="s">
        <v>436</v>
      </c>
      <c r="H200" s="244">
        <v>1</v>
      </c>
      <c r="I200" s="245"/>
      <c r="J200" s="246">
        <f>ROUND(I200*H200,2)</f>
        <v>0</v>
      </c>
      <c r="K200" s="247"/>
      <c r="L200" s="40"/>
      <c r="M200" s="248" t="s">
        <v>1</v>
      </c>
      <c r="N200" s="249" t="s">
        <v>42</v>
      </c>
      <c r="O200" s="78"/>
      <c r="P200" s="250">
        <f>O200*H200</f>
        <v>0</v>
      </c>
      <c r="Q200" s="250">
        <v>0</v>
      </c>
      <c r="R200" s="250">
        <f>Q200*H200</f>
        <v>0</v>
      </c>
      <c r="S200" s="250">
        <v>0</v>
      </c>
      <c r="T200" s="251">
        <f>S200*H200</f>
        <v>0</v>
      </c>
      <c r="U200" s="37"/>
      <c r="V200" s="37"/>
      <c r="W200" s="37"/>
      <c r="X200" s="37"/>
      <c r="Y200" s="37"/>
      <c r="Z200" s="37"/>
      <c r="AA200" s="37"/>
      <c r="AB200" s="37"/>
      <c r="AC200" s="37"/>
      <c r="AD200" s="37"/>
      <c r="AE200" s="37"/>
      <c r="AR200" s="252" t="s">
        <v>731</v>
      </c>
      <c r="AT200" s="252" t="s">
        <v>393</v>
      </c>
      <c r="AU200" s="252" t="s">
        <v>92</v>
      </c>
      <c r="AY200" s="19" t="s">
        <v>387</v>
      </c>
      <c r="BE200" s="127">
        <f>IF(N200="základná",J200,0)</f>
        <v>0</v>
      </c>
      <c r="BF200" s="127">
        <f>IF(N200="znížená",J200,0)</f>
        <v>0</v>
      </c>
      <c r="BG200" s="127">
        <f>IF(N200="zákl. prenesená",J200,0)</f>
        <v>0</v>
      </c>
      <c r="BH200" s="127">
        <f>IF(N200="zníž. prenesená",J200,0)</f>
        <v>0</v>
      </c>
      <c r="BI200" s="127">
        <f>IF(N200="nulová",J200,0)</f>
        <v>0</v>
      </c>
      <c r="BJ200" s="19" t="s">
        <v>92</v>
      </c>
      <c r="BK200" s="127">
        <f>ROUND(I200*H200,2)</f>
        <v>0</v>
      </c>
      <c r="BL200" s="19" t="s">
        <v>731</v>
      </c>
      <c r="BM200" s="252" t="s">
        <v>908</v>
      </c>
    </row>
    <row r="201" spans="1:65" s="12" customFormat="1" ht="25.95" customHeight="1">
      <c r="B201" s="212"/>
      <c r="C201" s="213"/>
      <c r="D201" s="214" t="s">
        <v>75</v>
      </c>
      <c r="E201" s="215" t="s">
        <v>367</v>
      </c>
      <c r="F201" s="215" t="s">
        <v>2054</v>
      </c>
      <c r="G201" s="213"/>
      <c r="H201" s="213"/>
      <c r="I201" s="216"/>
      <c r="J201" s="191">
        <f>BK201</f>
        <v>0</v>
      </c>
      <c r="K201" s="213"/>
      <c r="L201" s="217"/>
      <c r="M201" s="218"/>
      <c r="N201" s="219"/>
      <c r="O201" s="219"/>
      <c r="P201" s="220">
        <f>P202</f>
        <v>0</v>
      </c>
      <c r="Q201" s="219"/>
      <c r="R201" s="220">
        <f>R202</f>
        <v>0</v>
      </c>
      <c r="S201" s="219"/>
      <c r="T201" s="221">
        <f>T202</f>
        <v>0</v>
      </c>
      <c r="AR201" s="222" t="s">
        <v>429</v>
      </c>
      <c r="AT201" s="223" t="s">
        <v>75</v>
      </c>
      <c r="AU201" s="223" t="s">
        <v>76</v>
      </c>
      <c r="AY201" s="222" t="s">
        <v>387</v>
      </c>
      <c r="BK201" s="224">
        <f>BK202</f>
        <v>0</v>
      </c>
    </row>
    <row r="202" spans="1:65" s="2" customFormat="1" ht="44.25" customHeight="1">
      <c r="A202" s="37"/>
      <c r="B202" s="38"/>
      <c r="C202" s="240" t="s">
        <v>677</v>
      </c>
      <c r="D202" s="240" t="s">
        <v>393</v>
      </c>
      <c r="E202" s="241" t="s">
        <v>2055</v>
      </c>
      <c r="F202" s="242" t="s">
        <v>2056</v>
      </c>
      <c r="G202" s="243" t="s">
        <v>2057</v>
      </c>
      <c r="H202" s="244">
        <v>1</v>
      </c>
      <c r="I202" s="245"/>
      <c r="J202" s="246">
        <f>ROUND(I202*H202,2)</f>
        <v>0</v>
      </c>
      <c r="K202" s="247"/>
      <c r="L202" s="40"/>
      <c r="M202" s="248" t="s">
        <v>1</v>
      </c>
      <c r="N202" s="249" t="s">
        <v>42</v>
      </c>
      <c r="O202" s="78"/>
      <c r="P202" s="250">
        <f>O202*H202</f>
        <v>0</v>
      </c>
      <c r="Q202" s="250">
        <v>0</v>
      </c>
      <c r="R202" s="250">
        <f>Q202*H202</f>
        <v>0</v>
      </c>
      <c r="S202" s="250">
        <v>0</v>
      </c>
      <c r="T202" s="251">
        <f>S202*H202</f>
        <v>0</v>
      </c>
      <c r="U202" s="37"/>
      <c r="V202" s="37"/>
      <c r="W202" s="37"/>
      <c r="X202" s="37"/>
      <c r="Y202" s="37"/>
      <c r="Z202" s="37"/>
      <c r="AA202" s="37"/>
      <c r="AB202" s="37"/>
      <c r="AC202" s="37"/>
      <c r="AD202" s="37"/>
      <c r="AE202" s="37"/>
      <c r="AR202" s="252" t="s">
        <v>386</v>
      </c>
      <c r="AT202" s="252" t="s">
        <v>393</v>
      </c>
      <c r="AU202" s="252" t="s">
        <v>84</v>
      </c>
      <c r="AY202" s="19" t="s">
        <v>387</v>
      </c>
      <c r="BE202" s="127">
        <f>IF(N202="základná",J202,0)</f>
        <v>0</v>
      </c>
      <c r="BF202" s="127">
        <f>IF(N202="znížená",J202,0)</f>
        <v>0</v>
      </c>
      <c r="BG202" s="127">
        <f>IF(N202="zákl. prenesená",J202,0)</f>
        <v>0</v>
      </c>
      <c r="BH202" s="127">
        <f>IF(N202="zníž. prenesená",J202,0)</f>
        <v>0</v>
      </c>
      <c r="BI202" s="127">
        <f>IF(N202="nulová",J202,0)</f>
        <v>0</v>
      </c>
      <c r="BJ202" s="19" t="s">
        <v>92</v>
      </c>
      <c r="BK202" s="127">
        <f>ROUND(I202*H202,2)</f>
        <v>0</v>
      </c>
      <c r="BL202" s="19" t="s">
        <v>386</v>
      </c>
      <c r="BM202" s="252" t="s">
        <v>917</v>
      </c>
    </row>
    <row r="203" spans="1:65" s="2" customFormat="1" ht="49.95" customHeight="1">
      <c r="A203" s="37"/>
      <c r="B203" s="38"/>
      <c r="C203" s="39"/>
      <c r="D203" s="39"/>
      <c r="E203" s="215" t="s">
        <v>1777</v>
      </c>
      <c r="F203" s="215" t="s">
        <v>1778</v>
      </c>
      <c r="G203" s="39"/>
      <c r="H203" s="39"/>
      <c r="I203" s="39"/>
      <c r="J203" s="191">
        <f t="shared" ref="J203:J208" si="15">BK203</f>
        <v>0</v>
      </c>
      <c r="K203" s="39"/>
      <c r="L203" s="40"/>
      <c r="M203" s="309"/>
      <c r="N203" s="310"/>
      <c r="O203" s="78"/>
      <c r="P203" s="78"/>
      <c r="Q203" s="78"/>
      <c r="R203" s="78"/>
      <c r="S203" s="78"/>
      <c r="T203" s="79"/>
      <c r="U203" s="37"/>
      <c r="V203" s="37"/>
      <c r="W203" s="37"/>
      <c r="X203" s="37"/>
      <c r="Y203" s="37"/>
      <c r="Z203" s="37"/>
      <c r="AA203" s="37"/>
      <c r="AB203" s="37"/>
      <c r="AC203" s="37"/>
      <c r="AD203" s="37"/>
      <c r="AE203" s="37"/>
      <c r="AT203" s="19" t="s">
        <v>75</v>
      </c>
      <c r="AU203" s="19" t="s">
        <v>76</v>
      </c>
      <c r="AY203" s="19" t="s">
        <v>1779</v>
      </c>
      <c r="BK203" s="127">
        <f>SUM(BK204:BK208)</f>
        <v>0</v>
      </c>
    </row>
    <row r="204" spans="1:65" s="2" customFormat="1" ht="16.350000000000001" customHeight="1">
      <c r="A204" s="37"/>
      <c r="B204" s="38"/>
      <c r="C204" s="312" t="s">
        <v>1</v>
      </c>
      <c r="D204" s="312" t="s">
        <v>393</v>
      </c>
      <c r="E204" s="313" t="s">
        <v>1</v>
      </c>
      <c r="F204" s="314" t="s">
        <v>1</v>
      </c>
      <c r="G204" s="315" t="s">
        <v>1</v>
      </c>
      <c r="H204" s="316"/>
      <c r="I204" s="317"/>
      <c r="J204" s="318">
        <f t="shared" si="15"/>
        <v>0</v>
      </c>
      <c r="K204" s="247"/>
      <c r="L204" s="40"/>
      <c r="M204" s="319" t="s">
        <v>1</v>
      </c>
      <c r="N204" s="320" t="s">
        <v>42</v>
      </c>
      <c r="O204" s="78"/>
      <c r="P204" s="78"/>
      <c r="Q204" s="78"/>
      <c r="R204" s="78"/>
      <c r="S204" s="78"/>
      <c r="T204" s="79"/>
      <c r="U204" s="37"/>
      <c r="V204" s="37"/>
      <c r="W204" s="37"/>
      <c r="X204" s="37"/>
      <c r="Y204" s="37"/>
      <c r="Z204" s="37"/>
      <c r="AA204" s="37"/>
      <c r="AB204" s="37"/>
      <c r="AC204" s="37"/>
      <c r="AD204" s="37"/>
      <c r="AE204" s="37"/>
      <c r="AT204" s="19" t="s">
        <v>1779</v>
      </c>
      <c r="AU204" s="19" t="s">
        <v>84</v>
      </c>
      <c r="AY204" s="19" t="s">
        <v>1779</v>
      </c>
      <c r="BE204" s="127">
        <f>IF(N204="základná",J204,0)</f>
        <v>0</v>
      </c>
      <c r="BF204" s="127">
        <f>IF(N204="znížená",J204,0)</f>
        <v>0</v>
      </c>
      <c r="BG204" s="127">
        <f>IF(N204="zákl. prenesená",J204,0)</f>
        <v>0</v>
      </c>
      <c r="BH204" s="127">
        <f>IF(N204="zníž. prenesená",J204,0)</f>
        <v>0</v>
      </c>
      <c r="BI204" s="127">
        <f>IF(N204="nulová",J204,0)</f>
        <v>0</v>
      </c>
      <c r="BJ204" s="19" t="s">
        <v>92</v>
      </c>
      <c r="BK204" s="127">
        <f>I204*H204</f>
        <v>0</v>
      </c>
    </row>
    <row r="205" spans="1:65" s="2" customFormat="1" ht="16.350000000000001" customHeight="1">
      <c r="A205" s="37"/>
      <c r="B205" s="38"/>
      <c r="C205" s="312" t="s">
        <v>1</v>
      </c>
      <c r="D205" s="312" t="s">
        <v>393</v>
      </c>
      <c r="E205" s="313" t="s">
        <v>1</v>
      </c>
      <c r="F205" s="314" t="s">
        <v>1</v>
      </c>
      <c r="G205" s="315" t="s">
        <v>1</v>
      </c>
      <c r="H205" s="316"/>
      <c r="I205" s="317"/>
      <c r="J205" s="318">
        <f t="shared" si="15"/>
        <v>0</v>
      </c>
      <c r="K205" s="247"/>
      <c r="L205" s="40"/>
      <c r="M205" s="319" t="s">
        <v>1</v>
      </c>
      <c r="N205" s="320" t="s">
        <v>42</v>
      </c>
      <c r="O205" s="78"/>
      <c r="P205" s="78"/>
      <c r="Q205" s="78"/>
      <c r="R205" s="78"/>
      <c r="S205" s="78"/>
      <c r="T205" s="79"/>
      <c r="U205" s="37"/>
      <c r="V205" s="37"/>
      <c r="W205" s="37"/>
      <c r="X205" s="37"/>
      <c r="Y205" s="37"/>
      <c r="Z205" s="37"/>
      <c r="AA205" s="37"/>
      <c r="AB205" s="37"/>
      <c r="AC205" s="37"/>
      <c r="AD205" s="37"/>
      <c r="AE205" s="37"/>
      <c r="AT205" s="19" t="s">
        <v>1779</v>
      </c>
      <c r="AU205" s="19" t="s">
        <v>84</v>
      </c>
      <c r="AY205" s="19" t="s">
        <v>1779</v>
      </c>
      <c r="BE205" s="127">
        <f>IF(N205="základná",J205,0)</f>
        <v>0</v>
      </c>
      <c r="BF205" s="127">
        <f>IF(N205="znížená",J205,0)</f>
        <v>0</v>
      </c>
      <c r="BG205" s="127">
        <f>IF(N205="zákl. prenesená",J205,0)</f>
        <v>0</v>
      </c>
      <c r="BH205" s="127">
        <f>IF(N205="zníž. prenesená",J205,0)</f>
        <v>0</v>
      </c>
      <c r="BI205" s="127">
        <f>IF(N205="nulová",J205,0)</f>
        <v>0</v>
      </c>
      <c r="BJ205" s="19" t="s">
        <v>92</v>
      </c>
      <c r="BK205" s="127">
        <f>I205*H205</f>
        <v>0</v>
      </c>
    </row>
    <row r="206" spans="1:65" s="2" customFormat="1" ht="16.350000000000001" customHeight="1">
      <c r="A206" s="37"/>
      <c r="B206" s="38"/>
      <c r="C206" s="312" t="s">
        <v>1</v>
      </c>
      <c r="D206" s="312" t="s">
        <v>393</v>
      </c>
      <c r="E206" s="313" t="s">
        <v>1</v>
      </c>
      <c r="F206" s="314" t="s">
        <v>1</v>
      </c>
      <c r="G206" s="315" t="s">
        <v>1</v>
      </c>
      <c r="H206" s="316"/>
      <c r="I206" s="317"/>
      <c r="J206" s="318">
        <f t="shared" si="15"/>
        <v>0</v>
      </c>
      <c r="K206" s="247"/>
      <c r="L206" s="40"/>
      <c r="M206" s="319" t="s">
        <v>1</v>
      </c>
      <c r="N206" s="320" t="s">
        <v>42</v>
      </c>
      <c r="O206" s="78"/>
      <c r="P206" s="78"/>
      <c r="Q206" s="78"/>
      <c r="R206" s="78"/>
      <c r="S206" s="78"/>
      <c r="T206" s="79"/>
      <c r="U206" s="37"/>
      <c r="V206" s="37"/>
      <c r="W206" s="37"/>
      <c r="X206" s="37"/>
      <c r="Y206" s="37"/>
      <c r="Z206" s="37"/>
      <c r="AA206" s="37"/>
      <c r="AB206" s="37"/>
      <c r="AC206" s="37"/>
      <c r="AD206" s="37"/>
      <c r="AE206" s="37"/>
      <c r="AT206" s="19" t="s">
        <v>1779</v>
      </c>
      <c r="AU206" s="19" t="s">
        <v>84</v>
      </c>
      <c r="AY206" s="19" t="s">
        <v>1779</v>
      </c>
      <c r="BE206" s="127">
        <f>IF(N206="základná",J206,0)</f>
        <v>0</v>
      </c>
      <c r="BF206" s="127">
        <f>IF(N206="znížená",J206,0)</f>
        <v>0</v>
      </c>
      <c r="BG206" s="127">
        <f>IF(N206="zákl. prenesená",J206,0)</f>
        <v>0</v>
      </c>
      <c r="BH206" s="127">
        <f>IF(N206="zníž. prenesená",J206,0)</f>
        <v>0</v>
      </c>
      <c r="BI206" s="127">
        <f>IF(N206="nulová",J206,0)</f>
        <v>0</v>
      </c>
      <c r="BJ206" s="19" t="s">
        <v>92</v>
      </c>
      <c r="BK206" s="127">
        <f>I206*H206</f>
        <v>0</v>
      </c>
    </row>
    <row r="207" spans="1:65" s="2" customFormat="1" ht="16.350000000000001" customHeight="1">
      <c r="A207" s="37"/>
      <c r="B207" s="38"/>
      <c r="C207" s="312" t="s">
        <v>1</v>
      </c>
      <c r="D207" s="312" t="s">
        <v>393</v>
      </c>
      <c r="E207" s="313" t="s">
        <v>1</v>
      </c>
      <c r="F207" s="314" t="s">
        <v>1</v>
      </c>
      <c r="G207" s="315" t="s">
        <v>1</v>
      </c>
      <c r="H207" s="316"/>
      <c r="I207" s="317"/>
      <c r="J207" s="318">
        <f t="shared" si="15"/>
        <v>0</v>
      </c>
      <c r="K207" s="247"/>
      <c r="L207" s="40"/>
      <c r="M207" s="319" t="s">
        <v>1</v>
      </c>
      <c r="N207" s="320" t="s">
        <v>42</v>
      </c>
      <c r="O207" s="78"/>
      <c r="P207" s="78"/>
      <c r="Q207" s="78"/>
      <c r="R207" s="78"/>
      <c r="S207" s="78"/>
      <c r="T207" s="79"/>
      <c r="U207" s="37"/>
      <c r="V207" s="37"/>
      <c r="W207" s="37"/>
      <c r="X207" s="37"/>
      <c r="Y207" s="37"/>
      <c r="Z207" s="37"/>
      <c r="AA207" s="37"/>
      <c r="AB207" s="37"/>
      <c r="AC207" s="37"/>
      <c r="AD207" s="37"/>
      <c r="AE207" s="37"/>
      <c r="AT207" s="19" t="s">
        <v>1779</v>
      </c>
      <c r="AU207" s="19" t="s">
        <v>84</v>
      </c>
      <c r="AY207" s="19" t="s">
        <v>1779</v>
      </c>
      <c r="BE207" s="127">
        <f>IF(N207="základná",J207,0)</f>
        <v>0</v>
      </c>
      <c r="BF207" s="127">
        <f>IF(N207="znížená",J207,0)</f>
        <v>0</v>
      </c>
      <c r="BG207" s="127">
        <f>IF(N207="zákl. prenesená",J207,0)</f>
        <v>0</v>
      </c>
      <c r="BH207" s="127">
        <f>IF(N207="zníž. prenesená",J207,0)</f>
        <v>0</v>
      </c>
      <c r="BI207" s="127">
        <f>IF(N207="nulová",J207,0)</f>
        <v>0</v>
      </c>
      <c r="BJ207" s="19" t="s">
        <v>92</v>
      </c>
      <c r="BK207" s="127">
        <f>I207*H207</f>
        <v>0</v>
      </c>
    </row>
    <row r="208" spans="1:65" s="2" customFormat="1" ht="16.350000000000001" customHeight="1">
      <c r="A208" s="37"/>
      <c r="B208" s="38"/>
      <c r="C208" s="312" t="s">
        <v>1</v>
      </c>
      <c r="D208" s="312" t="s">
        <v>393</v>
      </c>
      <c r="E208" s="313" t="s">
        <v>1</v>
      </c>
      <c r="F208" s="314" t="s">
        <v>1</v>
      </c>
      <c r="G208" s="315" t="s">
        <v>1</v>
      </c>
      <c r="H208" s="316"/>
      <c r="I208" s="317"/>
      <c r="J208" s="318">
        <f t="shared" si="15"/>
        <v>0</v>
      </c>
      <c r="K208" s="247"/>
      <c r="L208" s="40"/>
      <c r="M208" s="319" t="s">
        <v>1</v>
      </c>
      <c r="N208" s="320" t="s">
        <v>42</v>
      </c>
      <c r="O208" s="321"/>
      <c r="P208" s="321"/>
      <c r="Q208" s="321"/>
      <c r="R208" s="321"/>
      <c r="S208" s="321"/>
      <c r="T208" s="322"/>
      <c r="U208" s="37"/>
      <c r="V208" s="37"/>
      <c r="W208" s="37"/>
      <c r="X208" s="37"/>
      <c r="Y208" s="37"/>
      <c r="Z208" s="37"/>
      <c r="AA208" s="37"/>
      <c r="AB208" s="37"/>
      <c r="AC208" s="37"/>
      <c r="AD208" s="37"/>
      <c r="AE208" s="37"/>
      <c r="AT208" s="19" t="s">
        <v>1779</v>
      </c>
      <c r="AU208" s="19" t="s">
        <v>84</v>
      </c>
      <c r="AY208" s="19" t="s">
        <v>1779</v>
      </c>
      <c r="BE208" s="127">
        <f>IF(N208="základná",J208,0)</f>
        <v>0</v>
      </c>
      <c r="BF208" s="127">
        <f>IF(N208="znížená",J208,0)</f>
        <v>0</v>
      </c>
      <c r="BG208" s="127">
        <f>IF(N208="zákl. prenesená",J208,0)</f>
        <v>0</v>
      </c>
      <c r="BH208" s="127">
        <f>IF(N208="zníž. prenesená",J208,0)</f>
        <v>0</v>
      </c>
      <c r="BI208" s="127">
        <f>IF(N208="nulová",J208,0)</f>
        <v>0</v>
      </c>
      <c r="BJ208" s="19" t="s">
        <v>92</v>
      </c>
      <c r="BK208" s="127">
        <f>I208*H208</f>
        <v>0</v>
      </c>
    </row>
    <row r="209" spans="1:31" s="2" customFormat="1" ht="6.9" customHeight="1">
      <c r="A209" s="37"/>
      <c r="B209" s="61"/>
      <c r="C209" s="62"/>
      <c r="D209" s="62"/>
      <c r="E209" s="62"/>
      <c r="F209" s="62"/>
      <c r="G209" s="62"/>
      <c r="H209" s="62"/>
      <c r="I209" s="62"/>
      <c r="J209" s="62"/>
      <c r="K209" s="62"/>
      <c r="L209" s="40"/>
      <c r="M209" s="37"/>
      <c r="O209" s="37"/>
      <c r="P209" s="37"/>
      <c r="Q209" s="37"/>
      <c r="R209" s="37"/>
      <c r="S209" s="37"/>
      <c r="T209" s="37"/>
      <c r="U209" s="37"/>
      <c r="V209" s="37"/>
      <c r="W209" s="37"/>
      <c r="X209" s="37"/>
      <c r="Y209" s="37"/>
      <c r="Z209" s="37"/>
      <c r="AA209" s="37"/>
      <c r="AB209" s="37"/>
      <c r="AC209" s="37"/>
      <c r="AD209" s="37"/>
      <c r="AE209" s="37"/>
    </row>
  </sheetData>
  <sheetProtection algorithmName="SHA-512" hashValue="rXZpeYs1HMCJxEohCPgckogiDtVyCPHd1X7y4PRu5sNDL7kfanoRGP06xRez/I5B/vPos9ddssZewAkvJlnlNA==" saltValue="f4xK3ICfVZ3e9dX41BSR3nwb75OnPMDzAgh/dHyDPq+Btu8WtWuxZJDRQuKnZhKPOfUzVEWYOnEeKgxTK5Orgg==" spinCount="100000" sheet="1" objects="1" scenarios="1" formatColumns="0" formatRows="0" autoFilter="0"/>
  <autoFilter ref="C141:K208" xr:uid="{00000000-0009-0000-0000-000004000000}"/>
  <mergeCells count="20">
    <mergeCell ref="E128:H128"/>
    <mergeCell ref="E132:H132"/>
    <mergeCell ref="E130:H130"/>
    <mergeCell ref="E134:H134"/>
    <mergeCell ref="L2:V2"/>
    <mergeCell ref="D112:F112"/>
    <mergeCell ref="D113:F113"/>
    <mergeCell ref="D114:F114"/>
    <mergeCell ref="D115:F115"/>
    <mergeCell ref="D116:F116"/>
    <mergeCell ref="E31:H31"/>
    <mergeCell ref="E85:H85"/>
    <mergeCell ref="E89:H89"/>
    <mergeCell ref="E87:H87"/>
    <mergeCell ref="E91:H91"/>
    <mergeCell ref="E7:H7"/>
    <mergeCell ref="E11:H11"/>
    <mergeCell ref="E9:H9"/>
    <mergeCell ref="E13:H13"/>
    <mergeCell ref="E22:H22"/>
  </mergeCells>
  <dataValidations count="2">
    <dataValidation type="list" allowBlank="1" showInputMessage="1" showErrorMessage="1" error="Povolené sú hodnoty K, M." sqref="D204:D209" xr:uid="{00000000-0002-0000-0400-000000000000}">
      <formula1>"K, M"</formula1>
    </dataValidation>
    <dataValidation type="list" allowBlank="1" showInputMessage="1" showErrorMessage="1" error="Povolené sú hodnoty základná, znížená, nulová." sqref="N204:N209" xr:uid="{00000000-0002-0000-04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93"/>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106</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ht="13.2">
      <c r="B8" s="22"/>
      <c r="D8" s="139" t="s">
        <v>160</v>
      </c>
      <c r="L8" s="22"/>
    </row>
    <row r="9" spans="1:46" s="1" customFormat="1" ht="16.5" customHeight="1">
      <c r="B9" s="22"/>
      <c r="E9" s="391" t="s">
        <v>1780</v>
      </c>
      <c r="F9" s="369"/>
      <c r="G9" s="369"/>
      <c r="H9" s="369"/>
      <c r="L9" s="22"/>
    </row>
    <row r="10" spans="1:46" s="1" customFormat="1" ht="12" customHeight="1">
      <c r="B10" s="22"/>
      <c r="D10" s="139" t="s">
        <v>1781</v>
      </c>
      <c r="L10" s="22"/>
    </row>
    <row r="11" spans="1:46" s="2" customFormat="1" ht="16.5" customHeight="1">
      <c r="A11" s="37"/>
      <c r="B11" s="40"/>
      <c r="C11" s="37"/>
      <c r="D11" s="37"/>
      <c r="E11" s="401" t="s">
        <v>1921</v>
      </c>
      <c r="F11" s="394"/>
      <c r="G11" s="394"/>
      <c r="H11" s="394"/>
      <c r="I11" s="37"/>
      <c r="J11" s="37"/>
      <c r="K11" s="37"/>
      <c r="L11" s="58"/>
      <c r="S11" s="37"/>
      <c r="T11" s="37"/>
      <c r="U11" s="37"/>
      <c r="V11" s="37"/>
      <c r="W11" s="37"/>
      <c r="X11" s="37"/>
      <c r="Y11" s="37"/>
      <c r="Z11" s="37"/>
      <c r="AA11" s="37"/>
      <c r="AB11" s="37"/>
      <c r="AC11" s="37"/>
      <c r="AD11" s="37"/>
      <c r="AE11" s="37"/>
    </row>
    <row r="12" spans="1:46" s="2" customFormat="1" ht="12" customHeight="1">
      <c r="A12" s="37"/>
      <c r="B12" s="40"/>
      <c r="C12" s="37"/>
      <c r="D12" s="139" t="s">
        <v>1922</v>
      </c>
      <c r="E12" s="37"/>
      <c r="F12" s="37"/>
      <c r="G12" s="37"/>
      <c r="H12" s="37"/>
      <c r="I12" s="37"/>
      <c r="J12" s="37"/>
      <c r="K12" s="37"/>
      <c r="L12" s="58"/>
      <c r="S12" s="37"/>
      <c r="T12" s="37"/>
      <c r="U12" s="37"/>
      <c r="V12" s="37"/>
      <c r="W12" s="37"/>
      <c r="X12" s="37"/>
      <c r="Y12" s="37"/>
      <c r="Z12" s="37"/>
      <c r="AA12" s="37"/>
      <c r="AB12" s="37"/>
      <c r="AC12" s="37"/>
      <c r="AD12" s="37"/>
      <c r="AE12" s="37"/>
    </row>
    <row r="13" spans="1:46" s="2" customFormat="1" ht="16.5" customHeight="1">
      <c r="A13" s="37"/>
      <c r="B13" s="40"/>
      <c r="C13" s="37"/>
      <c r="D13" s="37"/>
      <c r="E13" s="393" t="s">
        <v>2058</v>
      </c>
      <c r="F13" s="394"/>
      <c r="G13" s="394"/>
      <c r="H13" s="394"/>
      <c r="I13" s="37"/>
      <c r="J13" s="37"/>
      <c r="K13" s="37"/>
      <c r="L13" s="58"/>
      <c r="S13" s="37"/>
      <c r="T13" s="37"/>
      <c r="U13" s="37"/>
      <c r="V13" s="37"/>
      <c r="W13" s="37"/>
      <c r="X13" s="37"/>
      <c r="Y13" s="37"/>
      <c r="Z13" s="37"/>
      <c r="AA13" s="37"/>
      <c r="AB13" s="37"/>
      <c r="AC13" s="37"/>
      <c r="AD13" s="37"/>
      <c r="AE13" s="37"/>
    </row>
    <row r="14" spans="1:46" s="2" customFormat="1" ht="10.199999999999999">
      <c r="A14" s="37"/>
      <c r="B14" s="40"/>
      <c r="C14" s="37"/>
      <c r="D14" s="37"/>
      <c r="E14" s="37"/>
      <c r="F14" s="37"/>
      <c r="G14" s="37"/>
      <c r="H14" s="37"/>
      <c r="I14" s="37"/>
      <c r="J14" s="37"/>
      <c r="K14" s="37"/>
      <c r="L14" s="58"/>
      <c r="S14" s="37"/>
      <c r="T14" s="37"/>
      <c r="U14" s="37"/>
      <c r="V14" s="37"/>
      <c r="W14" s="37"/>
      <c r="X14" s="37"/>
      <c r="Y14" s="37"/>
      <c r="Z14" s="37"/>
      <c r="AA14" s="37"/>
      <c r="AB14" s="37"/>
      <c r="AC14" s="37"/>
      <c r="AD14" s="37"/>
      <c r="AE14" s="37"/>
    </row>
    <row r="15" spans="1:46" s="2" customFormat="1" ht="12" customHeight="1">
      <c r="A15" s="37"/>
      <c r="B15" s="40"/>
      <c r="C15" s="37"/>
      <c r="D15" s="139" t="s">
        <v>17</v>
      </c>
      <c r="E15" s="37"/>
      <c r="F15" s="117" t="s">
        <v>1</v>
      </c>
      <c r="G15" s="37"/>
      <c r="H15" s="37"/>
      <c r="I15" s="139" t="s">
        <v>18</v>
      </c>
      <c r="J15" s="117" t="s">
        <v>1</v>
      </c>
      <c r="K15" s="37"/>
      <c r="L15" s="58"/>
      <c r="S15" s="37"/>
      <c r="T15" s="37"/>
      <c r="U15" s="37"/>
      <c r="V15" s="37"/>
      <c r="W15" s="37"/>
      <c r="X15" s="37"/>
      <c r="Y15" s="37"/>
      <c r="Z15" s="37"/>
      <c r="AA15" s="37"/>
      <c r="AB15" s="37"/>
      <c r="AC15" s="37"/>
      <c r="AD15" s="37"/>
      <c r="AE15" s="37"/>
    </row>
    <row r="16" spans="1:46" s="2" customFormat="1" ht="12" customHeight="1">
      <c r="A16" s="37"/>
      <c r="B16" s="40"/>
      <c r="C16" s="37"/>
      <c r="D16" s="139" t="s">
        <v>19</v>
      </c>
      <c r="E16" s="37"/>
      <c r="F16" s="117" t="s">
        <v>20</v>
      </c>
      <c r="G16" s="37"/>
      <c r="H16" s="37"/>
      <c r="I16" s="139" t="s">
        <v>21</v>
      </c>
      <c r="J16" s="140" t="str">
        <f>'Rekapitulácia stavby'!AN8</f>
        <v>9. 5. 2022</v>
      </c>
      <c r="K16" s="37"/>
      <c r="L16" s="58"/>
      <c r="S16" s="37"/>
      <c r="T16" s="37"/>
      <c r="U16" s="37"/>
      <c r="V16" s="37"/>
      <c r="W16" s="37"/>
      <c r="X16" s="37"/>
      <c r="Y16" s="37"/>
      <c r="Z16" s="37"/>
      <c r="AA16" s="37"/>
      <c r="AB16" s="37"/>
      <c r="AC16" s="37"/>
      <c r="AD16" s="37"/>
      <c r="AE16" s="37"/>
    </row>
    <row r="17" spans="1:31" s="2" customFormat="1" ht="10.8" customHeight="1">
      <c r="A17" s="37"/>
      <c r="B17" s="40"/>
      <c r="C17" s="37"/>
      <c r="D17" s="37"/>
      <c r="E17" s="37"/>
      <c r="F17" s="37"/>
      <c r="G17" s="37"/>
      <c r="H17" s="37"/>
      <c r="I17" s="37"/>
      <c r="J17" s="37"/>
      <c r="K17" s="37"/>
      <c r="L17" s="58"/>
      <c r="S17" s="37"/>
      <c r="T17" s="37"/>
      <c r="U17" s="37"/>
      <c r="V17" s="37"/>
      <c r="W17" s="37"/>
      <c r="X17" s="37"/>
      <c r="Y17" s="37"/>
      <c r="Z17" s="37"/>
      <c r="AA17" s="37"/>
      <c r="AB17" s="37"/>
      <c r="AC17" s="37"/>
      <c r="AD17" s="37"/>
      <c r="AE17" s="37"/>
    </row>
    <row r="18" spans="1:31" s="2" customFormat="1" ht="12" customHeight="1">
      <c r="A18" s="37"/>
      <c r="B18" s="40"/>
      <c r="C18" s="37"/>
      <c r="D18" s="139" t="s">
        <v>23</v>
      </c>
      <c r="E18" s="37"/>
      <c r="F18" s="37"/>
      <c r="G18" s="37"/>
      <c r="H18" s="37"/>
      <c r="I18" s="139" t="s">
        <v>24</v>
      </c>
      <c r="J18" s="117" t="str">
        <f>IF('Rekapitulácia stavby'!AN10="","",'Rekapitulácia stavby'!AN10)</f>
        <v/>
      </c>
      <c r="K18" s="37"/>
      <c r="L18" s="58"/>
      <c r="S18" s="37"/>
      <c r="T18" s="37"/>
      <c r="U18" s="37"/>
      <c r="V18" s="37"/>
      <c r="W18" s="37"/>
      <c r="X18" s="37"/>
      <c r="Y18" s="37"/>
      <c r="Z18" s="37"/>
      <c r="AA18" s="37"/>
      <c r="AB18" s="37"/>
      <c r="AC18" s="37"/>
      <c r="AD18" s="37"/>
      <c r="AE18" s="37"/>
    </row>
    <row r="19" spans="1:31" s="2" customFormat="1" ht="18" customHeight="1">
      <c r="A19" s="37"/>
      <c r="B19" s="40"/>
      <c r="C19" s="37"/>
      <c r="D19" s="37"/>
      <c r="E19" s="117" t="str">
        <f>IF('Rekapitulácia stavby'!E11="","",'Rekapitulácia stavby'!E11)</f>
        <v>A BKPŠ, SPOL. S.R.O.</v>
      </c>
      <c r="F19" s="37"/>
      <c r="G19" s="37"/>
      <c r="H19" s="37"/>
      <c r="I19" s="139" t="s">
        <v>26</v>
      </c>
      <c r="J19" s="117" t="str">
        <f>IF('Rekapitulácia stavby'!AN11="","",'Rekapitulácia stavby'!AN11)</f>
        <v/>
      </c>
      <c r="K19" s="37"/>
      <c r="L19" s="58"/>
      <c r="S19" s="37"/>
      <c r="T19" s="37"/>
      <c r="U19" s="37"/>
      <c r="V19" s="37"/>
      <c r="W19" s="37"/>
      <c r="X19" s="37"/>
      <c r="Y19" s="37"/>
      <c r="Z19" s="37"/>
      <c r="AA19" s="37"/>
      <c r="AB19" s="37"/>
      <c r="AC19" s="37"/>
      <c r="AD19" s="37"/>
      <c r="AE19" s="37"/>
    </row>
    <row r="20" spans="1:31" s="2" customFormat="1" ht="6.9" customHeight="1">
      <c r="A20" s="37"/>
      <c r="B20" s="40"/>
      <c r="C20" s="37"/>
      <c r="D20" s="37"/>
      <c r="E20" s="37"/>
      <c r="F20" s="37"/>
      <c r="G20" s="37"/>
      <c r="H20" s="37"/>
      <c r="I20" s="37"/>
      <c r="J20" s="37"/>
      <c r="K20" s="37"/>
      <c r="L20" s="58"/>
      <c r="S20" s="37"/>
      <c r="T20" s="37"/>
      <c r="U20" s="37"/>
      <c r="V20" s="37"/>
      <c r="W20" s="37"/>
      <c r="X20" s="37"/>
      <c r="Y20" s="37"/>
      <c r="Z20" s="37"/>
      <c r="AA20" s="37"/>
      <c r="AB20" s="37"/>
      <c r="AC20" s="37"/>
      <c r="AD20" s="37"/>
      <c r="AE20" s="37"/>
    </row>
    <row r="21" spans="1:31" s="2" customFormat="1" ht="12" customHeight="1">
      <c r="A21" s="37"/>
      <c r="B21" s="40"/>
      <c r="C21" s="37"/>
      <c r="D21" s="139" t="s">
        <v>27</v>
      </c>
      <c r="E21" s="37"/>
      <c r="F21" s="37"/>
      <c r="G21" s="37"/>
      <c r="H21" s="37"/>
      <c r="I21" s="139" t="s">
        <v>24</v>
      </c>
      <c r="J21" s="32" t="str">
        <f>'Rekapitulácia stavby'!AN13</f>
        <v>Vyplň údaj</v>
      </c>
      <c r="K21" s="37"/>
      <c r="L21" s="58"/>
      <c r="S21" s="37"/>
      <c r="T21" s="37"/>
      <c r="U21" s="37"/>
      <c r="V21" s="37"/>
      <c r="W21" s="37"/>
      <c r="X21" s="37"/>
      <c r="Y21" s="37"/>
      <c r="Z21" s="37"/>
      <c r="AA21" s="37"/>
      <c r="AB21" s="37"/>
      <c r="AC21" s="37"/>
      <c r="AD21" s="37"/>
      <c r="AE21" s="37"/>
    </row>
    <row r="22" spans="1:31" s="2" customFormat="1" ht="18" customHeight="1">
      <c r="A22" s="37"/>
      <c r="B22" s="40"/>
      <c r="C22" s="37"/>
      <c r="D22" s="37"/>
      <c r="E22" s="395" t="str">
        <f>'Rekapitulácia stavby'!E14</f>
        <v>Vyplň údaj</v>
      </c>
      <c r="F22" s="396"/>
      <c r="G22" s="396"/>
      <c r="H22" s="396"/>
      <c r="I22" s="139" t="s">
        <v>26</v>
      </c>
      <c r="J22" s="32" t="str">
        <f>'Rekapitulácia stavby'!AN14</f>
        <v>Vyplň údaj</v>
      </c>
      <c r="K22" s="37"/>
      <c r="L22" s="58"/>
      <c r="S22" s="37"/>
      <c r="T22" s="37"/>
      <c r="U22" s="37"/>
      <c r="V22" s="37"/>
      <c r="W22" s="37"/>
      <c r="X22" s="37"/>
      <c r="Y22" s="37"/>
      <c r="Z22" s="37"/>
      <c r="AA22" s="37"/>
      <c r="AB22" s="37"/>
      <c r="AC22" s="37"/>
      <c r="AD22" s="37"/>
      <c r="AE22" s="37"/>
    </row>
    <row r="23" spans="1:31" s="2" customFormat="1" ht="6.9" customHeight="1">
      <c r="A23" s="37"/>
      <c r="B23" s="40"/>
      <c r="C23" s="37"/>
      <c r="D23" s="37"/>
      <c r="E23" s="37"/>
      <c r="F23" s="37"/>
      <c r="G23" s="37"/>
      <c r="H23" s="37"/>
      <c r="I23" s="37"/>
      <c r="J23" s="37"/>
      <c r="K23" s="37"/>
      <c r="L23" s="58"/>
      <c r="S23" s="37"/>
      <c r="T23" s="37"/>
      <c r="U23" s="37"/>
      <c r="V23" s="37"/>
      <c r="W23" s="37"/>
      <c r="X23" s="37"/>
      <c r="Y23" s="37"/>
      <c r="Z23" s="37"/>
      <c r="AA23" s="37"/>
      <c r="AB23" s="37"/>
      <c r="AC23" s="37"/>
      <c r="AD23" s="37"/>
      <c r="AE23" s="37"/>
    </row>
    <row r="24" spans="1:31" s="2" customFormat="1" ht="12" customHeight="1">
      <c r="A24" s="37"/>
      <c r="B24" s="40"/>
      <c r="C24" s="37"/>
      <c r="D24" s="139" t="s">
        <v>29</v>
      </c>
      <c r="E24" s="37"/>
      <c r="F24" s="37"/>
      <c r="G24" s="37"/>
      <c r="H24" s="37"/>
      <c r="I24" s="139" t="s">
        <v>24</v>
      </c>
      <c r="J24" s="117" t="s">
        <v>1</v>
      </c>
      <c r="K24" s="37"/>
      <c r="L24" s="58"/>
      <c r="S24" s="37"/>
      <c r="T24" s="37"/>
      <c r="U24" s="37"/>
      <c r="V24" s="37"/>
      <c r="W24" s="37"/>
      <c r="X24" s="37"/>
      <c r="Y24" s="37"/>
      <c r="Z24" s="37"/>
      <c r="AA24" s="37"/>
      <c r="AB24" s="37"/>
      <c r="AC24" s="37"/>
      <c r="AD24" s="37"/>
      <c r="AE24" s="37"/>
    </row>
    <row r="25" spans="1:31" s="2" customFormat="1" ht="18" customHeight="1">
      <c r="A25" s="37"/>
      <c r="B25" s="40"/>
      <c r="C25" s="37"/>
      <c r="D25" s="37"/>
      <c r="E25" s="117" t="s">
        <v>1784</v>
      </c>
      <c r="F25" s="37"/>
      <c r="G25" s="37"/>
      <c r="H25" s="37"/>
      <c r="I25" s="139" t="s">
        <v>26</v>
      </c>
      <c r="J25" s="117" t="s">
        <v>1</v>
      </c>
      <c r="K25" s="37"/>
      <c r="L25" s="58"/>
      <c r="S25" s="37"/>
      <c r="T25" s="37"/>
      <c r="U25" s="37"/>
      <c r="V25" s="37"/>
      <c r="W25" s="37"/>
      <c r="X25" s="37"/>
      <c r="Y25" s="37"/>
      <c r="Z25" s="37"/>
      <c r="AA25" s="37"/>
      <c r="AB25" s="37"/>
      <c r="AC25" s="37"/>
      <c r="AD25" s="37"/>
      <c r="AE25" s="37"/>
    </row>
    <row r="26" spans="1:31" s="2" customFormat="1" ht="6.9" customHeight="1">
      <c r="A26" s="37"/>
      <c r="B26" s="40"/>
      <c r="C26" s="37"/>
      <c r="D26" s="37"/>
      <c r="E26" s="37"/>
      <c r="F26" s="37"/>
      <c r="G26" s="37"/>
      <c r="H26" s="37"/>
      <c r="I26" s="37"/>
      <c r="J26" s="37"/>
      <c r="K26" s="37"/>
      <c r="L26" s="58"/>
      <c r="S26" s="37"/>
      <c r="T26" s="37"/>
      <c r="U26" s="37"/>
      <c r="V26" s="37"/>
      <c r="W26" s="37"/>
      <c r="X26" s="37"/>
      <c r="Y26" s="37"/>
      <c r="Z26" s="37"/>
      <c r="AA26" s="37"/>
      <c r="AB26" s="37"/>
      <c r="AC26" s="37"/>
      <c r="AD26" s="37"/>
      <c r="AE26" s="37"/>
    </row>
    <row r="27" spans="1:31" s="2" customFormat="1" ht="12" customHeight="1">
      <c r="A27" s="37"/>
      <c r="B27" s="40"/>
      <c r="C27" s="37"/>
      <c r="D27" s="139" t="s">
        <v>31</v>
      </c>
      <c r="E27" s="37"/>
      <c r="F27" s="37"/>
      <c r="G27" s="37"/>
      <c r="H27" s="37"/>
      <c r="I27" s="139" t="s">
        <v>24</v>
      </c>
      <c r="J27" s="117" t="s">
        <v>1</v>
      </c>
      <c r="K27" s="37"/>
      <c r="L27" s="58"/>
      <c r="S27" s="37"/>
      <c r="T27" s="37"/>
      <c r="U27" s="37"/>
      <c r="V27" s="37"/>
      <c r="W27" s="37"/>
      <c r="X27" s="37"/>
      <c r="Y27" s="37"/>
      <c r="Z27" s="37"/>
      <c r="AA27" s="37"/>
      <c r="AB27" s="37"/>
      <c r="AC27" s="37"/>
      <c r="AD27" s="37"/>
      <c r="AE27" s="37"/>
    </row>
    <row r="28" spans="1:31" s="2" customFormat="1" ht="18" customHeight="1">
      <c r="A28" s="37"/>
      <c r="B28" s="40"/>
      <c r="C28" s="37"/>
      <c r="D28" s="37"/>
      <c r="E28" s="117" t="s">
        <v>1784</v>
      </c>
      <c r="F28" s="37"/>
      <c r="G28" s="37"/>
      <c r="H28" s="37"/>
      <c r="I28" s="139" t="s">
        <v>26</v>
      </c>
      <c r="J28" s="117" t="s">
        <v>1</v>
      </c>
      <c r="K28" s="37"/>
      <c r="L28" s="58"/>
      <c r="S28" s="37"/>
      <c r="T28" s="37"/>
      <c r="U28" s="37"/>
      <c r="V28" s="37"/>
      <c r="W28" s="37"/>
      <c r="X28" s="37"/>
      <c r="Y28" s="37"/>
      <c r="Z28" s="37"/>
      <c r="AA28" s="37"/>
      <c r="AB28" s="37"/>
      <c r="AC28" s="37"/>
      <c r="AD28" s="37"/>
      <c r="AE28" s="37"/>
    </row>
    <row r="29" spans="1:31" s="2" customFormat="1" ht="6.9" customHeight="1">
      <c r="A29" s="37"/>
      <c r="B29" s="40"/>
      <c r="C29" s="37"/>
      <c r="D29" s="37"/>
      <c r="E29" s="37"/>
      <c r="F29" s="37"/>
      <c r="G29" s="37"/>
      <c r="H29" s="37"/>
      <c r="I29" s="37"/>
      <c r="J29" s="37"/>
      <c r="K29" s="37"/>
      <c r="L29" s="58"/>
      <c r="S29" s="37"/>
      <c r="T29" s="37"/>
      <c r="U29" s="37"/>
      <c r="V29" s="37"/>
      <c r="W29" s="37"/>
      <c r="X29" s="37"/>
      <c r="Y29" s="37"/>
      <c r="Z29" s="37"/>
      <c r="AA29" s="37"/>
      <c r="AB29" s="37"/>
      <c r="AC29" s="37"/>
      <c r="AD29" s="37"/>
      <c r="AE29" s="37"/>
    </row>
    <row r="30" spans="1:31" s="2" customFormat="1" ht="12" customHeight="1">
      <c r="A30" s="37"/>
      <c r="B30" s="40"/>
      <c r="C30" s="37"/>
      <c r="D30" s="139" t="s">
        <v>33</v>
      </c>
      <c r="E30" s="37"/>
      <c r="F30" s="37"/>
      <c r="G30" s="37"/>
      <c r="H30" s="37"/>
      <c r="I30" s="37"/>
      <c r="J30" s="37"/>
      <c r="K30" s="37"/>
      <c r="L30" s="58"/>
      <c r="S30" s="37"/>
      <c r="T30" s="37"/>
      <c r="U30" s="37"/>
      <c r="V30" s="37"/>
      <c r="W30" s="37"/>
      <c r="X30" s="37"/>
      <c r="Y30" s="37"/>
      <c r="Z30" s="37"/>
      <c r="AA30" s="37"/>
      <c r="AB30" s="37"/>
      <c r="AC30" s="37"/>
      <c r="AD30" s="37"/>
      <c r="AE30" s="37"/>
    </row>
    <row r="31" spans="1:31" s="8" customFormat="1" ht="16.5" customHeight="1">
      <c r="A31" s="141"/>
      <c r="B31" s="142"/>
      <c r="C31" s="141"/>
      <c r="D31" s="141"/>
      <c r="E31" s="397" t="s">
        <v>1</v>
      </c>
      <c r="F31" s="397"/>
      <c r="G31" s="397"/>
      <c r="H31" s="397"/>
      <c r="I31" s="141"/>
      <c r="J31" s="141"/>
      <c r="K31" s="141"/>
      <c r="L31" s="143"/>
      <c r="S31" s="141"/>
      <c r="T31" s="141"/>
      <c r="U31" s="141"/>
      <c r="V31" s="141"/>
      <c r="W31" s="141"/>
      <c r="X31" s="141"/>
      <c r="Y31" s="141"/>
      <c r="Z31" s="141"/>
      <c r="AA31" s="141"/>
      <c r="AB31" s="141"/>
      <c r="AC31" s="141"/>
      <c r="AD31" s="141"/>
      <c r="AE31" s="141"/>
    </row>
    <row r="32" spans="1:31" s="2" customFormat="1" ht="6.9" customHeight="1">
      <c r="A32" s="37"/>
      <c r="B32" s="40"/>
      <c r="C32" s="37"/>
      <c r="D32" s="37"/>
      <c r="E32" s="37"/>
      <c r="F32" s="37"/>
      <c r="G32" s="37"/>
      <c r="H32" s="37"/>
      <c r="I32" s="37"/>
      <c r="J32" s="37"/>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117" t="s">
        <v>212</v>
      </c>
      <c r="E34" s="37"/>
      <c r="F34" s="37"/>
      <c r="G34" s="37"/>
      <c r="H34" s="37"/>
      <c r="I34" s="37"/>
      <c r="J34" s="146">
        <f>J100</f>
        <v>0</v>
      </c>
      <c r="K34" s="37"/>
      <c r="L34" s="58"/>
      <c r="S34" s="37"/>
      <c r="T34" s="37"/>
      <c r="U34" s="37"/>
      <c r="V34" s="37"/>
      <c r="W34" s="37"/>
      <c r="X34" s="37"/>
      <c r="Y34" s="37"/>
      <c r="Z34" s="37"/>
      <c r="AA34" s="37"/>
      <c r="AB34" s="37"/>
      <c r="AC34" s="37"/>
      <c r="AD34" s="37"/>
      <c r="AE34" s="37"/>
    </row>
    <row r="35" spans="1:31" s="2" customFormat="1" ht="14.4" customHeight="1">
      <c r="A35" s="37"/>
      <c r="B35" s="40"/>
      <c r="C35" s="37"/>
      <c r="D35" s="147" t="s">
        <v>137</v>
      </c>
      <c r="E35" s="37"/>
      <c r="F35" s="37"/>
      <c r="G35" s="37"/>
      <c r="H35" s="37"/>
      <c r="I35" s="37"/>
      <c r="J35" s="146">
        <f>J116</f>
        <v>0</v>
      </c>
      <c r="K35" s="37"/>
      <c r="L35" s="58"/>
      <c r="S35" s="37"/>
      <c r="T35" s="37"/>
      <c r="U35" s="37"/>
      <c r="V35" s="37"/>
      <c r="W35" s="37"/>
      <c r="X35" s="37"/>
      <c r="Y35" s="37"/>
      <c r="Z35" s="37"/>
      <c r="AA35" s="37"/>
      <c r="AB35" s="37"/>
      <c r="AC35" s="37"/>
      <c r="AD35" s="37"/>
      <c r="AE35" s="37"/>
    </row>
    <row r="36" spans="1:31" s="2" customFormat="1" ht="25.35" customHeight="1">
      <c r="A36" s="37"/>
      <c r="B36" s="40"/>
      <c r="C36" s="37"/>
      <c r="D36" s="148" t="s">
        <v>36</v>
      </c>
      <c r="E36" s="37"/>
      <c r="F36" s="37"/>
      <c r="G36" s="37"/>
      <c r="H36" s="37"/>
      <c r="I36" s="37"/>
      <c r="J36" s="149">
        <f>ROUND(J34 + J35, 2)</f>
        <v>0</v>
      </c>
      <c r="K36" s="37"/>
      <c r="L36" s="58"/>
      <c r="S36" s="37"/>
      <c r="T36" s="37"/>
      <c r="U36" s="37"/>
      <c r="V36" s="37"/>
      <c r="W36" s="37"/>
      <c r="X36" s="37"/>
      <c r="Y36" s="37"/>
      <c r="Z36" s="37"/>
      <c r="AA36" s="37"/>
      <c r="AB36" s="37"/>
      <c r="AC36" s="37"/>
      <c r="AD36" s="37"/>
      <c r="AE36" s="37"/>
    </row>
    <row r="37" spans="1:31" s="2" customFormat="1" ht="6.9" customHeight="1">
      <c r="A37" s="37"/>
      <c r="B37" s="40"/>
      <c r="C37" s="37"/>
      <c r="D37" s="145"/>
      <c r="E37" s="145"/>
      <c r="F37" s="145"/>
      <c r="G37" s="145"/>
      <c r="H37" s="145"/>
      <c r="I37" s="145"/>
      <c r="J37" s="145"/>
      <c r="K37" s="145"/>
      <c r="L37" s="58"/>
      <c r="S37" s="37"/>
      <c r="T37" s="37"/>
      <c r="U37" s="37"/>
      <c r="V37" s="37"/>
      <c r="W37" s="37"/>
      <c r="X37" s="37"/>
      <c r="Y37" s="37"/>
      <c r="Z37" s="37"/>
      <c r="AA37" s="37"/>
      <c r="AB37" s="37"/>
      <c r="AC37" s="37"/>
      <c r="AD37" s="37"/>
      <c r="AE37" s="37"/>
    </row>
    <row r="38" spans="1:31" s="2" customFormat="1" ht="14.4" customHeight="1">
      <c r="A38" s="37"/>
      <c r="B38" s="40"/>
      <c r="C38" s="37"/>
      <c r="D38" s="37"/>
      <c r="E38" s="37"/>
      <c r="F38" s="150" t="s">
        <v>38</v>
      </c>
      <c r="G38" s="37"/>
      <c r="H38" s="37"/>
      <c r="I38" s="150" t="s">
        <v>37</v>
      </c>
      <c r="J38" s="150" t="s">
        <v>39</v>
      </c>
      <c r="K38" s="37"/>
      <c r="L38" s="58"/>
      <c r="S38" s="37"/>
      <c r="T38" s="37"/>
      <c r="U38" s="37"/>
      <c r="V38" s="37"/>
      <c r="W38" s="37"/>
      <c r="X38" s="37"/>
      <c r="Y38" s="37"/>
      <c r="Z38" s="37"/>
      <c r="AA38" s="37"/>
      <c r="AB38" s="37"/>
      <c r="AC38" s="37"/>
      <c r="AD38" s="37"/>
      <c r="AE38" s="37"/>
    </row>
    <row r="39" spans="1:31" s="2" customFormat="1" ht="14.4" customHeight="1">
      <c r="A39" s="37"/>
      <c r="B39" s="40"/>
      <c r="C39" s="37"/>
      <c r="D39" s="151" t="s">
        <v>40</v>
      </c>
      <c r="E39" s="152" t="s">
        <v>41</v>
      </c>
      <c r="F39" s="153">
        <f>ROUND((ROUND((SUM(BE116:BE123) + SUM(BE147:BE286)),  2) + SUM(BE288:BE292)), 2)</f>
        <v>0</v>
      </c>
      <c r="G39" s="154"/>
      <c r="H39" s="154"/>
      <c r="I39" s="155">
        <v>0.2</v>
      </c>
      <c r="J39" s="153">
        <f>ROUND((ROUND(((SUM(BE116:BE123) + SUM(BE147:BE286))*I39),  2) + (SUM(BE288:BE292)*I39)), 2)</f>
        <v>0</v>
      </c>
      <c r="K39" s="37"/>
      <c r="L39" s="58"/>
      <c r="S39" s="37"/>
      <c r="T39" s="37"/>
      <c r="U39" s="37"/>
      <c r="V39" s="37"/>
      <c r="W39" s="37"/>
      <c r="X39" s="37"/>
      <c r="Y39" s="37"/>
      <c r="Z39" s="37"/>
      <c r="AA39" s="37"/>
      <c r="AB39" s="37"/>
      <c r="AC39" s="37"/>
      <c r="AD39" s="37"/>
      <c r="AE39" s="37"/>
    </row>
    <row r="40" spans="1:31" s="2" customFormat="1" ht="14.4" customHeight="1">
      <c r="A40" s="37"/>
      <c r="B40" s="40"/>
      <c r="C40" s="37"/>
      <c r="D40" s="37"/>
      <c r="E40" s="152" t="s">
        <v>42</v>
      </c>
      <c r="F40" s="153">
        <f>ROUND((ROUND((SUM(BF116:BF123) + SUM(BF147:BF286)),  2) + SUM(BF288:BF292)), 2)</f>
        <v>0</v>
      </c>
      <c r="G40" s="154"/>
      <c r="H40" s="154"/>
      <c r="I40" s="155">
        <v>0.2</v>
      </c>
      <c r="J40" s="153">
        <f>ROUND((ROUND(((SUM(BF116:BF123) + SUM(BF147:BF286))*I40),  2) + (SUM(BF288:BF292)*I40)), 2)</f>
        <v>0</v>
      </c>
      <c r="K40" s="37"/>
      <c r="L40" s="58"/>
      <c r="S40" s="37"/>
      <c r="T40" s="37"/>
      <c r="U40" s="37"/>
      <c r="V40" s="37"/>
      <c r="W40" s="37"/>
      <c r="X40" s="37"/>
      <c r="Y40" s="37"/>
      <c r="Z40" s="37"/>
      <c r="AA40" s="37"/>
      <c r="AB40" s="37"/>
      <c r="AC40" s="37"/>
      <c r="AD40" s="37"/>
      <c r="AE40" s="37"/>
    </row>
    <row r="41" spans="1:31" s="2" customFormat="1" ht="14.4" hidden="1" customHeight="1">
      <c r="A41" s="37"/>
      <c r="B41" s="40"/>
      <c r="C41" s="37"/>
      <c r="D41" s="37"/>
      <c r="E41" s="139" t="s">
        <v>43</v>
      </c>
      <c r="F41" s="156">
        <f>ROUND((ROUND((SUM(BG116:BG123) + SUM(BG147:BG286)),  2) + SUM(BG288:BG292)), 2)</f>
        <v>0</v>
      </c>
      <c r="G41" s="37"/>
      <c r="H41" s="37"/>
      <c r="I41" s="157">
        <v>0.2</v>
      </c>
      <c r="J41" s="156">
        <f>0</f>
        <v>0</v>
      </c>
      <c r="K41" s="37"/>
      <c r="L41" s="58"/>
      <c r="S41" s="37"/>
      <c r="T41" s="37"/>
      <c r="U41" s="37"/>
      <c r="V41" s="37"/>
      <c r="W41" s="37"/>
      <c r="X41" s="37"/>
      <c r="Y41" s="37"/>
      <c r="Z41" s="37"/>
      <c r="AA41" s="37"/>
      <c r="AB41" s="37"/>
      <c r="AC41" s="37"/>
      <c r="AD41" s="37"/>
      <c r="AE41" s="37"/>
    </row>
    <row r="42" spans="1:31" s="2" customFormat="1" ht="14.4" hidden="1" customHeight="1">
      <c r="A42" s="37"/>
      <c r="B42" s="40"/>
      <c r="C42" s="37"/>
      <c r="D42" s="37"/>
      <c r="E42" s="139" t="s">
        <v>44</v>
      </c>
      <c r="F42" s="156">
        <f>ROUND((ROUND((SUM(BH116:BH123) + SUM(BH147:BH286)),  2) + SUM(BH288:BH292)), 2)</f>
        <v>0</v>
      </c>
      <c r="G42" s="37"/>
      <c r="H42" s="37"/>
      <c r="I42" s="157">
        <v>0.2</v>
      </c>
      <c r="J42" s="156">
        <f>0</f>
        <v>0</v>
      </c>
      <c r="K42" s="37"/>
      <c r="L42" s="58"/>
      <c r="S42" s="37"/>
      <c r="T42" s="37"/>
      <c r="U42" s="37"/>
      <c r="V42" s="37"/>
      <c r="W42" s="37"/>
      <c r="X42" s="37"/>
      <c r="Y42" s="37"/>
      <c r="Z42" s="37"/>
      <c r="AA42" s="37"/>
      <c r="AB42" s="37"/>
      <c r="AC42" s="37"/>
      <c r="AD42" s="37"/>
      <c r="AE42" s="37"/>
    </row>
    <row r="43" spans="1:31" s="2" customFormat="1" ht="14.4" hidden="1" customHeight="1">
      <c r="A43" s="37"/>
      <c r="B43" s="40"/>
      <c r="C43" s="37"/>
      <c r="D43" s="37"/>
      <c r="E43" s="152" t="s">
        <v>45</v>
      </c>
      <c r="F43" s="153">
        <f>ROUND((ROUND((SUM(BI116:BI123) + SUM(BI147:BI286)),  2) + SUM(BI288:BI292)), 2)</f>
        <v>0</v>
      </c>
      <c r="G43" s="154"/>
      <c r="H43" s="154"/>
      <c r="I43" s="155">
        <v>0</v>
      </c>
      <c r="J43" s="153">
        <f>0</f>
        <v>0</v>
      </c>
      <c r="K43" s="37"/>
      <c r="L43" s="58"/>
      <c r="S43" s="37"/>
      <c r="T43" s="37"/>
      <c r="U43" s="37"/>
      <c r="V43" s="37"/>
      <c r="W43" s="37"/>
      <c r="X43" s="37"/>
      <c r="Y43" s="37"/>
      <c r="Z43" s="37"/>
      <c r="AA43" s="37"/>
      <c r="AB43" s="37"/>
      <c r="AC43" s="37"/>
      <c r="AD43" s="37"/>
      <c r="AE43" s="37"/>
    </row>
    <row r="44" spans="1:31" s="2" customFormat="1" ht="6.9" customHeight="1">
      <c r="A44" s="37"/>
      <c r="B44" s="40"/>
      <c r="C44" s="37"/>
      <c r="D44" s="37"/>
      <c r="E44" s="37"/>
      <c r="F44" s="37"/>
      <c r="G44" s="37"/>
      <c r="H44" s="37"/>
      <c r="I44" s="37"/>
      <c r="J44" s="37"/>
      <c r="K44" s="37"/>
      <c r="L44" s="58"/>
      <c r="S44" s="37"/>
      <c r="T44" s="37"/>
      <c r="U44" s="37"/>
      <c r="V44" s="37"/>
      <c r="W44" s="37"/>
      <c r="X44" s="37"/>
      <c r="Y44" s="37"/>
      <c r="Z44" s="37"/>
      <c r="AA44" s="37"/>
      <c r="AB44" s="37"/>
      <c r="AC44" s="37"/>
      <c r="AD44" s="37"/>
      <c r="AE44" s="37"/>
    </row>
    <row r="45" spans="1:31" s="2" customFormat="1" ht="25.35" customHeight="1">
      <c r="A45" s="37"/>
      <c r="B45" s="40"/>
      <c r="C45" s="158"/>
      <c r="D45" s="159" t="s">
        <v>46</v>
      </c>
      <c r="E45" s="160"/>
      <c r="F45" s="160"/>
      <c r="G45" s="161" t="s">
        <v>47</v>
      </c>
      <c r="H45" s="162" t="s">
        <v>48</v>
      </c>
      <c r="I45" s="160"/>
      <c r="J45" s="163">
        <f>SUM(J36:J43)</f>
        <v>0</v>
      </c>
      <c r="K45" s="164"/>
      <c r="L45" s="58"/>
      <c r="S45" s="37"/>
      <c r="T45" s="37"/>
      <c r="U45" s="37"/>
      <c r="V45" s="37"/>
      <c r="W45" s="37"/>
      <c r="X45" s="37"/>
      <c r="Y45" s="37"/>
      <c r="Z45" s="37"/>
      <c r="AA45" s="37"/>
      <c r="AB45" s="37"/>
      <c r="AC45" s="37"/>
      <c r="AD45" s="37"/>
      <c r="AE45" s="37"/>
    </row>
    <row r="46" spans="1:31" s="2" customFormat="1" ht="14.4" customHeight="1">
      <c r="A46" s="37"/>
      <c r="B46" s="40"/>
      <c r="C46" s="37"/>
      <c r="D46" s="37"/>
      <c r="E46" s="37"/>
      <c r="F46" s="37"/>
      <c r="G46" s="37"/>
      <c r="H46" s="37"/>
      <c r="I46" s="37"/>
      <c r="J46" s="37"/>
      <c r="K46" s="37"/>
      <c r="L46" s="58"/>
      <c r="S46" s="37"/>
      <c r="T46" s="37"/>
      <c r="U46" s="37"/>
      <c r="V46" s="37"/>
      <c r="W46" s="37"/>
      <c r="X46" s="37"/>
      <c r="Y46" s="37"/>
      <c r="Z46" s="37"/>
      <c r="AA46" s="37"/>
      <c r="AB46" s="37"/>
      <c r="AC46" s="37"/>
      <c r="AD46" s="37"/>
      <c r="AE46" s="37"/>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31"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31"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31"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31"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31"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31" s="1" customFormat="1" ht="12" customHeight="1">
      <c r="B86" s="23"/>
      <c r="C86" s="31" t="s">
        <v>160</v>
      </c>
      <c r="D86" s="24"/>
      <c r="E86" s="24"/>
      <c r="F86" s="24"/>
      <c r="G86" s="24"/>
      <c r="H86" s="24"/>
      <c r="I86" s="24"/>
      <c r="J86" s="24"/>
      <c r="K86" s="24"/>
      <c r="L86" s="22"/>
    </row>
    <row r="87" spans="1:31" s="1" customFormat="1" ht="16.5" customHeight="1">
      <c r="B87" s="23"/>
      <c r="C87" s="24"/>
      <c r="D87" s="24"/>
      <c r="E87" s="398" t="s">
        <v>1780</v>
      </c>
      <c r="F87" s="350"/>
      <c r="G87" s="350"/>
      <c r="H87" s="350"/>
      <c r="I87" s="24"/>
      <c r="J87" s="24"/>
      <c r="K87" s="24"/>
      <c r="L87" s="22"/>
    </row>
    <row r="88" spans="1:31" s="1" customFormat="1" ht="12" customHeight="1">
      <c r="B88" s="23"/>
      <c r="C88" s="31" t="s">
        <v>1781</v>
      </c>
      <c r="D88" s="24"/>
      <c r="E88" s="24"/>
      <c r="F88" s="24"/>
      <c r="G88" s="24"/>
      <c r="H88" s="24"/>
      <c r="I88" s="24"/>
      <c r="J88" s="24"/>
      <c r="K88" s="24"/>
      <c r="L88" s="22"/>
    </row>
    <row r="89" spans="1:31" s="2" customFormat="1" ht="16.5" customHeight="1">
      <c r="A89" s="37"/>
      <c r="B89" s="38"/>
      <c r="C89" s="39"/>
      <c r="D89" s="39"/>
      <c r="E89" s="402" t="s">
        <v>1921</v>
      </c>
      <c r="F89" s="400"/>
      <c r="G89" s="400"/>
      <c r="H89" s="400"/>
      <c r="I89" s="39"/>
      <c r="J89" s="39"/>
      <c r="K89" s="39"/>
      <c r="L89" s="58"/>
      <c r="S89" s="37"/>
      <c r="T89" s="37"/>
      <c r="U89" s="37"/>
      <c r="V89" s="37"/>
      <c r="W89" s="37"/>
      <c r="X89" s="37"/>
      <c r="Y89" s="37"/>
      <c r="Z89" s="37"/>
      <c r="AA89" s="37"/>
      <c r="AB89" s="37"/>
      <c r="AC89" s="37"/>
      <c r="AD89" s="37"/>
      <c r="AE89" s="37"/>
    </row>
    <row r="90" spans="1:31" s="2" customFormat="1" ht="12" customHeight="1">
      <c r="A90" s="37"/>
      <c r="B90" s="38"/>
      <c r="C90" s="31" t="s">
        <v>1922</v>
      </c>
      <c r="D90" s="39"/>
      <c r="E90" s="39"/>
      <c r="F90" s="39"/>
      <c r="G90" s="39"/>
      <c r="H90" s="39"/>
      <c r="I90" s="39"/>
      <c r="J90" s="39"/>
      <c r="K90" s="39"/>
      <c r="L90" s="58"/>
      <c r="S90" s="37"/>
      <c r="T90" s="37"/>
      <c r="U90" s="37"/>
      <c r="V90" s="37"/>
      <c r="W90" s="37"/>
      <c r="X90" s="37"/>
      <c r="Y90" s="37"/>
      <c r="Z90" s="37"/>
      <c r="AA90" s="37"/>
      <c r="AB90" s="37"/>
      <c r="AC90" s="37"/>
      <c r="AD90" s="37"/>
      <c r="AE90" s="37"/>
    </row>
    <row r="91" spans="1:31" s="2" customFormat="1" ht="16.5" customHeight="1">
      <c r="A91" s="37"/>
      <c r="B91" s="38"/>
      <c r="C91" s="39"/>
      <c r="D91" s="39"/>
      <c r="E91" s="337" t="str">
        <f>E13</f>
        <v>PS 32 - Protiteroristické opatrenia</v>
      </c>
      <c r="F91" s="400"/>
      <c r="G91" s="400"/>
      <c r="H91" s="400"/>
      <c r="I91" s="39"/>
      <c r="J91" s="39"/>
      <c r="K91" s="39"/>
      <c r="L91" s="58"/>
      <c r="S91" s="37"/>
      <c r="T91" s="37"/>
      <c r="U91" s="37"/>
      <c r="V91" s="37"/>
      <c r="W91" s="37"/>
      <c r="X91" s="37"/>
      <c r="Y91" s="37"/>
      <c r="Z91" s="37"/>
      <c r="AA91" s="37"/>
      <c r="AB91" s="37"/>
      <c r="AC91" s="37"/>
      <c r="AD91" s="37"/>
      <c r="AE91" s="37"/>
    </row>
    <row r="92" spans="1:31" s="2" customFormat="1" ht="6.9" customHeight="1">
      <c r="A92" s="37"/>
      <c r="B92" s="38"/>
      <c r="C92" s="39"/>
      <c r="D92" s="39"/>
      <c r="E92" s="39"/>
      <c r="F92" s="39"/>
      <c r="G92" s="39"/>
      <c r="H92" s="39"/>
      <c r="I92" s="39"/>
      <c r="J92" s="39"/>
      <c r="K92" s="39"/>
      <c r="L92" s="58"/>
      <c r="S92" s="37"/>
      <c r="T92" s="37"/>
      <c r="U92" s="37"/>
      <c r="V92" s="37"/>
      <c r="W92" s="37"/>
      <c r="X92" s="37"/>
      <c r="Y92" s="37"/>
      <c r="Z92" s="37"/>
      <c r="AA92" s="37"/>
      <c r="AB92" s="37"/>
      <c r="AC92" s="37"/>
      <c r="AD92" s="37"/>
      <c r="AE92" s="37"/>
    </row>
    <row r="93" spans="1:31" s="2" customFormat="1" ht="12" customHeight="1">
      <c r="A93" s="37"/>
      <c r="B93" s="38"/>
      <c r="C93" s="31" t="s">
        <v>19</v>
      </c>
      <c r="D93" s="39"/>
      <c r="E93" s="39"/>
      <c r="F93" s="29" t="str">
        <f>F16</f>
        <v>STAROHORSKÁ UL, MÝTNA UL.</v>
      </c>
      <c r="G93" s="39"/>
      <c r="H93" s="39"/>
      <c r="I93" s="31" t="s">
        <v>21</v>
      </c>
      <c r="J93" s="73" t="str">
        <f>IF(J16="","",J16)</f>
        <v>9. 5. 2022</v>
      </c>
      <c r="K93" s="39"/>
      <c r="L93" s="58"/>
      <c r="S93" s="37"/>
      <c r="T93" s="37"/>
      <c r="U93" s="37"/>
      <c r="V93" s="37"/>
      <c r="W93" s="37"/>
      <c r="X93" s="37"/>
      <c r="Y93" s="37"/>
      <c r="Z93" s="37"/>
      <c r="AA93" s="37"/>
      <c r="AB93" s="37"/>
      <c r="AC93" s="37"/>
      <c r="AD93" s="37"/>
      <c r="AE93" s="37"/>
    </row>
    <row r="94" spans="1:31" s="2" customFormat="1" ht="6.9" customHeight="1">
      <c r="A94" s="37"/>
      <c r="B94" s="38"/>
      <c r="C94" s="39"/>
      <c r="D94" s="39"/>
      <c r="E94" s="39"/>
      <c r="F94" s="39"/>
      <c r="G94" s="39"/>
      <c r="H94" s="39"/>
      <c r="I94" s="39"/>
      <c r="J94" s="39"/>
      <c r="K94" s="39"/>
      <c r="L94" s="58"/>
      <c r="S94" s="37"/>
      <c r="T94" s="37"/>
      <c r="U94" s="37"/>
      <c r="V94" s="37"/>
      <c r="W94" s="37"/>
      <c r="X94" s="37"/>
      <c r="Y94" s="37"/>
      <c r="Z94" s="37"/>
      <c r="AA94" s="37"/>
      <c r="AB94" s="37"/>
      <c r="AC94" s="37"/>
      <c r="AD94" s="37"/>
      <c r="AE94" s="37"/>
    </row>
    <row r="95" spans="1:31" s="2" customFormat="1" ht="15.15" customHeight="1">
      <c r="A95" s="37"/>
      <c r="B95" s="38"/>
      <c r="C95" s="31" t="s">
        <v>23</v>
      </c>
      <c r="D95" s="39"/>
      <c r="E95" s="39"/>
      <c r="F95" s="29" t="str">
        <f>E19</f>
        <v>A BKPŠ, SPOL. S.R.O.</v>
      </c>
      <c r="G95" s="39"/>
      <c r="H95" s="39"/>
      <c r="I95" s="31" t="s">
        <v>29</v>
      </c>
      <c r="J95" s="34" t="str">
        <f>E25</f>
        <v>Ing. Július Vážny</v>
      </c>
      <c r="K95" s="39"/>
      <c r="L95" s="58"/>
      <c r="S95" s="37"/>
      <c r="T95" s="37"/>
      <c r="U95" s="37"/>
      <c r="V95" s="37"/>
      <c r="W95" s="37"/>
      <c r="X95" s="37"/>
      <c r="Y95" s="37"/>
      <c r="Z95" s="37"/>
      <c r="AA95" s="37"/>
      <c r="AB95" s="37"/>
      <c r="AC95" s="37"/>
      <c r="AD95" s="37"/>
      <c r="AE95" s="37"/>
    </row>
    <row r="96" spans="1:31" s="2" customFormat="1" ht="15.15" customHeight="1">
      <c r="A96" s="37"/>
      <c r="B96" s="38"/>
      <c r="C96" s="31" t="s">
        <v>27</v>
      </c>
      <c r="D96" s="39"/>
      <c r="E96" s="39"/>
      <c r="F96" s="29" t="str">
        <f>IF(E22="","",E22)</f>
        <v>Vyplň údaj</v>
      </c>
      <c r="G96" s="39"/>
      <c r="H96" s="39"/>
      <c r="I96" s="31" t="s">
        <v>31</v>
      </c>
      <c r="J96" s="34" t="str">
        <f>E28</f>
        <v>Ing. Július Vážny</v>
      </c>
      <c r="K96" s="39"/>
      <c r="L96" s="58"/>
      <c r="S96" s="37"/>
      <c r="T96" s="37"/>
      <c r="U96" s="37"/>
      <c r="V96" s="37"/>
      <c r="W96" s="37"/>
      <c r="X96" s="37"/>
      <c r="Y96" s="37"/>
      <c r="Z96" s="37"/>
      <c r="AA96" s="37"/>
      <c r="AB96" s="37"/>
      <c r="AC96" s="37"/>
      <c r="AD96" s="37"/>
      <c r="AE96" s="37"/>
    </row>
    <row r="97" spans="1:47" s="2" customFormat="1" ht="10.35" customHeight="1">
      <c r="A97" s="37"/>
      <c r="B97" s="38"/>
      <c r="C97" s="39"/>
      <c r="D97" s="39"/>
      <c r="E97" s="39"/>
      <c r="F97" s="39"/>
      <c r="G97" s="39"/>
      <c r="H97" s="39"/>
      <c r="I97" s="39"/>
      <c r="J97" s="39"/>
      <c r="K97" s="39"/>
      <c r="L97" s="58"/>
      <c r="S97" s="37"/>
      <c r="T97" s="37"/>
      <c r="U97" s="37"/>
      <c r="V97" s="37"/>
      <c r="W97" s="37"/>
      <c r="X97" s="37"/>
      <c r="Y97" s="37"/>
      <c r="Z97" s="37"/>
      <c r="AA97" s="37"/>
      <c r="AB97" s="37"/>
      <c r="AC97" s="37"/>
      <c r="AD97" s="37"/>
      <c r="AE97" s="37"/>
    </row>
    <row r="98" spans="1:47" s="2" customFormat="1" ht="29.25" customHeight="1">
      <c r="A98" s="37"/>
      <c r="B98" s="38"/>
      <c r="C98" s="176" t="s">
        <v>335</v>
      </c>
      <c r="D98" s="132"/>
      <c r="E98" s="132"/>
      <c r="F98" s="132"/>
      <c r="G98" s="132"/>
      <c r="H98" s="132"/>
      <c r="I98" s="132"/>
      <c r="J98" s="177" t="s">
        <v>336</v>
      </c>
      <c r="K98" s="132"/>
      <c r="L98" s="58"/>
      <c r="S98" s="37"/>
      <c r="T98" s="37"/>
      <c r="U98" s="37"/>
      <c r="V98" s="37"/>
      <c r="W98" s="37"/>
      <c r="X98" s="37"/>
      <c r="Y98" s="37"/>
      <c r="Z98" s="37"/>
      <c r="AA98" s="37"/>
      <c r="AB98" s="37"/>
      <c r="AC98" s="37"/>
      <c r="AD98" s="37"/>
      <c r="AE98" s="37"/>
    </row>
    <row r="99" spans="1:47" s="2" customFormat="1" ht="10.35" customHeight="1">
      <c r="A99" s="37"/>
      <c r="B99" s="38"/>
      <c r="C99" s="39"/>
      <c r="D99" s="39"/>
      <c r="E99" s="39"/>
      <c r="F99" s="39"/>
      <c r="G99" s="39"/>
      <c r="H99" s="39"/>
      <c r="I99" s="39"/>
      <c r="J99" s="39"/>
      <c r="K99" s="39"/>
      <c r="L99" s="58"/>
      <c r="S99" s="37"/>
      <c r="T99" s="37"/>
      <c r="U99" s="37"/>
      <c r="V99" s="37"/>
      <c r="W99" s="37"/>
      <c r="X99" s="37"/>
      <c r="Y99" s="37"/>
      <c r="Z99" s="37"/>
      <c r="AA99" s="37"/>
      <c r="AB99" s="37"/>
      <c r="AC99" s="37"/>
      <c r="AD99" s="37"/>
      <c r="AE99" s="37"/>
    </row>
    <row r="100" spans="1:47" s="2" customFormat="1" ht="22.8" customHeight="1">
      <c r="A100" s="37"/>
      <c r="B100" s="38"/>
      <c r="C100" s="178" t="s">
        <v>337</v>
      </c>
      <c r="D100" s="39"/>
      <c r="E100" s="39"/>
      <c r="F100" s="39"/>
      <c r="G100" s="39"/>
      <c r="H100" s="39"/>
      <c r="I100" s="39"/>
      <c r="J100" s="91">
        <f>J147</f>
        <v>0</v>
      </c>
      <c r="K100" s="39"/>
      <c r="L100" s="58"/>
      <c r="S100" s="37"/>
      <c r="T100" s="37"/>
      <c r="U100" s="37"/>
      <c r="V100" s="37"/>
      <c r="W100" s="37"/>
      <c r="X100" s="37"/>
      <c r="Y100" s="37"/>
      <c r="Z100" s="37"/>
      <c r="AA100" s="37"/>
      <c r="AB100" s="37"/>
      <c r="AC100" s="37"/>
      <c r="AD100" s="37"/>
      <c r="AE100" s="37"/>
      <c r="AU100" s="19" t="s">
        <v>338</v>
      </c>
    </row>
    <row r="101" spans="1:47" s="9" customFormat="1" ht="24.9" customHeight="1">
      <c r="B101" s="179"/>
      <c r="C101" s="180"/>
      <c r="D101" s="181" t="s">
        <v>2059</v>
      </c>
      <c r="E101" s="182"/>
      <c r="F101" s="182"/>
      <c r="G101" s="182"/>
      <c r="H101" s="182"/>
      <c r="I101" s="182"/>
      <c r="J101" s="183">
        <f>J148</f>
        <v>0</v>
      </c>
      <c r="K101" s="180"/>
      <c r="L101" s="184"/>
    </row>
    <row r="102" spans="1:47" s="10" customFormat="1" ht="19.95" customHeight="1">
      <c r="B102" s="185"/>
      <c r="C102" s="111"/>
      <c r="D102" s="186" t="s">
        <v>2060</v>
      </c>
      <c r="E102" s="187"/>
      <c r="F102" s="187"/>
      <c r="G102" s="187"/>
      <c r="H102" s="187"/>
      <c r="I102" s="187"/>
      <c r="J102" s="188">
        <f>J149</f>
        <v>0</v>
      </c>
      <c r="K102" s="111"/>
      <c r="L102" s="189"/>
    </row>
    <row r="103" spans="1:47" s="9" customFormat="1" ht="24.9" customHeight="1">
      <c r="B103" s="179"/>
      <c r="C103" s="180"/>
      <c r="D103" s="181" t="s">
        <v>2061</v>
      </c>
      <c r="E103" s="182"/>
      <c r="F103" s="182"/>
      <c r="G103" s="182"/>
      <c r="H103" s="182"/>
      <c r="I103" s="182"/>
      <c r="J103" s="183">
        <f>J151</f>
        <v>0</v>
      </c>
      <c r="K103" s="180"/>
      <c r="L103" s="184"/>
    </row>
    <row r="104" spans="1:47" s="10" customFormat="1" ht="19.95" customHeight="1">
      <c r="B104" s="185"/>
      <c r="C104" s="111"/>
      <c r="D104" s="186" t="s">
        <v>2062</v>
      </c>
      <c r="E104" s="187"/>
      <c r="F104" s="187"/>
      <c r="G104" s="187"/>
      <c r="H104" s="187"/>
      <c r="I104" s="187"/>
      <c r="J104" s="188">
        <f>J152</f>
        <v>0</v>
      </c>
      <c r="K104" s="111"/>
      <c r="L104" s="189"/>
    </row>
    <row r="105" spans="1:47" s="10" customFormat="1" ht="19.95" customHeight="1">
      <c r="B105" s="185"/>
      <c r="C105" s="111"/>
      <c r="D105" s="186" t="s">
        <v>2063</v>
      </c>
      <c r="E105" s="187"/>
      <c r="F105" s="187"/>
      <c r="G105" s="187"/>
      <c r="H105" s="187"/>
      <c r="I105" s="187"/>
      <c r="J105" s="188">
        <f>J155</f>
        <v>0</v>
      </c>
      <c r="K105" s="111"/>
      <c r="L105" s="189"/>
    </row>
    <row r="106" spans="1:47" s="10" customFormat="1" ht="19.95" customHeight="1">
      <c r="B106" s="185"/>
      <c r="C106" s="111"/>
      <c r="D106" s="186" t="s">
        <v>2064</v>
      </c>
      <c r="E106" s="187"/>
      <c r="F106" s="187"/>
      <c r="G106" s="187"/>
      <c r="H106" s="187"/>
      <c r="I106" s="187"/>
      <c r="J106" s="188">
        <f>J170</f>
        <v>0</v>
      </c>
      <c r="K106" s="111"/>
      <c r="L106" s="189"/>
    </row>
    <row r="107" spans="1:47" s="9" customFormat="1" ht="24.9" customHeight="1">
      <c r="B107" s="179"/>
      <c r="C107" s="180"/>
      <c r="D107" s="181" t="s">
        <v>1924</v>
      </c>
      <c r="E107" s="182"/>
      <c r="F107" s="182"/>
      <c r="G107" s="182"/>
      <c r="H107" s="182"/>
      <c r="I107" s="182"/>
      <c r="J107" s="183">
        <f>J174</f>
        <v>0</v>
      </c>
      <c r="K107" s="180"/>
      <c r="L107" s="184"/>
    </row>
    <row r="108" spans="1:47" s="10" customFormat="1" ht="19.95" customHeight="1">
      <c r="B108" s="185"/>
      <c r="C108" s="111"/>
      <c r="D108" s="186" t="s">
        <v>2065</v>
      </c>
      <c r="E108" s="187"/>
      <c r="F108" s="187"/>
      <c r="G108" s="187"/>
      <c r="H108" s="187"/>
      <c r="I108" s="187"/>
      <c r="J108" s="188">
        <f>J175</f>
        <v>0</v>
      </c>
      <c r="K108" s="111"/>
      <c r="L108" s="189"/>
    </row>
    <row r="109" spans="1:47" s="9" customFormat="1" ht="24.9" customHeight="1">
      <c r="B109" s="179"/>
      <c r="C109" s="180"/>
      <c r="D109" s="181" t="s">
        <v>2066</v>
      </c>
      <c r="E109" s="182"/>
      <c r="F109" s="182"/>
      <c r="G109" s="182"/>
      <c r="H109" s="182"/>
      <c r="I109" s="182"/>
      <c r="J109" s="183">
        <f>J177</f>
        <v>0</v>
      </c>
      <c r="K109" s="180"/>
      <c r="L109" s="184"/>
    </row>
    <row r="110" spans="1:47" s="10" customFormat="1" ht="19.95" customHeight="1">
      <c r="B110" s="185"/>
      <c r="C110" s="111"/>
      <c r="D110" s="186" t="s">
        <v>2067</v>
      </c>
      <c r="E110" s="187"/>
      <c r="F110" s="187"/>
      <c r="G110" s="187"/>
      <c r="H110" s="187"/>
      <c r="I110" s="187"/>
      <c r="J110" s="188">
        <f>J178</f>
        <v>0</v>
      </c>
      <c r="K110" s="111"/>
      <c r="L110" s="189"/>
    </row>
    <row r="111" spans="1:47" s="10" customFormat="1" ht="19.95" customHeight="1">
      <c r="B111" s="185"/>
      <c r="C111" s="111"/>
      <c r="D111" s="186" t="s">
        <v>2068</v>
      </c>
      <c r="E111" s="187"/>
      <c r="F111" s="187"/>
      <c r="G111" s="187"/>
      <c r="H111" s="187"/>
      <c r="I111" s="187"/>
      <c r="J111" s="188">
        <f>J208</f>
        <v>0</v>
      </c>
      <c r="K111" s="111"/>
      <c r="L111" s="189"/>
    </row>
    <row r="112" spans="1:47" s="9" customFormat="1" ht="24.9" customHeight="1">
      <c r="B112" s="179"/>
      <c r="C112" s="180"/>
      <c r="D112" s="181" t="s">
        <v>2069</v>
      </c>
      <c r="E112" s="182"/>
      <c r="F112" s="182"/>
      <c r="G112" s="182"/>
      <c r="H112" s="182"/>
      <c r="I112" s="182"/>
      <c r="J112" s="183">
        <f>J283</f>
        <v>0</v>
      </c>
      <c r="K112" s="180"/>
      <c r="L112" s="184"/>
    </row>
    <row r="113" spans="1:65" s="9" customFormat="1" ht="21.75" customHeight="1">
      <c r="B113" s="179"/>
      <c r="C113" s="180"/>
      <c r="D113" s="190" t="s">
        <v>364</v>
      </c>
      <c r="E113" s="180"/>
      <c r="F113" s="180"/>
      <c r="G113" s="180"/>
      <c r="H113" s="180"/>
      <c r="I113" s="180"/>
      <c r="J113" s="191">
        <f>J287</f>
        <v>0</v>
      </c>
      <c r="K113" s="180"/>
      <c r="L113" s="184"/>
    </row>
    <row r="114" spans="1:65" s="2" customFormat="1" ht="21.75" customHeight="1">
      <c r="A114" s="37"/>
      <c r="B114" s="38"/>
      <c r="C114" s="39"/>
      <c r="D114" s="39"/>
      <c r="E114" s="39"/>
      <c r="F114" s="39"/>
      <c r="G114" s="39"/>
      <c r="H114" s="39"/>
      <c r="I114" s="39"/>
      <c r="J114" s="39"/>
      <c r="K114" s="39"/>
      <c r="L114" s="58"/>
      <c r="S114" s="37"/>
      <c r="T114" s="37"/>
      <c r="U114" s="37"/>
      <c r="V114" s="37"/>
      <c r="W114" s="37"/>
      <c r="X114" s="37"/>
      <c r="Y114" s="37"/>
      <c r="Z114" s="37"/>
      <c r="AA114" s="37"/>
      <c r="AB114" s="37"/>
      <c r="AC114" s="37"/>
      <c r="AD114" s="37"/>
      <c r="AE114" s="37"/>
    </row>
    <row r="115" spans="1:65" s="2" customFormat="1" ht="6.9" customHeight="1">
      <c r="A115" s="37"/>
      <c r="B115" s="38"/>
      <c r="C115" s="39"/>
      <c r="D115" s="39"/>
      <c r="E115" s="39"/>
      <c r="F115" s="39"/>
      <c r="G115" s="39"/>
      <c r="H115" s="39"/>
      <c r="I115" s="39"/>
      <c r="J115" s="39"/>
      <c r="K115" s="39"/>
      <c r="L115" s="58"/>
      <c r="S115" s="37"/>
      <c r="T115" s="37"/>
      <c r="U115" s="37"/>
      <c r="V115" s="37"/>
      <c r="W115" s="37"/>
      <c r="X115" s="37"/>
      <c r="Y115" s="37"/>
      <c r="Z115" s="37"/>
      <c r="AA115" s="37"/>
      <c r="AB115" s="37"/>
      <c r="AC115" s="37"/>
      <c r="AD115" s="37"/>
      <c r="AE115" s="37"/>
    </row>
    <row r="116" spans="1:65" s="2" customFormat="1" ht="29.25" customHeight="1">
      <c r="A116" s="37"/>
      <c r="B116" s="38"/>
      <c r="C116" s="178" t="s">
        <v>365</v>
      </c>
      <c r="D116" s="39"/>
      <c r="E116" s="39"/>
      <c r="F116" s="39"/>
      <c r="G116" s="39"/>
      <c r="H116" s="39"/>
      <c r="I116" s="39"/>
      <c r="J116" s="192">
        <f>ROUND(J117 + J118 + J119 + J120 + J121 + J122,2)</f>
        <v>0</v>
      </c>
      <c r="K116" s="39"/>
      <c r="L116" s="58"/>
      <c r="N116" s="193" t="s">
        <v>40</v>
      </c>
      <c r="S116" s="37"/>
      <c r="T116" s="37"/>
      <c r="U116" s="37"/>
      <c r="V116" s="37"/>
      <c r="W116" s="37"/>
      <c r="X116" s="37"/>
      <c r="Y116" s="37"/>
      <c r="Z116" s="37"/>
      <c r="AA116" s="37"/>
      <c r="AB116" s="37"/>
      <c r="AC116" s="37"/>
      <c r="AD116" s="37"/>
      <c r="AE116" s="37"/>
    </row>
    <row r="117" spans="1:65" s="2" customFormat="1" ht="18" customHeight="1">
      <c r="A117" s="37"/>
      <c r="B117" s="38"/>
      <c r="C117" s="39"/>
      <c r="D117" s="389" t="s">
        <v>366</v>
      </c>
      <c r="E117" s="387"/>
      <c r="F117" s="387"/>
      <c r="G117" s="39"/>
      <c r="H117" s="39"/>
      <c r="I117" s="39"/>
      <c r="J117" s="124">
        <v>0</v>
      </c>
      <c r="K117" s="39"/>
      <c r="L117" s="194"/>
      <c r="M117" s="195"/>
      <c r="N117" s="196" t="s">
        <v>42</v>
      </c>
      <c r="O117" s="195"/>
      <c r="P117" s="195"/>
      <c r="Q117" s="195"/>
      <c r="R117" s="195"/>
      <c r="S117" s="197"/>
      <c r="T117" s="197"/>
      <c r="U117" s="197"/>
      <c r="V117" s="197"/>
      <c r="W117" s="197"/>
      <c r="X117" s="197"/>
      <c r="Y117" s="197"/>
      <c r="Z117" s="197"/>
      <c r="AA117" s="197"/>
      <c r="AB117" s="197"/>
      <c r="AC117" s="197"/>
      <c r="AD117" s="197"/>
      <c r="AE117" s="197"/>
      <c r="AF117" s="195"/>
      <c r="AG117" s="195"/>
      <c r="AH117" s="195"/>
      <c r="AI117" s="195"/>
      <c r="AJ117" s="195"/>
      <c r="AK117" s="195"/>
      <c r="AL117" s="195"/>
      <c r="AM117" s="195"/>
      <c r="AN117" s="195"/>
      <c r="AO117" s="195"/>
      <c r="AP117" s="195"/>
      <c r="AQ117" s="195"/>
      <c r="AR117" s="195"/>
      <c r="AS117" s="195"/>
      <c r="AT117" s="195"/>
      <c r="AU117" s="195"/>
      <c r="AV117" s="195"/>
      <c r="AW117" s="195"/>
      <c r="AX117" s="195"/>
      <c r="AY117" s="198" t="s">
        <v>367</v>
      </c>
      <c r="AZ117" s="195"/>
      <c r="BA117" s="195"/>
      <c r="BB117" s="195"/>
      <c r="BC117" s="195"/>
      <c r="BD117" s="195"/>
      <c r="BE117" s="199">
        <f t="shared" ref="BE117:BE122" si="0">IF(N117="základná",J117,0)</f>
        <v>0</v>
      </c>
      <c r="BF117" s="199">
        <f t="shared" ref="BF117:BF122" si="1">IF(N117="znížená",J117,0)</f>
        <v>0</v>
      </c>
      <c r="BG117" s="199">
        <f t="shared" ref="BG117:BG122" si="2">IF(N117="zákl. prenesená",J117,0)</f>
        <v>0</v>
      </c>
      <c r="BH117" s="199">
        <f t="shared" ref="BH117:BH122" si="3">IF(N117="zníž. prenesená",J117,0)</f>
        <v>0</v>
      </c>
      <c r="BI117" s="199">
        <f t="shared" ref="BI117:BI122" si="4">IF(N117="nulová",J117,0)</f>
        <v>0</v>
      </c>
      <c r="BJ117" s="198" t="s">
        <v>92</v>
      </c>
      <c r="BK117" s="195"/>
      <c r="BL117" s="195"/>
      <c r="BM117" s="195"/>
    </row>
    <row r="118" spans="1:65" s="2" customFormat="1" ht="18" customHeight="1">
      <c r="A118" s="37"/>
      <c r="B118" s="38"/>
      <c r="C118" s="39"/>
      <c r="D118" s="389" t="s">
        <v>368</v>
      </c>
      <c r="E118" s="387"/>
      <c r="F118" s="387"/>
      <c r="G118" s="39"/>
      <c r="H118" s="39"/>
      <c r="I118" s="39"/>
      <c r="J118" s="124">
        <v>0</v>
      </c>
      <c r="K118" s="39"/>
      <c r="L118" s="194"/>
      <c r="M118" s="195"/>
      <c r="N118" s="196" t="s">
        <v>42</v>
      </c>
      <c r="O118" s="195"/>
      <c r="P118" s="195"/>
      <c r="Q118" s="195"/>
      <c r="R118" s="195"/>
      <c r="S118" s="197"/>
      <c r="T118" s="197"/>
      <c r="U118" s="197"/>
      <c r="V118" s="197"/>
      <c r="W118" s="197"/>
      <c r="X118" s="197"/>
      <c r="Y118" s="197"/>
      <c r="Z118" s="197"/>
      <c r="AA118" s="197"/>
      <c r="AB118" s="197"/>
      <c r="AC118" s="197"/>
      <c r="AD118" s="197"/>
      <c r="AE118" s="197"/>
      <c r="AF118" s="195"/>
      <c r="AG118" s="195"/>
      <c r="AH118" s="195"/>
      <c r="AI118" s="195"/>
      <c r="AJ118" s="195"/>
      <c r="AK118" s="195"/>
      <c r="AL118" s="195"/>
      <c r="AM118" s="195"/>
      <c r="AN118" s="195"/>
      <c r="AO118" s="195"/>
      <c r="AP118" s="195"/>
      <c r="AQ118" s="195"/>
      <c r="AR118" s="195"/>
      <c r="AS118" s="195"/>
      <c r="AT118" s="195"/>
      <c r="AU118" s="195"/>
      <c r="AV118" s="195"/>
      <c r="AW118" s="195"/>
      <c r="AX118" s="195"/>
      <c r="AY118" s="198" t="s">
        <v>367</v>
      </c>
      <c r="AZ118" s="195"/>
      <c r="BA118" s="195"/>
      <c r="BB118" s="195"/>
      <c r="BC118" s="195"/>
      <c r="BD118" s="195"/>
      <c r="BE118" s="199">
        <f t="shared" si="0"/>
        <v>0</v>
      </c>
      <c r="BF118" s="199">
        <f t="shared" si="1"/>
        <v>0</v>
      </c>
      <c r="BG118" s="199">
        <f t="shared" si="2"/>
        <v>0</v>
      </c>
      <c r="BH118" s="199">
        <f t="shared" si="3"/>
        <v>0</v>
      </c>
      <c r="BI118" s="199">
        <f t="shared" si="4"/>
        <v>0</v>
      </c>
      <c r="BJ118" s="198" t="s">
        <v>92</v>
      </c>
      <c r="BK118" s="195"/>
      <c r="BL118" s="195"/>
      <c r="BM118" s="195"/>
    </row>
    <row r="119" spans="1:65" s="2" customFormat="1" ht="18" customHeight="1">
      <c r="A119" s="37"/>
      <c r="B119" s="38"/>
      <c r="C119" s="39"/>
      <c r="D119" s="389" t="s">
        <v>368</v>
      </c>
      <c r="E119" s="387"/>
      <c r="F119" s="387"/>
      <c r="G119" s="39"/>
      <c r="H119" s="39"/>
      <c r="I119" s="39"/>
      <c r="J119" s="124">
        <v>0</v>
      </c>
      <c r="K119" s="39"/>
      <c r="L119" s="194"/>
      <c r="M119" s="195"/>
      <c r="N119" s="196" t="s">
        <v>42</v>
      </c>
      <c r="O119" s="195"/>
      <c r="P119" s="195"/>
      <c r="Q119" s="195"/>
      <c r="R119" s="195"/>
      <c r="S119" s="197"/>
      <c r="T119" s="197"/>
      <c r="U119" s="197"/>
      <c r="V119" s="197"/>
      <c r="W119" s="197"/>
      <c r="X119" s="197"/>
      <c r="Y119" s="197"/>
      <c r="Z119" s="197"/>
      <c r="AA119" s="197"/>
      <c r="AB119" s="197"/>
      <c r="AC119" s="197"/>
      <c r="AD119" s="197"/>
      <c r="AE119" s="197"/>
      <c r="AF119" s="195"/>
      <c r="AG119" s="195"/>
      <c r="AH119" s="195"/>
      <c r="AI119" s="195"/>
      <c r="AJ119" s="195"/>
      <c r="AK119" s="195"/>
      <c r="AL119" s="195"/>
      <c r="AM119" s="195"/>
      <c r="AN119" s="195"/>
      <c r="AO119" s="195"/>
      <c r="AP119" s="195"/>
      <c r="AQ119" s="195"/>
      <c r="AR119" s="195"/>
      <c r="AS119" s="195"/>
      <c r="AT119" s="195"/>
      <c r="AU119" s="195"/>
      <c r="AV119" s="195"/>
      <c r="AW119" s="195"/>
      <c r="AX119" s="195"/>
      <c r="AY119" s="198" t="s">
        <v>367</v>
      </c>
      <c r="AZ119" s="195"/>
      <c r="BA119" s="195"/>
      <c r="BB119" s="195"/>
      <c r="BC119" s="195"/>
      <c r="BD119" s="195"/>
      <c r="BE119" s="199">
        <f t="shared" si="0"/>
        <v>0</v>
      </c>
      <c r="BF119" s="199">
        <f t="shared" si="1"/>
        <v>0</v>
      </c>
      <c r="BG119" s="199">
        <f t="shared" si="2"/>
        <v>0</v>
      </c>
      <c r="BH119" s="199">
        <f t="shared" si="3"/>
        <v>0</v>
      </c>
      <c r="BI119" s="199">
        <f t="shared" si="4"/>
        <v>0</v>
      </c>
      <c r="BJ119" s="198" t="s">
        <v>92</v>
      </c>
      <c r="BK119" s="195"/>
      <c r="BL119" s="195"/>
      <c r="BM119" s="195"/>
    </row>
    <row r="120" spans="1:65" s="2" customFormat="1" ht="18" customHeight="1">
      <c r="A120" s="37"/>
      <c r="B120" s="38"/>
      <c r="C120" s="39"/>
      <c r="D120" s="389" t="s">
        <v>369</v>
      </c>
      <c r="E120" s="387"/>
      <c r="F120" s="387"/>
      <c r="G120" s="39"/>
      <c r="H120" s="39"/>
      <c r="I120" s="39"/>
      <c r="J120" s="124">
        <v>0</v>
      </c>
      <c r="K120" s="39"/>
      <c r="L120" s="194"/>
      <c r="M120" s="195"/>
      <c r="N120" s="196" t="s">
        <v>42</v>
      </c>
      <c r="O120" s="195"/>
      <c r="P120" s="195"/>
      <c r="Q120" s="195"/>
      <c r="R120" s="195"/>
      <c r="S120" s="197"/>
      <c r="T120" s="197"/>
      <c r="U120" s="197"/>
      <c r="V120" s="197"/>
      <c r="W120" s="197"/>
      <c r="X120" s="197"/>
      <c r="Y120" s="197"/>
      <c r="Z120" s="197"/>
      <c r="AA120" s="197"/>
      <c r="AB120" s="197"/>
      <c r="AC120" s="197"/>
      <c r="AD120" s="197"/>
      <c r="AE120" s="197"/>
      <c r="AF120" s="195"/>
      <c r="AG120" s="195"/>
      <c r="AH120" s="195"/>
      <c r="AI120" s="195"/>
      <c r="AJ120" s="195"/>
      <c r="AK120" s="195"/>
      <c r="AL120" s="195"/>
      <c r="AM120" s="195"/>
      <c r="AN120" s="195"/>
      <c r="AO120" s="195"/>
      <c r="AP120" s="195"/>
      <c r="AQ120" s="195"/>
      <c r="AR120" s="195"/>
      <c r="AS120" s="195"/>
      <c r="AT120" s="195"/>
      <c r="AU120" s="195"/>
      <c r="AV120" s="195"/>
      <c r="AW120" s="195"/>
      <c r="AX120" s="195"/>
      <c r="AY120" s="198" t="s">
        <v>367</v>
      </c>
      <c r="AZ120" s="195"/>
      <c r="BA120" s="195"/>
      <c r="BB120" s="195"/>
      <c r="BC120" s="195"/>
      <c r="BD120" s="195"/>
      <c r="BE120" s="199">
        <f t="shared" si="0"/>
        <v>0</v>
      </c>
      <c r="BF120" s="199">
        <f t="shared" si="1"/>
        <v>0</v>
      </c>
      <c r="BG120" s="199">
        <f t="shared" si="2"/>
        <v>0</v>
      </c>
      <c r="BH120" s="199">
        <f t="shared" si="3"/>
        <v>0</v>
      </c>
      <c r="BI120" s="199">
        <f t="shared" si="4"/>
        <v>0</v>
      </c>
      <c r="BJ120" s="198" t="s">
        <v>92</v>
      </c>
      <c r="BK120" s="195"/>
      <c r="BL120" s="195"/>
      <c r="BM120" s="195"/>
    </row>
    <row r="121" spans="1:65" s="2" customFormat="1" ht="18" customHeight="1">
      <c r="A121" s="37"/>
      <c r="B121" s="38"/>
      <c r="C121" s="39"/>
      <c r="D121" s="389" t="s">
        <v>370</v>
      </c>
      <c r="E121" s="387"/>
      <c r="F121" s="387"/>
      <c r="G121" s="39"/>
      <c r="H121" s="39"/>
      <c r="I121" s="39"/>
      <c r="J121" s="124">
        <v>0</v>
      </c>
      <c r="K121" s="39"/>
      <c r="L121" s="194"/>
      <c r="M121" s="195"/>
      <c r="N121" s="196" t="s">
        <v>42</v>
      </c>
      <c r="O121" s="195"/>
      <c r="P121" s="195"/>
      <c r="Q121" s="195"/>
      <c r="R121" s="195"/>
      <c r="S121" s="197"/>
      <c r="T121" s="197"/>
      <c r="U121" s="197"/>
      <c r="V121" s="197"/>
      <c r="W121" s="197"/>
      <c r="X121" s="197"/>
      <c r="Y121" s="197"/>
      <c r="Z121" s="197"/>
      <c r="AA121" s="197"/>
      <c r="AB121" s="197"/>
      <c r="AC121" s="197"/>
      <c r="AD121" s="197"/>
      <c r="AE121" s="197"/>
      <c r="AF121" s="195"/>
      <c r="AG121" s="195"/>
      <c r="AH121" s="195"/>
      <c r="AI121" s="195"/>
      <c r="AJ121" s="195"/>
      <c r="AK121" s="195"/>
      <c r="AL121" s="195"/>
      <c r="AM121" s="195"/>
      <c r="AN121" s="195"/>
      <c r="AO121" s="195"/>
      <c r="AP121" s="195"/>
      <c r="AQ121" s="195"/>
      <c r="AR121" s="195"/>
      <c r="AS121" s="195"/>
      <c r="AT121" s="195"/>
      <c r="AU121" s="195"/>
      <c r="AV121" s="195"/>
      <c r="AW121" s="195"/>
      <c r="AX121" s="195"/>
      <c r="AY121" s="198" t="s">
        <v>367</v>
      </c>
      <c r="AZ121" s="195"/>
      <c r="BA121" s="195"/>
      <c r="BB121" s="195"/>
      <c r="BC121" s="195"/>
      <c r="BD121" s="195"/>
      <c r="BE121" s="199">
        <f t="shared" si="0"/>
        <v>0</v>
      </c>
      <c r="BF121" s="199">
        <f t="shared" si="1"/>
        <v>0</v>
      </c>
      <c r="BG121" s="199">
        <f t="shared" si="2"/>
        <v>0</v>
      </c>
      <c r="BH121" s="199">
        <f t="shared" si="3"/>
        <v>0</v>
      </c>
      <c r="BI121" s="199">
        <f t="shared" si="4"/>
        <v>0</v>
      </c>
      <c r="BJ121" s="198" t="s">
        <v>92</v>
      </c>
      <c r="BK121" s="195"/>
      <c r="BL121" s="195"/>
      <c r="BM121" s="195"/>
    </row>
    <row r="122" spans="1:65" s="2" customFormat="1" ht="18" customHeight="1">
      <c r="A122" s="37"/>
      <c r="B122" s="38"/>
      <c r="C122" s="39"/>
      <c r="D122" s="123" t="s">
        <v>371</v>
      </c>
      <c r="E122" s="39"/>
      <c r="F122" s="39"/>
      <c r="G122" s="39"/>
      <c r="H122" s="39"/>
      <c r="I122" s="39"/>
      <c r="J122" s="124">
        <f>ROUND(J34*T122,2)</f>
        <v>0</v>
      </c>
      <c r="K122" s="39"/>
      <c r="L122" s="194"/>
      <c r="M122" s="195"/>
      <c r="N122" s="196" t="s">
        <v>42</v>
      </c>
      <c r="O122" s="195"/>
      <c r="P122" s="195"/>
      <c r="Q122" s="195"/>
      <c r="R122" s="195"/>
      <c r="S122" s="197"/>
      <c r="T122" s="197"/>
      <c r="U122" s="197"/>
      <c r="V122" s="197"/>
      <c r="W122" s="197"/>
      <c r="X122" s="197"/>
      <c r="Y122" s="197"/>
      <c r="Z122" s="197"/>
      <c r="AA122" s="197"/>
      <c r="AB122" s="197"/>
      <c r="AC122" s="197"/>
      <c r="AD122" s="197"/>
      <c r="AE122" s="197"/>
      <c r="AF122" s="195"/>
      <c r="AG122" s="195"/>
      <c r="AH122" s="195"/>
      <c r="AI122" s="195"/>
      <c r="AJ122" s="195"/>
      <c r="AK122" s="195"/>
      <c r="AL122" s="195"/>
      <c r="AM122" s="195"/>
      <c r="AN122" s="195"/>
      <c r="AO122" s="195"/>
      <c r="AP122" s="195"/>
      <c r="AQ122" s="195"/>
      <c r="AR122" s="195"/>
      <c r="AS122" s="195"/>
      <c r="AT122" s="195"/>
      <c r="AU122" s="195"/>
      <c r="AV122" s="195"/>
      <c r="AW122" s="195"/>
      <c r="AX122" s="195"/>
      <c r="AY122" s="198" t="s">
        <v>372</v>
      </c>
      <c r="AZ122" s="195"/>
      <c r="BA122" s="195"/>
      <c r="BB122" s="195"/>
      <c r="BC122" s="195"/>
      <c r="BD122" s="195"/>
      <c r="BE122" s="199">
        <f t="shared" si="0"/>
        <v>0</v>
      </c>
      <c r="BF122" s="199">
        <f t="shared" si="1"/>
        <v>0</v>
      </c>
      <c r="BG122" s="199">
        <f t="shared" si="2"/>
        <v>0</v>
      </c>
      <c r="BH122" s="199">
        <f t="shared" si="3"/>
        <v>0</v>
      </c>
      <c r="BI122" s="199">
        <f t="shared" si="4"/>
        <v>0</v>
      </c>
      <c r="BJ122" s="198" t="s">
        <v>92</v>
      </c>
      <c r="BK122" s="195"/>
      <c r="BL122" s="195"/>
      <c r="BM122" s="195"/>
    </row>
    <row r="123" spans="1:65" s="2" customFormat="1" ht="10.199999999999999">
      <c r="A123" s="37"/>
      <c r="B123" s="38"/>
      <c r="C123" s="39"/>
      <c r="D123" s="39"/>
      <c r="E123" s="39"/>
      <c r="F123" s="39"/>
      <c r="G123" s="39"/>
      <c r="H123" s="39"/>
      <c r="I123" s="39"/>
      <c r="J123" s="39"/>
      <c r="K123" s="39"/>
      <c r="L123" s="58"/>
      <c r="S123" s="37"/>
      <c r="T123" s="37"/>
      <c r="U123" s="37"/>
      <c r="V123" s="37"/>
      <c r="W123" s="37"/>
      <c r="X123" s="37"/>
      <c r="Y123" s="37"/>
      <c r="Z123" s="37"/>
      <c r="AA123" s="37"/>
      <c r="AB123" s="37"/>
      <c r="AC123" s="37"/>
      <c r="AD123" s="37"/>
      <c r="AE123" s="37"/>
    </row>
    <row r="124" spans="1:65" s="2" customFormat="1" ht="29.25" customHeight="1">
      <c r="A124" s="37"/>
      <c r="B124" s="38"/>
      <c r="C124" s="131" t="s">
        <v>142</v>
      </c>
      <c r="D124" s="132"/>
      <c r="E124" s="132"/>
      <c r="F124" s="132"/>
      <c r="G124" s="132"/>
      <c r="H124" s="132"/>
      <c r="I124" s="132"/>
      <c r="J124" s="133">
        <f>ROUND(J100+J116,2)</f>
        <v>0</v>
      </c>
      <c r="K124" s="132"/>
      <c r="L124" s="58"/>
      <c r="S124" s="37"/>
      <c r="T124" s="37"/>
      <c r="U124" s="37"/>
      <c r="V124" s="37"/>
      <c r="W124" s="37"/>
      <c r="X124" s="37"/>
      <c r="Y124" s="37"/>
      <c r="Z124" s="37"/>
      <c r="AA124" s="37"/>
      <c r="AB124" s="37"/>
      <c r="AC124" s="37"/>
      <c r="AD124" s="37"/>
      <c r="AE124" s="37"/>
    </row>
    <row r="125" spans="1:65" s="2" customFormat="1" ht="6.9" customHeight="1">
      <c r="A125" s="37"/>
      <c r="B125" s="61"/>
      <c r="C125" s="62"/>
      <c r="D125" s="62"/>
      <c r="E125" s="62"/>
      <c r="F125" s="62"/>
      <c r="G125" s="62"/>
      <c r="H125" s="62"/>
      <c r="I125" s="62"/>
      <c r="J125" s="62"/>
      <c r="K125" s="62"/>
      <c r="L125" s="58"/>
      <c r="S125" s="37"/>
      <c r="T125" s="37"/>
      <c r="U125" s="37"/>
      <c r="V125" s="37"/>
      <c r="W125" s="37"/>
      <c r="X125" s="37"/>
      <c r="Y125" s="37"/>
      <c r="Z125" s="37"/>
      <c r="AA125" s="37"/>
      <c r="AB125" s="37"/>
      <c r="AC125" s="37"/>
      <c r="AD125" s="37"/>
      <c r="AE125" s="37"/>
    </row>
    <row r="129" spans="1:31" s="2" customFormat="1" ht="6.9" customHeight="1">
      <c r="A129" s="37"/>
      <c r="B129" s="63"/>
      <c r="C129" s="64"/>
      <c r="D129" s="64"/>
      <c r="E129" s="64"/>
      <c r="F129" s="64"/>
      <c r="G129" s="64"/>
      <c r="H129" s="64"/>
      <c r="I129" s="64"/>
      <c r="J129" s="64"/>
      <c r="K129" s="64"/>
      <c r="L129" s="58"/>
      <c r="S129" s="37"/>
      <c r="T129" s="37"/>
      <c r="U129" s="37"/>
      <c r="V129" s="37"/>
      <c r="W129" s="37"/>
      <c r="X129" s="37"/>
      <c r="Y129" s="37"/>
      <c r="Z129" s="37"/>
      <c r="AA129" s="37"/>
      <c r="AB129" s="37"/>
      <c r="AC129" s="37"/>
      <c r="AD129" s="37"/>
      <c r="AE129" s="37"/>
    </row>
    <row r="130" spans="1:31" s="2" customFormat="1" ht="24.9" customHeight="1">
      <c r="A130" s="37"/>
      <c r="B130" s="38"/>
      <c r="C130" s="25" t="s">
        <v>373</v>
      </c>
      <c r="D130" s="39"/>
      <c r="E130" s="39"/>
      <c r="F130" s="39"/>
      <c r="G130" s="39"/>
      <c r="H130" s="39"/>
      <c r="I130" s="39"/>
      <c r="J130" s="39"/>
      <c r="K130" s="39"/>
      <c r="L130" s="58"/>
      <c r="S130" s="37"/>
      <c r="T130" s="37"/>
      <c r="U130" s="37"/>
      <c r="V130" s="37"/>
      <c r="W130" s="37"/>
      <c r="X130" s="37"/>
      <c r="Y130" s="37"/>
      <c r="Z130" s="37"/>
      <c r="AA130" s="37"/>
      <c r="AB130" s="37"/>
      <c r="AC130" s="37"/>
      <c r="AD130" s="37"/>
      <c r="AE130" s="37"/>
    </row>
    <row r="131" spans="1:31" s="2" customFormat="1" ht="6.9" customHeight="1">
      <c r="A131" s="37"/>
      <c r="B131" s="38"/>
      <c r="C131" s="39"/>
      <c r="D131" s="39"/>
      <c r="E131" s="39"/>
      <c r="F131" s="39"/>
      <c r="G131" s="39"/>
      <c r="H131" s="39"/>
      <c r="I131" s="39"/>
      <c r="J131" s="39"/>
      <c r="K131" s="39"/>
      <c r="L131" s="58"/>
      <c r="S131" s="37"/>
      <c r="T131" s="37"/>
      <c r="U131" s="37"/>
      <c r="V131" s="37"/>
      <c r="W131" s="37"/>
      <c r="X131" s="37"/>
      <c r="Y131" s="37"/>
      <c r="Z131" s="37"/>
      <c r="AA131" s="37"/>
      <c r="AB131" s="37"/>
      <c r="AC131" s="37"/>
      <c r="AD131" s="37"/>
      <c r="AE131" s="37"/>
    </row>
    <row r="132" spans="1:31" s="2" customFormat="1" ht="12" customHeight="1">
      <c r="A132" s="37"/>
      <c r="B132" s="38"/>
      <c r="C132" s="31" t="s">
        <v>15</v>
      </c>
      <c r="D132" s="39"/>
      <c r="E132" s="39"/>
      <c r="F132" s="39"/>
      <c r="G132" s="39"/>
      <c r="H132" s="39"/>
      <c r="I132" s="39"/>
      <c r="J132" s="39"/>
      <c r="K132" s="39"/>
      <c r="L132" s="58"/>
      <c r="S132" s="37"/>
      <c r="T132" s="37"/>
      <c r="U132" s="37"/>
      <c r="V132" s="37"/>
      <c r="W132" s="37"/>
      <c r="X132" s="37"/>
      <c r="Y132" s="37"/>
      <c r="Z132" s="37"/>
      <c r="AA132" s="37"/>
      <c r="AB132" s="37"/>
      <c r="AC132" s="37"/>
      <c r="AD132" s="37"/>
      <c r="AE132" s="37"/>
    </row>
    <row r="133" spans="1:31" s="2" customFormat="1" ht="39.75" customHeight="1">
      <c r="A133" s="37"/>
      <c r="B133" s="38"/>
      <c r="C133" s="39"/>
      <c r="D133" s="39"/>
      <c r="E133" s="398" t="str">
        <f>E7</f>
        <v>OPRAVA POŠKODENÝCH PODLÁH A PRIESTOROV GARÁŽÍ NA 3.PP, 2.PP, 1.PP, MEZANÍNU, HOSPODÁRSKEHO A BANK. DVORA V OBJEKTE NBS</v>
      </c>
      <c r="F133" s="399"/>
      <c r="G133" s="399"/>
      <c r="H133" s="399"/>
      <c r="I133" s="39"/>
      <c r="J133" s="39"/>
      <c r="K133" s="39"/>
      <c r="L133" s="58"/>
      <c r="S133" s="37"/>
      <c r="T133" s="37"/>
      <c r="U133" s="37"/>
      <c r="V133" s="37"/>
      <c r="W133" s="37"/>
      <c r="X133" s="37"/>
      <c r="Y133" s="37"/>
      <c r="Z133" s="37"/>
      <c r="AA133" s="37"/>
      <c r="AB133" s="37"/>
      <c r="AC133" s="37"/>
      <c r="AD133" s="37"/>
      <c r="AE133" s="37"/>
    </row>
    <row r="134" spans="1:31" s="1" customFormat="1" ht="12" customHeight="1">
      <c r="B134" s="23"/>
      <c r="C134" s="31" t="s">
        <v>160</v>
      </c>
      <c r="D134" s="24"/>
      <c r="E134" s="24"/>
      <c r="F134" s="24"/>
      <c r="G134" s="24"/>
      <c r="H134" s="24"/>
      <c r="I134" s="24"/>
      <c r="J134" s="24"/>
      <c r="K134" s="24"/>
      <c r="L134" s="22"/>
    </row>
    <row r="135" spans="1:31" s="1" customFormat="1" ht="16.5" customHeight="1">
      <c r="B135" s="23"/>
      <c r="C135" s="24"/>
      <c r="D135" s="24"/>
      <c r="E135" s="398" t="s">
        <v>1780</v>
      </c>
      <c r="F135" s="350"/>
      <c r="G135" s="350"/>
      <c r="H135" s="350"/>
      <c r="I135" s="24"/>
      <c r="J135" s="24"/>
      <c r="K135" s="24"/>
      <c r="L135" s="22"/>
    </row>
    <row r="136" spans="1:31" s="1" customFormat="1" ht="12" customHeight="1">
      <c r="B136" s="23"/>
      <c r="C136" s="31" t="s">
        <v>1781</v>
      </c>
      <c r="D136" s="24"/>
      <c r="E136" s="24"/>
      <c r="F136" s="24"/>
      <c r="G136" s="24"/>
      <c r="H136" s="24"/>
      <c r="I136" s="24"/>
      <c r="J136" s="24"/>
      <c r="K136" s="24"/>
      <c r="L136" s="22"/>
    </row>
    <row r="137" spans="1:31" s="2" customFormat="1" ht="16.5" customHeight="1">
      <c r="A137" s="37"/>
      <c r="B137" s="38"/>
      <c r="C137" s="39"/>
      <c r="D137" s="39"/>
      <c r="E137" s="402" t="s">
        <v>1921</v>
      </c>
      <c r="F137" s="400"/>
      <c r="G137" s="400"/>
      <c r="H137" s="400"/>
      <c r="I137" s="39"/>
      <c r="J137" s="39"/>
      <c r="K137" s="39"/>
      <c r="L137" s="58"/>
      <c r="S137" s="37"/>
      <c r="T137" s="37"/>
      <c r="U137" s="37"/>
      <c r="V137" s="37"/>
      <c r="W137" s="37"/>
      <c r="X137" s="37"/>
      <c r="Y137" s="37"/>
      <c r="Z137" s="37"/>
      <c r="AA137" s="37"/>
      <c r="AB137" s="37"/>
      <c r="AC137" s="37"/>
      <c r="AD137" s="37"/>
      <c r="AE137" s="37"/>
    </row>
    <row r="138" spans="1:31" s="2" customFormat="1" ht="12" customHeight="1">
      <c r="A138" s="37"/>
      <c r="B138" s="38"/>
      <c r="C138" s="31" t="s">
        <v>1922</v>
      </c>
      <c r="D138" s="39"/>
      <c r="E138" s="39"/>
      <c r="F138" s="39"/>
      <c r="G138" s="39"/>
      <c r="H138" s="39"/>
      <c r="I138" s="39"/>
      <c r="J138" s="39"/>
      <c r="K138" s="39"/>
      <c r="L138" s="58"/>
      <c r="S138" s="37"/>
      <c r="T138" s="37"/>
      <c r="U138" s="37"/>
      <c r="V138" s="37"/>
      <c r="W138" s="37"/>
      <c r="X138" s="37"/>
      <c r="Y138" s="37"/>
      <c r="Z138" s="37"/>
      <c r="AA138" s="37"/>
      <c r="AB138" s="37"/>
      <c r="AC138" s="37"/>
      <c r="AD138" s="37"/>
      <c r="AE138" s="37"/>
    </row>
    <row r="139" spans="1:31" s="2" customFormat="1" ht="16.5" customHeight="1">
      <c r="A139" s="37"/>
      <c r="B139" s="38"/>
      <c r="C139" s="39"/>
      <c r="D139" s="39"/>
      <c r="E139" s="337" t="str">
        <f>E13</f>
        <v>PS 32 - Protiteroristické opatrenia</v>
      </c>
      <c r="F139" s="400"/>
      <c r="G139" s="400"/>
      <c r="H139" s="400"/>
      <c r="I139" s="39"/>
      <c r="J139" s="39"/>
      <c r="K139" s="39"/>
      <c r="L139" s="58"/>
      <c r="S139" s="37"/>
      <c r="T139" s="37"/>
      <c r="U139" s="37"/>
      <c r="V139" s="37"/>
      <c r="W139" s="37"/>
      <c r="X139" s="37"/>
      <c r="Y139" s="37"/>
      <c r="Z139" s="37"/>
      <c r="AA139" s="37"/>
      <c r="AB139" s="37"/>
      <c r="AC139" s="37"/>
      <c r="AD139" s="37"/>
      <c r="AE139" s="37"/>
    </row>
    <row r="140" spans="1:31" s="2" customFormat="1" ht="6.9" customHeight="1">
      <c r="A140" s="37"/>
      <c r="B140" s="38"/>
      <c r="C140" s="39"/>
      <c r="D140" s="39"/>
      <c r="E140" s="39"/>
      <c r="F140" s="39"/>
      <c r="G140" s="39"/>
      <c r="H140" s="39"/>
      <c r="I140" s="39"/>
      <c r="J140" s="39"/>
      <c r="K140" s="39"/>
      <c r="L140" s="58"/>
      <c r="S140" s="37"/>
      <c r="T140" s="37"/>
      <c r="U140" s="37"/>
      <c r="V140" s="37"/>
      <c r="W140" s="37"/>
      <c r="X140" s="37"/>
      <c r="Y140" s="37"/>
      <c r="Z140" s="37"/>
      <c r="AA140" s="37"/>
      <c r="AB140" s="37"/>
      <c r="AC140" s="37"/>
      <c r="AD140" s="37"/>
      <c r="AE140" s="37"/>
    </row>
    <row r="141" spans="1:31" s="2" customFormat="1" ht="12" customHeight="1">
      <c r="A141" s="37"/>
      <c r="B141" s="38"/>
      <c r="C141" s="31" t="s">
        <v>19</v>
      </c>
      <c r="D141" s="39"/>
      <c r="E141" s="39"/>
      <c r="F141" s="29" t="str">
        <f>F16</f>
        <v>STAROHORSKÁ UL, MÝTNA UL.</v>
      </c>
      <c r="G141" s="39"/>
      <c r="H141" s="39"/>
      <c r="I141" s="31" t="s">
        <v>21</v>
      </c>
      <c r="J141" s="73" t="str">
        <f>IF(J16="","",J16)</f>
        <v>9. 5. 2022</v>
      </c>
      <c r="K141" s="39"/>
      <c r="L141" s="58"/>
      <c r="S141" s="37"/>
      <c r="T141" s="37"/>
      <c r="U141" s="37"/>
      <c r="V141" s="37"/>
      <c r="W141" s="37"/>
      <c r="X141" s="37"/>
      <c r="Y141" s="37"/>
      <c r="Z141" s="37"/>
      <c r="AA141" s="37"/>
      <c r="AB141" s="37"/>
      <c r="AC141" s="37"/>
      <c r="AD141" s="37"/>
      <c r="AE141" s="37"/>
    </row>
    <row r="142" spans="1:31" s="2" customFormat="1" ht="6.9" customHeight="1">
      <c r="A142" s="37"/>
      <c r="B142" s="38"/>
      <c r="C142" s="39"/>
      <c r="D142" s="39"/>
      <c r="E142" s="39"/>
      <c r="F142" s="39"/>
      <c r="G142" s="39"/>
      <c r="H142" s="39"/>
      <c r="I142" s="39"/>
      <c r="J142" s="39"/>
      <c r="K142" s="39"/>
      <c r="L142" s="58"/>
      <c r="S142" s="37"/>
      <c r="T142" s="37"/>
      <c r="U142" s="37"/>
      <c r="V142" s="37"/>
      <c r="W142" s="37"/>
      <c r="X142" s="37"/>
      <c r="Y142" s="37"/>
      <c r="Z142" s="37"/>
      <c r="AA142" s="37"/>
      <c r="AB142" s="37"/>
      <c r="AC142" s="37"/>
      <c r="AD142" s="37"/>
      <c r="AE142" s="37"/>
    </row>
    <row r="143" spans="1:31" s="2" customFormat="1" ht="15.15" customHeight="1">
      <c r="A143" s="37"/>
      <c r="B143" s="38"/>
      <c r="C143" s="31" t="s">
        <v>23</v>
      </c>
      <c r="D143" s="39"/>
      <c r="E143" s="39"/>
      <c r="F143" s="29" t="str">
        <f>E19</f>
        <v>A BKPŠ, SPOL. S.R.O.</v>
      </c>
      <c r="G143" s="39"/>
      <c r="H143" s="39"/>
      <c r="I143" s="31" t="s">
        <v>29</v>
      </c>
      <c r="J143" s="34" t="str">
        <f>E25</f>
        <v>Ing. Július Vážny</v>
      </c>
      <c r="K143" s="39"/>
      <c r="L143" s="58"/>
      <c r="S143" s="37"/>
      <c r="T143" s="37"/>
      <c r="U143" s="37"/>
      <c r="V143" s="37"/>
      <c r="W143" s="37"/>
      <c r="X143" s="37"/>
      <c r="Y143" s="37"/>
      <c r="Z143" s="37"/>
      <c r="AA143" s="37"/>
      <c r="AB143" s="37"/>
      <c r="AC143" s="37"/>
      <c r="AD143" s="37"/>
      <c r="AE143" s="37"/>
    </row>
    <row r="144" spans="1:31" s="2" customFormat="1" ht="15.15" customHeight="1">
      <c r="A144" s="37"/>
      <c r="B144" s="38"/>
      <c r="C144" s="31" t="s">
        <v>27</v>
      </c>
      <c r="D144" s="39"/>
      <c r="E144" s="39"/>
      <c r="F144" s="29" t="str">
        <f>IF(E22="","",E22)</f>
        <v>Vyplň údaj</v>
      </c>
      <c r="G144" s="39"/>
      <c r="H144" s="39"/>
      <c r="I144" s="31" t="s">
        <v>31</v>
      </c>
      <c r="J144" s="34" t="str">
        <f>E28</f>
        <v>Ing. Július Vážny</v>
      </c>
      <c r="K144" s="39"/>
      <c r="L144" s="58"/>
      <c r="S144" s="37"/>
      <c r="T144" s="37"/>
      <c r="U144" s="37"/>
      <c r="V144" s="37"/>
      <c r="W144" s="37"/>
      <c r="X144" s="37"/>
      <c r="Y144" s="37"/>
      <c r="Z144" s="37"/>
      <c r="AA144" s="37"/>
      <c r="AB144" s="37"/>
      <c r="AC144" s="37"/>
      <c r="AD144" s="37"/>
      <c r="AE144" s="37"/>
    </row>
    <row r="145" spans="1:65" s="2" customFormat="1" ht="10.35" customHeight="1">
      <c r="A145" s="37"/>
      <c r="B145" s="38"/>
      <c r="C145" s="39"/>
      <c r="D145" s="39"/>
      <c r="E145" s="39"/>
      <c r="F145" s="39"/>
      <c r="G145" s="39"/>
      <c r="H145" s="39"/>
      <c r="I145" s="39"/>
      <c r="J145" s="39"/>
      <c r="K145" s="39"/>
      <c r="L145" s="58"/>
      <c r="S145" s="37"/>
      <c r="T145" s="37"/>
      <c r="U145" s="37"/>
      <c r="V145" s="37"/>
      <c r="W145" s="37"/>
      <c r="X145" s="37"/>
      <c r="Y145" s="37"/>
      <c r="Z145" s="37"/>
      <c r="AA145" s="37"/>
      <c r="AB145" s="37"/>
      <c r="AC145" s="37"/>
      <c r="AD145" s="37"/>
      <c r="AE145" s="37"/>
    </row>
    <row r="146" spans="1:65" s="11" customFormat="1" ht="29.25" customHeight="1">
      <c r="A146" s="200"/>
      <c r="B146" s="201"/>
      <c r="C146" s="202" t="s">
        <v>374</v>
      </c>
      <c r="D146" s="203" t="s">
        <v>61</v>
      </c>
      <c r="E146" s="203" t="s">
        <v>57</v>
      </c>
      <c r="F146" s="203" t="s">
        <v>58</v>
      </c>
      <c r="G146" s="203" t="s">
        <v>375</v>
      </c>
      <c r="H146" s="203" t="s">
        <v>376</v>
      </c>
      <c r="I146" s="203" t="s">
        <v>377</v>
      </c>
      <c r="J146" s="204" t="s">
        <v>336</v>
      </c>
      <c r="K146" s="205" t="s">
        <v>378</v>
      </c>
      <c r="L146" s="206"/>
      <c r="M146" s="82" t="s">
        <v>1</v>
      </c>
      <c r="N146" s="83" t="s">
        <v>40</v>
      </c>
      <c r="O146" s="83" t="s">
        <v>379</v>
      </c>
      <c r="P146" s="83" t="s">
        <v>380</v>
      </c>
      <c r="Q146" s="83" t="s">
        <v>381</v>
      </c>
      <c r="R146" s="83" t="s">
        <v>382</v>
      </c>
      <c r="S146" s="83" t="s">
        <v>383</v>
      </c>
      <c r="T146" s="84" t="s">
        <v>384</v>
      </c>
      <c r="U146" s="200"/>
      <c r="V146" s="200"/>
      <c r="W146" s="200"/>
      <c r="X146" s="200"/>
      <c r="Y146" s="200"/>
      <c r="Z146" s="200"/>
      <c r="AA146" s="200"/>
      <c r="AB146" s="200"/>
      <c r="AC146" s="200"/>
      <c r="AD146" s="200"/>
      <c r="AE146" s="200"/>
    </row>
    <row r="147" spans="1:65" s="2" customFormat="1" ht="22.8" customHeight="1">
      <c r="A147" s="37"/>
      <c r="B147" s="38"/>
      <c r="C147" s="89" t="s">
        <v>212</v>
      </c>
      <c r="D147" s="39"/>
      <c r="E147" s="39"/>
      <c r="F147" s="39"/>
      <c r="G147" s="39"/>
      <c r="H147" s="39"/>
      <c r="I147" s="39"/>
      <c r="J147" s="207">
        <f>BK147</f>
        <v>0</v>
      </c>
      <c r="K147" s="39"/>
      <c r="L147" s="40"/>
      <c r="M147" s="85"/>
      <c r="N147" s="208"/>
      <c r="O147" s="86"/>
      <c r="P147" s="209">
        <f>P148+P151+P174+P177+P283+P287</f>
        <v>0</v>
      </c>
      <c r="Q147" s="86"/>
      <c r="R147" s="209">
        <f>R148+R151+R174+R177+R283+R287</f>
        <v>4.8319299999999998</v>
      </c>
      <c r="S147" s="86"/>
      <c r="T147" s="210">
        <f>T148+T151+T174+T177+T283+T287</f>
        <v>0.75370000000000004</v>
      </c>
      <c r="U147" s="37"/>
      <c r="V147" s="37"/>
      <c r="W147" s="37"/>
      <c r="X147" s="37"/>
      <c r="Y147" s="37"/>
      <c r="Z147" s="37"/>
      <c r="AA147" s="37"/>
      <c r="AB147" s="37"/>
      <c r="AC147" s="37"/>
      <c r="AD147" s="37"/>
      <c r="AE147" s="37"/>
      <c r="AT147" s="19" t="s">
        <v>75</v>
      </c>
      <c r="AU147" s="19" t="s">
        <v>338</v>
      </c>
      <c r="BK147" s="211">
        <f>BK148+BK151+BK174+BK177+BK283+BK287</f>
        <v>0</v>
      </c>
    </row>
    <row r="148" spans="1:65" s="12" customFormat="1" ht="25.95" customHeight="1">
      <c r="B148" s="212"/>
      <c r="C148" s="213"/>
      <c r="D148" s="214" t="s">
        <v>75</v>
      </c>
      <c r="E148" s="215" t="s">
        <v>2070</v>
      </c>
      <c r="F148" s="215" t="s">
        <v>821</v>
      </c>
      <c r="G148" s="213"/>
      <c r="H148" s="213"/>
      <c r="I148" s="216"/>
      <c r="J148" s="191">
        <f>BK148</f>
        <v>0</v>
      </c>
      <c r="K148" s="213"/>
      <c r="L148" s="217"/>
      <c r="M148" s="218"/>
      <c r="N148" s="219"/>
      <c r="O148" s="219"/>
      <c r="P148" s="220">
        <f>P149</f>
        <v>0</v>
      </c>
      <c r="Q148" s="219"/>
      <c r="R148" s="220">
        <f>R149</f>
        <v>0</v>
      </c>
      <c r="S148" s="219"/>
      <c r="T148" s="221">
        <f>T149</f>
        <v>0</v>
      </c>
      <c r="AR148" s="222" t="s">
        <v>84</v>
      </c>
      <c r="AT148" s="223" t="s">
        <v>75</v>
      </c>
      <c r="AU148" s="223" t="s">
        <v>76</v>
      </c>
      <c r="AY148" s="222" t="s">
        <v>387</v>
      </c>
      <c r="BK148" s="224">
        <f>BK149</f>
        <v>0</v>
      </c>
    </row>
    <row r="149" spans="1:65" s="12" customFormat="1" ht="22.8" customHeight="1">
      <c r="B149" s="212"/>
      <c r="C149" s="213"/>
      <c r="D149" s="214" t="s">
        <v>75</v>
      </c>
      <c r="E149" s="225" t="s">
        <v>2071</v>
      </c>
      <c r="F149" s="225" t="s">
        <v>2072</v>
      </c>
      <c r="G149" s="213"/>
      <c r="H149" s="213"/>
      <c r="I149" s="216"/>
      <c r="J149" s="226">
        <f>BK149</f>
        <v>0</v>
      </c>
      <c r="K149" s="213"/>
      <c r="L149" s="217"/>
      <c r="M149" s="218"/>
      <c r="N149" s="219"/>
      <c r="O149" s="219"/>
      <c r="P149" s="220">
        <f>P150</f>
        <v>0</v>
      </c>
      <c r="Q149" s="219"/>
      <c r="R149" s="220">
        <f>R150</f>
        <v>0</v>
      </c>
      <c r="S149" s="219"/>
      <c r="T149" s="221">
        <f>T150</f>
        <v>0</v>
      </c>
      <c r="AR149" s="222" t="s">
        <v>84</v>
      </c>
      <c r="AT149" s="223" t="s">
        <v>75</v>
      </c>
      <c r="AU149" s="223" t="s">
        <v>84</v>
      </c>
      <c r="AY149" s="222" t="s">
        <v>387</v>
      </c>
      <c r="BK149" s="224">
        <f>BK150</f>
        <v>0</v>
      </c>
    </row>
    <row r="150" spans="1:65" s="2" customFormat="1" ht="49.05" customHeight="1">
      <c r="A150" s="37"/>
      <c r="B150" s="38"/>
      <c r="C150" s="240" t="s">
        <v>84</v>
      </c>
      <c r="D150" s="240" t="s">
        <v>393</v>
      </c>
      <c r="E150" s="241" t="s">
        <v>2073</v>
      </c>
      <c r="F150" s="242" t="s">
        <v>2074</v>
      </c>
      <c r="G150" s="243" t="s">
        <v>2075</v>
      </c>
      <c r="H150" s="244">
        <v>32</v>
      </c>
      <c r="I150" s="245"/>
      <c r="J150" s="246">
        <f>ROUND(I150*H150,2)</f>
        <v>0</v>
      </c>
      <c r="K150" s="247"/>
      <c r="L150" s="40"/>
      <c r="M150" s="248" t="s">
        <v>1</v>
      </c>
      <c r="N150" s="249" t="s">
        <v>42</v>
      </c>
      <c r="O150" s="78"/>
      <c r="P150" s="250">
        <f>O150*H150</f>
        <v>0</v>
      </c>
      <c r="Q150" s="250">
        <v>0</v>
      </c>
      <c r="R150" s="250">
        <f>Q150*H150</f>
        <v>0</v>
      </c>
      <c r="S150" s="250">
        <v>0</v>
      </c>
      <c r="T150" s="251">
        <f>S150*H150</f>
        <v>0</v>
      </c>
      <c r="U150" s="37"/>
      <c r="V150" s="37"/>
      <c r="W150" s="37"/>
      <c r="X150" s="37"/>
      <c r="Y150" s="37"/>
      <c r="Z150" s="37"/>
      <c r="AA150" s="37"/>
      <c r="AB150" s="37"/>
      <c r="AC150" s="37"/>
      <c r="AD150" s="37"/>
      <c r="AE150" s="37"/>
      <c r="AR150" s="252" t="s">
        <v>386</v>
      </c>
      <c r="AT150" s="252" t="s">
        <v>393</v>
      </c>
      <c r="AU150" s="252" t="s">
        <v>92</v>
      </c>
      <c r="AY150" s="19" t="s">
        <v>387</v>
      </c>
      <c r="BE150" s="127">
        <f>IF(N150="základná",J150,0)</f>
        <v>0</v>
      </c>
      <c r="BF150" s="127">
        <f>IF(N150="znížená",J150,0)</f>
        <v>0</v>
      </c>
      <c r="BG150" s="127">
        <f>IF(N150="zákl. prenesená",J150,0)</f>
        <v>0</v>
      </c>
      <c r="BH150" s="127">
        <f>IF(N150="zníž. prenesená",J150,0)</f>
        <v>0</v>
      </c>
      <c r="BI150" s="127">
        <f>IF(N150="nulová",J150,0)</f>
        <v>0</v>
      </c>
      <c r="BJ150" s="19" t="s">
        <v>92</v>
      </c>
      <c r="BK150" s="127">
        <f>ROUND(I150*H150,2)</f>
        <v>0</v>
      </c>
      <c r="BL150" s="19" t="s">
        <v>386</v>
      </c>
      <c r="BM150" s="252" t="s">
        <v>2076</v>
      </c>
    </row>
    <row r="151" spans="1:65" s="12" customFormat="1" ht="25.95" customHeight="1">
      <c r="B151" s="212"/>
      <c r="C151" s="213"/>
      <c r="D151" s="214" t="s">
        <v>75</v>
      </c>
      <c r="E151" s="215" t="s">
        <v>390</v>
      </c>
      <c r="F151" s="215" t="s">
        <v>391</v>
      </c>
      <c r="G151" s="213"/>
      <c r="H151" s="213"/>
      <c r="I151" s="216"/>
      <c r="J151" s="191">
        <f>BK151</f>
        <v>0</v>
      </c>
      <c r="K151" s="213"/>
      <c r="L151" s="217"/>
      <c r="M151" s="218"/>
      <c r="N151" s="219"/>
      <c r="O151" s="219"/>
      <c r="P151" s="220">
        <f>P152+P155+P170</f>
        <v>0</v>
      </c>
      <c r="Q151" s="219"/>
      <c r="R151" s="220">
        <f>R152+R155+R170</f>
        <v>0.26836000000000004</v>
      </c>
      <c r="S151" s="219"/>
      <c r="T151" s="221">
        <f>T152+T155+T170</f>
        <v>0.75370000000000004</v>
      </c>
      <c r="AR151" s="222" t="s">
        <v>84</v>
      </c>
      <c r="AT151" s="223" t="s">
        <v>75</v>
      </c>
      <c r="AU151" s="223" t="s">
        <v>76</v>
      </c>
      <c r="AY151" s="222" t="s">
        <v>387</v>
      </c>
      <c r="BK151" s="224">
        <f>BK152+BK155+BK170</f>
        <v>0</v>
      </c>
    </row>
    <row r="152" spans="1:65" s="12" customFormat="1" ht="22.8" customHeight="1">
      <c r="B152" s="212"/>
      <c r="C152" s="213"/>
      <c r="D152" s="214" t="s">
        <v>75</v>
      </c>
      <c r="E152" s="225" t="s">
        <v>433</v>
      </c>
      <c r="F152" s="225" t="s">
        <v>569</v>
      </c>
      <c r="G152" s="213"/>
      <c r="H152" s="213"/>
      <c r="I152" s="216"/>
      <c r="J152" s="226">
        <f>BK152</f>
        <v>0</v>
      </c>
      <c r="K152" s="213"/>
      <c r="L152" s="217"/>
      <c r="M152" s="218"/>
      <c r="N152" s="219"/>
      <c r="O152" s="219"/>
      <c r="P152" s="220">
        <f>SUM(P153:P154)</f>
        <v>0</v>
      </c>
      <c r="Q152" s="219"/>
      <c r="R152" s="220">
        <f>SUM(R153:R154)</f>
        <v>0.24280000000000002</v>
      </c>
      <c r="S152" s="219"/>
      <c r="T152" s="221">
        <f>SUM(T153:T154)</f>
        <v>0</v>
      </c>
      <c r="AR152" s="222" t="s">
        <v>84</v>
      </c>
      <c r="AT152" s="223" t="s">
        <v>75</v>
      </c>
      <c r="AU152" s="223" t="s">
        <v>84</v>
      </c>
      <c r="AY152" s="222" t="s">
        <v>387</v>
      </c>
      <c r="BK152" s="224">
        <f>SUM(BK153:BK154)</f>
        <v>0</v>
      </c>
    </row>
    <row r="153" spans="1:65" s="2" customFormat="1" ht="37.799999999999997" customHeight="1">
      <c r="A153" s="37"/>
      <c r="B153" s="38"/>
      <c r="C153" s="240" t="s">
        <v>92</v>
      </c>
      <c r="D153" s="240" t="s">
        <v>393</v>
      </c>
      <c r="E153" s="241" t="s">
        <v>2077</v>
      </c>
      <c r="F153" s="242" t="s">
        <v>2078</v>
      </c>
      <c r="G153" s="243" t="s">
        <v>436</v>
      </c>
      <c r="H153" s="244">
        <v>10</v>
      </c>
      <c r="I153" s="245"/>
      <c r="J153" s="246">
        <f>ROUND(I153*H153,2)</f>
        <v>0</v>
      </c>
      <c r="K153" s="247"/>
      <c r="L153" s="40"/>
      <c r="M153" s="248" t="s">
        <v>1</v>
      </c>
      <c r="N153" s="249" t="s">
        <v>42</v>
      </c>
      <c r="O153" s="78"/>
      <c r="P153" s="250">
        <f>O153*H153</f>
        <v>0</v>
      </c>
      <c r="Q153" s="250">
        <v>3.0400000000000002E-3</v>
      </c>
      <c r="R153" s="250">
        <f>Q153*H153</f>
        <v>3.0400000000000003E-2</v>
      </c>
      <c r="S153" s="250">
        <v>0</v>
      </c>
      <c r="T153" s="251">
        <f>S153*H153</f>
        <v>0</v>
      </c>
      <c r="U153" s="37"/>
      <c r="V153" s="37"/>
      <c r="W153" s="37"/>
      <c r="X153" s="37"/>
      <c r="Y153" s="37"/>
      <c r="Z153" s="37"/>
      <c r="AA153" s="37"/>
      <c r="AB153" s="37"/>
      <c r="AC153" s="37"/>
      <c r="AD153" s="37"/>
      <c r="AE153" s="37"/>
      <c r="AR153" s="252" t="s">
        <v>386</v>
      </c>
      <c r="AT153" s="252" t="s">
        <v>393</v>
      </c>
      <c r="AU153" s="252" t="s">
        <v>92</v>
      </c>
      <c r="AY153" s="19" t="s">
        <v>387</v>
      </c>
      <c r="BE153" s="127">
        <f>IF(N153="základná",J153,0)</f>
        <v>0</v>
      </c>
      <c r="BF153" s="127">
        <f>IF(N153="znížená",J153,0)</f>
        <v>0</v>
      </c>
      <c r="BG153" s="127">
        <f>IF(N153="zákl. prenesená",J153,0)</f>
        <v>0</v>
      </c>
      <c r="BH153" s="127">
        <f>IF(N153="zníž. prenesená",J153,0)</f>
        <v>0</v>
      </c>
      <c r="BI153" s="127">
        <f>IF(N153="nulová",J153,0)</f>
        <v>0</v>
      </c>
      <c r="BJ153" s="19" t="s">
        <v>92</v>
      </c>
      <c r="BK153" s="127">
        <f>ROUND(I153*H153,2)</f>
        <v>0</v>
      </c>
      <c r="BL153" s="19" t="s">
        <v>386</v>
      </c>
      <c r="BM153" s="252" t="s">
        <v>2079</v>
      </c>
    </row>
    <row r="154" spans="1:65" s="2" customFormat="1" ht="55.5" customHeight="1">
      <c r="A154" s="37"/>
      <c r="B154" s="38"/>
      <c r="C154" s="297" t="s">
        <v>99</v>
      </c>
      <c r="D154" s="297" t="s">
        <v>592</v>
      </c>
      <c r="E154" s="298" t="s">
        <v>2080</v>
      </c>
      <c r="F154" s="299" t="s">
        <v>2081</v>
      </c>
      <c r="G154" s="300" t="s">
        <v>405</v>
      </c>
      <c r="H154" s="301">
        <v>12</v>
      </c>
      <c r="I154" s="302"/>
      <c r="J154" s="303">
        <f>ROUND(I154*H154,2)</f>
        <v>0</v>
      </c>
      <c r="K154" s="304"/>
      <c r="L154" s="305"/>
      <c r="M154" s="306" t="s">
        <v>1</v>
      </c>
      <c r="N154" s="307" t="s">
        <v>42</v>
      </c>
      <c r="O154" s="78"/>
      <c r="P154" s="250">
        <f>O154*H154</f>
        <v>0</v>
      </c>
      <c r="Q154" s="250">
        <v>1.77E-2</v>
      </c>
      <c r="R154" s="250">
        <f>Q154*H154</f>
        <v>0.21240000000000001</v>
      </c>
      <c r="S154" s="250">
        <v>0</v>
      </c>
      <c r="T154" s="251">
        <f>S154*H154</f>
        <v>0</v>
      </c>
      <c r="U154" s="37"/>
      <c r="V154" s="37"/>
      <c r="W154" s="37"/>
      <c r="X154" s="37"/>
      <c r="Y154" s="37"/>
      <c r="Z154" s="37"/>
      <c r="AA154" s="37"/>
      <c r="AB154" s="37"/>
      <c r="AC154" s="37"/>
      <c r="AD154" s="37"/>
      <c r="AE154" s="37"/>
      <c r="AR154" s="252" t="s">
        <v>443</v>
      </c>
      <c r="AT154" s="252" t="s">
        <v>592</v>
      </c>
      <c r="AU154" s="252" t="s">
        <v>92</v>
      </c>
      <c r="AY154" s="19" t="s">
        <v>387</v>
      </c>
      <c r="BE154" s="127">
        <f>IF(N154="základná",J154,0)</f>
        <v>0</v>
      </c>
      <c r="BF154" s="127">
        <f>IF(N154="znížená",J154,0)</f>
        <v>0</v>
      </c>
      <c r="BG154" s="127">
        <f>IF(N154="zákl. prenesená",J154,0)</f>
        <v>0</v>
      </c>
      <c r="BH154" s="127">
        <f>IF(N154="zníž. prenesená",J154,0)</f>
        <v>0</v>
      </c>
      <c r="BI154" s="127">
        <f>IF(N154="nulová",J154,0)</f>
        <v>0</v>
      </c>
      <c r="BJ154" s="19" t="s">
        <v>92</v>
      </c>
      <c r="BK154" s="127">
        <f>ROUND(I154*H154,2)</f>
        <v>0</v>
      </c>
      <c r="BL154" s="19" t="s">
        <v>386</v>
      </c>
      <c r="BM154" s="252" t="s">
        <v>2082</v>
      </c>
    </row>
    <row r="155" spans="1:65" s="12" customFormat="1" ht="22.8" customHeight="1">
      <c r="B155" s="212"/>
      <c r="C155" s="213"/>
      <c r="D155" s="214" t="s">
        <v>75</v>
      </c>
      <c r="E155" s="225" t="s">
        <v>427</v>
      </c>
      <c r="F155" s="225" t="s">
        <v>428</v>
      </c>
      <c r="G155" s="213"/>
      <c r="H155" s="213"/>
      <c r="I155" s="216"/>
      <c r="J155" s="226">
        <f>BK155</f>
        <v>0</v>
      </c>
      <c r="K155" s="213"/>
      <c r="L155" s="217"/>
      <c r="M155" s="218"/>
      <c r="N155" s="219"/>
      <c r="O155" s="219"/>
      <c r="P155" s="220">
        <f>SUM(P156:P169)</f>
        <v>0</v>
      </c>
      <c r="Q155" s="219"/>
      <c r="R155" s="220">
        <f>SUM(R156:R169)</f>
        <v>2.5560000000000003E-2</v>
      </c>
      <c r="S155" s="219"/>
      <c r="T155" s="221">
        <f>SUM(T156:T169)</f>
        <v>0.75370000000000004</v>
      </c>
      <c r="AR155" s="222" t="s">
        <v>84</v>
      </c>
      <c r="AT155" s="223" t="s">
        <v>75</v>
      </c>
      <c r="AU155" s="223" t="s">
        <v>84</v>
      </c>
      <c r="AY155" s="222" t="s">
        <v>387</v>
      </c>
      <c r="BK155" s="224">
        <f>SUM(BK156:BK169)</f>
        <v>0</v>
      </c>
    </row>
    <row r="156" spans="1:65" s="2" customFormat="1" ht="24.15" customHeight="1">
      <c r="A156" s="37"/>
      <c r="B156" s="38"/>
      <c r="C156" s="240" t="s">
        <v>386</v>
      </c>
      <c r="D156" s="240" t="s">
        <v>393</v>
      </c>
      <c r="E156" s="241" t="s">
        <v>468</v>
      </c>
      <c r="F156" s="242" t="s">
        <v>469</v>
      </c>
      <c r="G156" s="243" t="s">
        <v>405</v>
      </c>
      <c r="H156" s="244">
        <v>3</v>
      </c>
      <c r="I156" s="245"/>
      <c r="J156" s="246">
        <f>ROUND(I156*H156,2)</f>
        <v>0</v>
      </c>
      <c r="K156" s="247"/>
      <c r="L156" s="40"/>
      <c r="M156" s="248" t="s">
        <v>1</v>
      </c>
      <c r="N156" s="249" t="s">
        <v>42</v>
      </c>
      <c r="O156" s="78"/>
      <c r="P156" s="250">
        <f>O156*H156</f>
        <v>0</v>
      </c>
      <c r="Q156" s="250">
        <v>1.92E-3</v>
      </c>
      <c r="R156" s="250">
        <f>Q156*H156</f>
        <v>5.7600000000000004E-3</v>
      </c>
      <c r="S156" s="250">
        <v>0</v>
      </c>
      <c r="T156" s="251">
        <f>S156*H156</f>
        <v>0</v>
      </c>
      <c r="U156" s="37"/>
      <c r="V156" s="37"/>
      <c r="W156" s="37"/>
      <c r="X156" s="37"/>
      <c r="Y156" s="37"/>
      <c r="Z156" s="37"/>
      <c r="AA156" s="37"/>
      <c r="AB156" s="37"/>
      <c r="AC156" s="37"/>
      <c r="AD156" s="37"/>
      <c r="AE156" s="37"/>
      <c r="AR156" s="252" t="s">
        <v>386</v>
      </c>
      <c r="AT156" s="252" t="s">
        <v>393</v>
      </c>
      <c r="AU156" s="252" t="s">
        <v>92</v>
      </c>
      <c r="AY156" s="19" t="s">
        <v>387</v>
      </c>
      <c r="BE156" s="127">
        <f>IF(N156="základná",J156,0)</f>
        <v>0</v>
      </c>
      <c r="BF156" s="127">
        <f>IF(N156="znížená",J156,0)</f>
        <v>0</v>
      </c>
      <c r="BG156" s="127">
        <f>IF(N156="zákl. prenesená",J156,0)</f>
        <v>0</v>
      </c>
      <c r="BH156" s="127">
        <f>IF(N156="zníž. prenesená",J156,0)</f>
        <v>0</v>
      </c>
      <c r="BI156" s="127">
        <f>IF(N156="nulová",J156,0)</f>
        <v>0</v>
      </c>
      <c r="BJ156" s="19" t="s">
        <v>92</v>
      </c>
      <c r="BK156" s="127">
        <f>ROUND(I156*H156,2)</f>
        <v>0</v>
      </c>
      <c r="BL156" s="19" t="s">
        <v>386</v>
      </c>
      <c r="BM156" s="252" t="s">
        <v>2083</v>
      </c>
    </row>
    <row r="157" spans="1:65" s="2" customFormat="1" ht="21.75" customHeight="1">
      <c r="A157" s="37"/>
      <c r="B157" s="38"/>
      <c r="C157" s="240" t="s">
        <v>429</v>
      </c>
      <c r="D157" s="240" t="s">
        <v>393</v>
      </c>
      <c r="E157" s="241" t="s">
        <v>2084</v>
      </c>
      <c r="F157" s="242" t="s">
        <v>2085</v>
      </c>
      <c r="G157" s="243" t="s">
        <v>405</v>
      </c>
      <c r="H157" s="244">
        <v>3</v>
      </c>
      <c r="I157" s="245"/>
      <c r="J157" s="246">
        <f>ROUND(I157*H157,2)</f>
        <v>0</v>
      </c>
      <c r="K157" s="247"/>
      <c r="L157" s="40"/>
      <c r="M157" s="248" t="s">
        <v>1</v>
      </c>
      <c r="N157" s="249" t="s">
        <v>42</v>
      </c>
      <c r="O157" s="78"/>
      <c r="P157" s="250">
        <f>O157*H157</f>
        <v>0</v>
      </c>
      <c r="Q157" s="250">
        <v>0</v>
      </c>
      <c r="R157" s="250">
        <f>Q157*H157</f>
        <v>0</v>
      </c>
      <c r="S157" s="250">
        <v>0</v>
      </c>
      <c r="T157" s="251">
        <f>S157*H157</f>
        <v>0</v>
      </c>
      <c r="U157" s="37"/>
      <c r="V157" s="37"/>
      <c r="W157" s="37"/>
      <c r="X157" s="37"/>
      <c r="Y157" s="37"/>
      <c r="Z157" s="37"/>
      <c r="AA157" s="37"/>
      <c r="AB157" s="37"/>
      <c r="AC157" s="37"/>
      <c r="AD157" s="37"/>
      <c r="AE157" s="37"/>
      <c r="AR157" s="252" t="s">
        <v>386</v>
      </c>
      <c r="AT157" s="252" t="s">
        <v>393</v>
      </c>
      <c r="AU157" s="252" t="s">
        <v>92</v>
      </c>
      <c r="AY157" s="19" t="s">
        <v>387</v>
      </c>
      <c r="BE157" s="127">
        <f>IF(N157="základná",J157,0)</f>
        <v>0</v>
      </c>
      <c r="BF157" s="127">
        <f>IF(N157="znížená",J157,0)</f>
        <v>0</v>
      </c>
      <c r="BG157" s="127">
        <f>IF(N157="zákl. prenesená",J157,0)</f>
        <v>0</v>
      </c>
      <c r="BH157" s="127">
        <f>IF(N157="zníž. prenesená",J157,0)</f>
        <v>0</v>
      </c>
      <c r="BI157" s="127">
        <f>IF(N157="nulová",J157,0)</f>
        <v>0</v>
      </c>
      <c r="BJ157" s="19" t="s">
        <v>92</v>
      </c>
      <c r="BK157" s="127">
        <f>ROUND(I157*H157,2)</f>
        <v>0</v>
      </c>
      <c r="BL157" s="19" t="s">
        <v>386</v>
      </c>
      <c r="BM157" s="252" t="s">
        <v>2086</v>
      </c>
    </row>
    <row r="158" spans="1:65" s="2" customFormat="1" ht="24.15" customHeight="1">
      <c r="A158" s="37"/>
      <c r="B158" s="38"/>
      <c r="C158" s="240" t="s">
        <v>433</v>
      </c>
      <c r="D158" s="240" t="s">
        <v>393</v>
      </c>
      <c r="E158" s="241" t="s">
        <v>2087</v>
      </c>
      <c r="F158" s="242" t="s">
        <v>2088</v>
      </c>
      <c r="G158" s="243" t="s">
        <v>436</v>
      </c>
      <c r="H158" s="244">
        <v>6</v>
      </c>
      <c r="I158" s="245"/>
      <c r="J158" s="246">
        <f>ROUND(I158*H158,2)</f>
        <v>0</v>
      </c>
      <c r="K158" s="247"/>
      <c r="L158" s="40"/>
      <c r="M158" s="248" t="s">
        <v>1</v>
      </c>
      <c r="N158" s="249" t="s">
        <v>42</v>
      </c>
      <c r="O158" s="78"/>
      <c r="P158" s="250">
        <f>O158*H158</f>
        <v>0</v>
      </c>
      <c r="Q158" s="250">
        <v>0</v>
      </c>
      <c r="R158" s="250">
        <f>Q158*H158</f>
        <v>0</v>
      </c>
      <c r="S158" s="250">
        <v>1E-3</v>
      </c>
      <c r="T158" s="251">
        <f>S158*H158</f>
        <v>6.0000000000000001E-3</v>
      </c>
      <c r="U158" s="37"/>
      <c r="V158" s="37"/>
      <c r="W158" s="37"/>
      <c r="X158" s="37"/>
      <c r="Y158" s="37"/>
      <c r="Z158" s="37"/>
      <c r="AA158" s="37"/>
      <c r="AB158" s="37"/>
      <c r="AC158" s="37"/>
      <c r="AD158" s="37"/>
      <c r="AE158" s="37"/>
      <c r="AR158" s="252" t="s">
        <v>386</v>
      </c>
      <c r="AT158" s="252" t="s">
        <v>393</v>
      </c>
      <c r="AU158" s="252" t="s">
        <v>92</v>
      </c>
      <c r="AY158" s="19" t="s">
        <v>387</v>
      </c>
      <c r="BE158" s="127">
        <f>IF(N158="základná",J158,0)</f>
        <v>0</v>
      </c>
      <c r="BF158" s="127">
        <f>IF(N158="znížená",J158,0)</f>
        <v>0</v>
      </c>
      <c r="BG158" s="127">
        <f>IF(N158="zákl. prenesená",J158,0)</f>
        <v>0</v>
      </c>
      <c r="BH158" s="127">
        <f>IF(N158="zníž. prenesená",J158,0)</f>
        <v>0</v>
      </c>
      <c r="BI158" s="127">
        <f>IF(N158="nulová",J158,0)</f>
        <v>0</v>
      </c>
      <c r="BJ158" s="19" t="s">
        <v>92</v>
      </c>
      <c r="BK158" s="127">
        <f>ROUND(I158*H158,2)</f>
        <v>0</v>
      </c>
      <c r="BL158" s="19" t="s">
        <v>386</v>
      </c>
      <c r="BM158" s="252" t="s">
        <v>2089</v>
      </c>
    </row>
    <row r="159" spans="1:65" s="2" customFormat="1" ht="21.75" customHeight="1">
      <c r="A159" s="37"/>
      <c r="B159" s="38"/>
      <c r="C159" s="297" t="s">
        <v>439</v>
      </c>
      <c r="D159" s="297" t="s">
        <v>592</v>
      </c>
      <c r="E159" s="298" t="s">
        <v>2090</v>
      </c>
      <c r="F159" s="299" t="s">
        <v>2091</v>
      </c>
      <c r="G159" s="300" t="s">
        <v>2092</v>
      </c>
      <c r="H159" s="301">
        <v>1</v>
      </c>
      <c r="I159" s="302"/>
      <c r="J159" s="303">
        <f>ROUND(I159*H159,2)</f>
        <v>0</v>
      </c>
      <c r="K159" s="304"/>
      <c r="L159" s="305"/>
      <c r="M159" s="306" t="s">
        <v>1</v>
      </c>
      <c r="N159" s="307" t="s">
        <v>42</v>
      </c>
      <c r="O159" s="78"/>
      <c r="P159" s="250">
        <f>O159*H159</f>
        <v>0</v>
      </c>
      <c r="Q159" s="250">
        <v>2E-3</v>
      </c>
      <c r="R159" s="250">
        <f>Q159*H159</f>
        <v>2E-3</v>
      </c>
      <c r="S159" s="250">
        <v>0</v>
      </c>
      <c r="T159" s="251">
        <f>S159*H159</f>
        <v>0</v>
      </c>
      <c r="U159" s="37"/>
      <c r="V159" s="37"/>
      <c r="W159" s="37"/>
      <c r="X159" s="37"/>
      <c r="Y159" s="37"/>
      <c r="Z159" s="37"/>
      <c r="AA159" s="37"/>
      <c r="AB159" s="37"/>
      <c r="AC159" s="37"/>
      <c r="AD159" s="37"/>
      <c r="AE159" s="37"/>
      <c r="AR159" s="252" t="s">
        <v>443</v>
      </c>
      <c r="AT159" s="252" t="s">
        <v>592</v>
      </c>
      <c r="AU159" s="252" t="s">
        <v>92</v>
      </c>
      <c r="AY159" s="19" t="s">
        <v>387</v>
      </c>
      <c r="BE159" s="127">
        <f>IF(N159="základná",J159,0)</f>
        <v>0</v>
      </c>
      <c r="BF159" s="127">
        <f>IF(N159="znížená",J159,0)</f>
        <v>0</v>
      </c>
      <c r="BG159" s="127">
        <f>IF(N159="zákl. prenesená",J159,0)</f>
        <v>0</v>
      </c>
      <c r="BH159" s="127">
        <f>IF(N159="zníž. prenesená",J159,0)</f>
        <v>0</v>
      </c>
      <c r="BI159" s="127">
        <f>IF(N159="nulová",J159,0)</f>
        <v>0</v>
      </c>
      <c r="BJ159" s="19" t="s">
        <v>92</v>
      </c>
      <c r="BK159" s="127">
        <f>ROUND(I159*H159,2)</f>
        <v>0</v>
      </c>
      <c r="BL159" s="19" t="s">
        <v>386</v>
      </c>
      <c r="BM159" s="252" t="s">
        <v>2093</v>
      </c>
    </row>
    <row r="160" spans="1:65" s="2" customFormat="1" ht="19.2">
      <c r="A160" s="37"/>
      <c r="B160" s="38"/>
      <c r="C160" s="39"/>
      <c r="D160" s="255" t="s">
        <v>652</v>
      </c>
      <c r="E160" s="39"/>
      <c r="F160" s="308" t="s">
        <v>2094</v>
      </c>
      <c r="G160" s="39"/>
      <c r="H160" s="39"/>
      <c r="I160" s="197"/>
      <c r="J160" s="39"/>
      <c r="K160" s="39"/>
      <c r="L160" s="40"/>
      <c r="M160" s="309"/>
      <c r="N160" s="310"/>
      <c r="O160" s="78"/>
      <c r="P160" s="78"/>
      <c r="Q160" s="78"/>
      <c r="R160" s="78"/>
      <c r="S160" s="78"/>
      <c r="T160" s="79"/>
      <c r="U160" s="37"/>
      <c r="V160" s="37"/>
      <c r="W160" s="37"/>
      <c r="X160" s="37"/>
      <c r="Y160" s="37"/>
      <c r="Z160" s="37"/>
      <c r="AA160" s="37"/>
      <c r="AB160" s="37"/>
      <c r="AC160" s="37"/>
      <c r="AD160" s="37"/>
      <c r="AE160" s="37"/>
      <c r="AT160" s="19" t="s">
        <v>652</v>
      </c>
      <c r="AU160" s="19" t="s">
        <v>92</v>
      </c>
    </row>
    <row r="161" spans="1:65" s="2" customFormat="1" ht="24.15" customHeight="1">
      <c r="A161" s="37"/>
      <c r="B161" s="38"/>
      <c r="C161" s="297" t="s">
        <v>443</v>
      </c>
      <c r="D161" s="297" t="s">
        <v>592</v>
      </c>
      <c r="E161" s="298" t="s">
        <v>2095</v>
      </c>
      <c r="F161" s="299" t="s">
        <v>2096</v>
      </c>
      <c r="G161" s="300" t="s">
        <v>436</v>
      </c>
      <c r="H161" s="301">
        <v>2</v>
      </c>
      <c r="I161" s="302"/>
      <c r="J161" s="303">
        <f>ROUND(I161*H161,2)</f>
        <v>0</v>
      </c>
      <c r="K161" s="304"/>
      <c r="L161" s="305"/>
      <c r="M161" s="306" t="s">
        <v>1</v>
      </c>
      <c r="N161" s="307" t="s">
        <v>42</v>
      </c>
      <c r="O161" s="78"/>
      <c r="P161" s="250">
        <f>O161*H161</f>
        <v>0</v>
      </c>
      <c r="Q161" s="250">
        <v>5.0000000000000001E-3</v>
      </c>
      <c r="R161" s="250">
        <f>Q161*H161</f>
        <v>0.01</v>
      </c>
      <c r="S161" s="250">
        <v>0</v>
      </c>
      <c r="T161" s="251">
        <f>S161*H161</f>
        <v>0</v>
      </c>
      <c r="U161" s="37"/>
      <c r="V161" s="37"/>
      <c r="W161" s="37"/>
      <c r="X161" s="37"/>
      <c r="Y161" s="37"/>
      <c r="Z161" s="37"/>
      <c r="AA161" s="37"/>
      <c r="AB161" s="37"/>
      <c r="AC161" s="37"/>
      <c r="AD161" s="37"/>
      <c r="AE161" s="37"/>
      <c r="AR161" s="252" t="s">
        <v>443</v>
      </c>
      <c r="AT161" s="252" t="s">
        <v>592</v>
      </c>
      <c r="AU161" s="252" t="s">
        <v>92</v>
      </c>
      <c r="AY161" s="19" t="s">
        <v>387</v>
      </c>
      <c r="BE161" s="127">
        <f>IF(N161="základná",J161,0)</f>
        <v>0</v>
      </c>
      <c r="BF161" s="127">
        <f>IF(N161="znížená",J161,0)</f>
        <v>0</v>
      </c>
      <c r="BG161" s="127">
        <f>IF(N161="zákl. prenesená",J161,0)</f>
        <v>0</v>
      </c>
      <c r="BH161" s="127">
        <f>IF(N161="zníž. prenesená",J161,0)</f>
        <v>0</v>
      </c>
      <c r="BI161" s="127">
        <f>IF(N161="nulová",J161,0)</f>
        <v>0</v>
      </c>
      <c r="BJ161" s="19" t="s">
        <v>92</v>
      </c>
      <c r="BK161" s="127">
        <f>ROUND(I161*H161,2)</f>
        <v>0</v>
      </c>
      <c r="BL161" s="19" t="s">
        <v>386</v>
      </c>
      <c r="BM161" s="252" t="s">
        <v>2097</v>
      </c>
    </row>
    <row r="162" spans="1:65" s="2" customFormat="1" ht="19.2">
      <c r="A162" s="37"/>
      <c r="B162" s="38"/>
      <c r="C162" s="39"/>
      <c r="D162" s="255" t="s">
        <v>652</v>
      </c>
      <c r="E162" s="39"/>
      <c r="F162" s="308" t="s">
        <v>2094</v>
      </c>
      <c r="G162" s="39"/>
      <c r="H162" s="39"/>
      <c r="I162" s="197"/>
      <c r="J162" s="39"/>
      <c r="K162" s="39"/>
      <c r="L162" s="40"/>
      <c r="M162" s="309"/>
      <c r="N162" s="310"/>
      <c r="O162" s="78"/>
      <c r="P162" s="78"/>
      <c r="Q162" s="78"/>
      <c r="R162" s="78"/>
      <c r="S162" s="78"/>
      <c r="T162" s="79"/>
      <c r="U162" s="37"/>
      <c r="V162" s="37"/>
      <c r="W162" s="37"/>
      <c r="X162" s="37"/>
      <c r="Y162" s="37"/>
      <c r="Z162" s="37"/>
      <c r="AA162" s="37"/>
      <c r="AB162" s="37"/>
      <c r="AC162" s="37"/>
      <c r="AD162" s="37"/>
      <c r="AE162" s="37"/>
      <c r="AT162" s="19" t="s">
        <v>652</v>
      </c>
      <c r="AU162" s="19" t="s">
        <v>92</v>
      </c>
    </row>
    <row r="163" spans="1:65" s="2" customFormat="1" ht="24.15" customHeight="1">
      <c r="A163" s="37"/>
      <c r="B163" s="38"/>
      <c r="C163" s="240" t="s">
        <v>427</v>
      </c>
      <c r="D163" s="240" t="s">
        <v>393</v>
      </c>
      <c r="E163" s="241" t="s">
        <v>2098</v>
      </c>
      <c r="F163" s="242" t="s">
        <v>2099</v>
      </c>
      <c r="G163" s="243" t="s">
        <v>485</v>
      </c>
      <c r="H163" s="244">
        <v>130</v>
      </c>
      <c r="I163" s="245"/>
      <c r="J163" s="246">
        <f t="shared" ref="J163:J168" si="5">ROUND(I163*H163,2)</f>
        <v>0</v>
      </c>
      <c r="K163" s="247"/>
      <c r="L163" s="40"/>
      <c r="M163" s="248" t="s">
        <v>1</v>
      </c>
      <c r="N163" s="249" t="s">
        <v>42</v>
      </c>
      <c r="O163" s="78"/>
      <c r="P163" s="250">
        <f t="shared" ref="P163:P168" si="6">O163*H163</f>
        <v>0</v>
      </c>
      <c r="Q163" s="250">
        <v>1.0000000000000001E-5</v>
      </c>
      <c r="R163" s="250">
        <f t="shared" ref="R163:R168" si="7">Q163*H163</f>
        <v>1.3000000000000002E-3</v>
      </c>
      <c r="S163" s="250">
        <v>2.9E-4</v>
      </c>
      <c r="T163" s="251">
        <f t="shared" ref="T163:T168" si="8">S163*H163</f>
        <v>3.7699999999999997E-2</v>
      </c>
      <c r="U163" s="37"/>
      <c r="V163" s="37"/>
      <c r="W163" s="37"/>
      <c r="X163" s="37"/>
      <c r="Y163" s="37"/>
      <c r="Z163" s="37"/>
      <c r="AA163" s="37"/>
      <c r="AB163" s="37"/>
      <c r="AC163" s="37"/>
      <c r="AD163" s="37"/>
      <c r="AE163" s="37"/>
      <c r="AR163" s="252" t="s">
        <v>386</v>
      </c>
      <c r="AT163" s="252" t="s">
        <v>393</v>
      </c>
      <c r="AU163" s="252" t="s">
        <v>92</v>
      </c>
      <c r="AY163" s="19" t="s">
        <v>387</v>
      </c>
      <c r="BE163" s="127">
        <f t="shared" ref="BE163:BE168" si="9">IF(N163="základná",J163,0)</f>
        <v>0</v>
      </c>
      <c r="BF163" s="127">
        <f t="shared" ref="BF163:BF168" si="10">IF(N163="znížená",J163,0)</f>
        <v>0</v>
      </c>
      <c r="BG163" s="127">
        <f t="shared" ref="BG163:BG168" si="11">IF(N163="zákl. prenesená",J163,0)</f>
        <v>0</v>
      </c>
      <c r="BH163" s="127">
        <f t="shared" ref="BH163:BH168" si="12">IF(N163="zníž. prenesená",J163,0)</f>
        <v>0</v>
      </c>
      <c r="BI163" s="127">
        <f t="shared" ref="BI163:BI168" si="13">IF(N163="nulová",J163,0)</f>
        <v>0</v>
      </c>
      <c r="BJ163" s="19" t="s">
        <v>92</v>
      </c>
      <c r="BK163" s="127">
        <f t="shared" ref="BK163:BK168" si="14">ROUND(I163*H163,2)</f>
        <v>0</v>
      </c>
      <c r="BL163" s="19" t="s">
        <v>386</v>
      </c>
      <c r="BM163" s="252" t="s">
        <v>2100</v>
      </c>
    </row>
    <row r="164" spans="1:65" s="2" customFormat="1" ht="24.15" customHeight="1">
      <c r="A164" s="37"/>
      <c r="B164" s="38"/>
      <c r="C164" s="240" t="s">
        <v>128</v>
      </c>
      <c r="D164" s="240" t="s">
        <v>393</v>
      </c>
      <c r="E164" s="241" t="s">
        <v>2101</v>
      </c>
      <c r="F164" s="242" t="s">
        <v>2102</v>
      </c>
      <c r="G164" s="243" t="s">
        <v>485</v>
      </c>
      <c r="H164" s="244">
        <v>150</v>
      </c>
      <c r="I164" s="245"/>
      <c r="J164" s="246">
        <f t="shared" si="5"/>
        <v>0</v>
      </c>
      <c r="K164" s="247"/>
      <c r="L164" s="40"/>
      <c r="M164" s="248" t="s">
        <v>1</v>
      </c>
      <c r="N164" s="249" t="s">
        <v>42</v>
      </c>
      <c r="O164" s="78"/>
      <c r="P164" s="250">
        <f t="shared" si="6"/>
        <v>0</v>
      </c>
      <c r="Q164" s="250">
        <v>1.0000000000000001E-5</v>
      </c>
      <c r="R164" s="250">
        <f t="shared" si="7"/>
        <v>1.5E-3</v>
      </c>
      <c r="S164" s="250">
        <v>6.0000000000000002E-5</v>
      </c>
      <c r="T164" s="251">
        <f t="shared" si="8"/>
        <v>9.0000000000000011E-3</v>
      </c>
      <c r="U164" s="37"/>
      <c r="V164" s="37"/>
      <c r="W164" s="37"/>
      <c r="X164" s="37"/>
      <c r="Y164" s="37"/>
      <c r="Z164" s="37"/>
      <c r="AA164" s="37"/>
      <c r="AB164" s="37"/>
      <c r="AC164" s="37"/>
      <c r="AD164" s="37"/>
      <c r="AE164" s="37"/>
      <c r="AR164" s="252" t="s">
        <v>386</v>
      </c>
      <c r="AT164" s="252" t="s">
        <v>393</v>
      </c>
      <c r="AU164" s="252" t="s">
        <v>92</v>
      </c>
      <c r="AY164" s="19" t="s">
        <v>387</v>
      </c>
      <c r="BE164" s="127">
        <f t="shared" si="9"/>
        <v>0</v>
      </c>
      <c r="BF164" s="127">
        <f t="shared" si="10"/>
        <v>0</v>
      </c>
      <c r="BG164" s="127">
        <f t="shared" si="11"/>
        <v>0</v>
      </c>
      <c r="BH164" s="127">
        <f t="shared" si="12"/>
        <v>0</v>
      </c>
      <c r="BI164" s="127">
        <f t="shared" si="13"/>
        <v>0</v>
      </c>
      <c r="BJ164" s="19" t="s">
        <v>92</v>
      </c>
      <c r="BK164" s="127">
        <f t="shared" si="14"/>
        <v>0</v>
      </c>
      <c r="BL164" s="19" t="s">
        <v>386</v>
      </c>
      <c r="BM164" s="252" t="s">
        <v>2103</v>
      </c>
    </row>
    <row r="165" spans="1:65" s="2" customFormat="1" ht="37.799999999999997" customHeight="1">
      <c r="A165" s="37"/>
      <c r="B165" s="38"/>
      <c r="C165" s="240" t="s">
        <v>131</v>
      </c>
      <c r="D165" s="240" t="s">
        <v>393</v>
      </c>
      <c r="E165" s="241" t="s">
        <v>2104</v>
      </c>
      <c r="F165" s="242" t="s">
        <v>2105</v>
      </c>
      <c r="G165" s="243" t="s">
        <v>396</v>
      </c>
      <c r="H165" s="244">
        <v>11</v>
      </c>
      <c r="I165" s="245"/>
      <c r="J165" s="246">
        <f t="shared" si="5"/>
        <v>0</v>
      </c>
      <c r="K165" s="247"/>
      <c r="L165" s="40"/>
      <c r="M165" s="248" t="s">
        <v>1</v>
      </c>
      <c r="N165" s="249" t="s">
        <v>42</v>
      </c>
      <c r="O165" s="78"/>
      <c r="P165" s="250">
        <f t="shared" si="6"/>
        <v>0</v>
      </c>
      <c r="Q165" s="250">
        <v>0</v>
      </c>
      <c r="R165" s="250">
        <f t="shared" si="7"/>
        <v>0</v>
      </c>
      <c r="S165" s="250">
        <v>4.0000000000000001E-3</v>
      </c>
      <c r="T165" s="251">
        <f t="shared" si="8"/>
        <v>4.3999999999999997E-2</v>
      </c>
      <c r="U165" s="37"/>
      <c r="V165" s="37"/>
      <c r="W165" s="37"/>
      <c r="X165" s="37"/>
      <c r="Y165" s="37"/>
      <c r="Z165" s="37"/>
      <c r="AA165" s="37"/>
      <c r="AB165" s="37"/>
      <c r="AC165" s="37"/>
      <c r="AD165" s="37"/>
      <c r="AE165" s="37"/>
      <c r="AR165" s="252" t="s">
        <v>386</v>
      </c>
      <c r="AT165" s="252" t="s">
        <v>393</v>
      </c>
      <c r="AU165" s="252" t="s">
        <v>92</v>
      </c>
      <c r="AY165" s="19" t="s">
        <v>387</v>
      </c>
      <c r="BE165" s="127">
        <f t="shared" si="9"/>
        <v>0</v>
      </c>
      <c r="BF165" s="127">
        <f t="shared" si="10"/>
        <v>0</v>
      </c>
      <c r="BG165" s="127">
        <f t="shared" si="11"/>
        <v>0</v>
      </c>
      <c r="BH165" s="127">
        <f t="shared" si="12"/>
        <v>0</v>
      </c>
      <c r="BI165" s="127">
        <f t="shared" si="13"/>
        <v>0</v>
      </c>
      <c r="BJ165" s="19" t="s">
        <v>92</v>
      </c>
      <c r="BK165" s="127">
        <f t="shared" si="14"/>
        <v>0</v>
      </c>
      <c r="BL165" s="19" t="s">
        <v>386</v>
      </c>
      <c r="BM165" s="252" t="s">
        <v>2106</v>
      </c>
    </row>
    <row r="166" spans="1:65" s="2" customFormat="1" ht="37.799999999999997" customHeight="1">
      <c r="A166" s="37"/>
      <c r="B166" s="38"/>
      <c r="C166" s="240" t="s">
        <v>467</v>
      </c>
      <c r="D166" s="240" t="s">
        <v>393</v>
      </c>
      <c r="E166" s="241" t="s">
        <v>2107</v>
      </c>
      <c r="F166" s="242" t="s">
        <v>2108</v>
      </c>
      <c r="G166" s="243" t="s">
        <v>396</v>
      </c>
      <c r="H166" s="244">
        <v>25</v>
      </c>
      <c r="I166" s="245"/>
      <c r="J166" s="246">
        <f t="shared" si="5"/>
        <v>0</v>
      </c>
      <c r="K166" s="247"/>
      <c r="L166" s="40"/>
      <c r="M166" s="248" t="s">
        <v>1</v>
      </c>
      <c r="N166" s="249" t="s">
        <v>42</v>
      </c>
      <c r="O166" s="78"/>
      <c r="P166" s="250">
        <f t="shared" si="6"/>
        <v>0</v>
      </c>
      <c r="Q166" s="250">
        <v>0</v>
      </c>
      <c r="R166" s="250">
        <f t="shared" si="7"/>
        <v>0</v>
      </c>
      <c r="S166" s="250">
        <v>8.9999999999999993E-3</v>
      </c>
      <c r="T166" s="251">
        <f t="shared" si="8"/>
        <v>0.22499999999999998</v>
      </c>
      <c r="U166" s="37"/>
      <c r="V166" s="37"/>
      <c r="W166" s="37"/>
      <c r="X166" s="37"/>
      <c r="Y166" s="37"/>
      <c r="Z166" s="37"/>
      <c r="AA166" s="37"/>
      <c r="AB166" s="37"/>
      <c r="AC166" s="37"/>
      <c r="AD166" s="37"/>
      <c r="AE166" s="37"/>
      <c r="AR166" s="252" t="s">
        <v>386</v>
      </c>
      <c r="AT166" s="252" t="s">
        <v>393</v>
      </c>
      <c r="AU166" s="252" t="s">
        <v>92</v>
      </c>
      <c r="AY166" s="19" t="s">
        <v>387</v>
      </c>
      <c r="BE166" s="127">
        <f t="shared" si="9"/>
        <v>0</v>
      </c>
      <c r="BF166" s="127">
        <f t="shared" si="10"/>
        <v>0</v>
      </c>
      <c r="BG166" s="127">
        <f t="shared" si="11"/>
        <v>0</v>
      </c>
      <c r="BH166" s="127">
        <f t="shared" si="12"/>
        <v>0</v>
      </c>
      <c r="BI166" s="127">
        <f t="shared" si="13"/>
        <v>0</v>
      </c>
      <c r="BJ166" s="19" t="s">
        <v>92</v>
      </c>
      <c r="BK166" s="127">
        <f t="shared" si="14"/>
        <v>0</v>
      </c>
      <c r="BL166" s="19" t="s">
        <v>386</v>
      </c>
      <c r="BM166" s="252" t="s">
        <v>2109</v>
      </c>
    </row>
    <row r="167" spans="1:65" s="2" customFormat="1" ht="44.25" customHeight="1">
      <c r="A167" s="37"/>
      <c r="B167" s="38"/>
      <c r="C167" s="240" t="s">
        <v>471</v>
      </c>
      <c r="D167" s="240" t="s">
        <v>393</v>
      </c>
      <c r="E167" s="241" t="s">
        <v>2110</v>
      </c>
      <c r="F167" s="242" t="s">
        <v>2111</v>
      </c>
      <c r="G167" s="243" t="s">
        <v>396</v>
      </c>
      <c r="H167" s="244">
        <v>8</v>
      </c>
      <c r="I167" s="245"/>
      <c r="J167" s="246">
        <f t="shared" si="5"/>
        <v>0</v>
      </c>
      <c r="K167" s="247"/>
      <c r="L167" s="40"/>
      <c r="M167" s="248" t="s">
        <v>1</v>
      </c>
      <c r="N167" s="249" t="s">
        <v>42</v>
      </c>
      <c r="O167" s="78"/>
      <c r="P167" s="250">
        <f t="shared" si="6"/>
        <v>0</v>
      </c>
      <c r="Q167" s="250">
        <v>0</v>
      </c>
      <c r="R167" s="250">
        <f t="shared" si="7"/>
        <v>0</v>
      </c>
      <c r="S167" s="250">
        <v>5.3999999999999999E-2</v>
      </c>
      <c r="T167" s="251">
        <f t="shared" si="8"/>
        <v>0.432</v>
      </c>
      <c r="U167" s="37"/>
      <c r="V167" s="37"/>
      <c r="W167" s="37"/>
      <c r="X167" s="37"/>
      <c r="Y167" s="37"/>
      <c r="Z167" s="37"/>
      <c r="AA167" s="37"/>
      <c r="AB167" s="37"/>
      <c r="AC167" s="37"/>
      <c r="AD167" s="37"/>
      <c r="AE167" s="37"/>
      <c r="AR167" s="252" t="s">
        <v>386</v>
      </c>
      <c r="AT167" s="252" t="s">
        <v>393</v>
      </c>
      <c r="AU167" s="252" t="s">
        <v>92</v>
      </c>
      <c r="AY167" s="19" t="s">
        <v>387</v>
      </c>
      <c r="BE167" s="127">
        <f t="shared" si="9"/>
        <v>0</v>
      </c>
      <c r="BF167" s="127">
        <f t="shared" si="10"/>
        <v>0</v>
      </c>
      <c r="BG167" s="127">
        <f t="shared" si="11"/>
        <v>0</v>
      </c>
      <c r="BH167" s="127">
        <f t="shared" si="12"/>
        <v>0</v>
      </c>
      <c r="BI167" s="127">
        <f t="shared" si="13"/>
        <v>0</v>
      </c>
      <c r="BJ167" s="19" t="s">
        <v>92</v>
      </c>
      <c r="BK167" s="127">
        <f t="shared" si="14"/>
        <v>0</v>
      </c>
      <c r="BL167" s="19" t="s">
        <v>386</v>
      </c>
      <c r="BM167" s="252" t="s">
        <v>2112</v>
      </c>
    </row>
    <row r="168" spans="1:65" s="2" customFormat="1" ht="16.5" customHeight="1">
      <c r="A168" s="37"/>
      <c r="B168" s="38"/>
      <c r="C168" s="297" t="s">
        <v>475</v>
      </c>
      <c r="D168" s="297" t="s">
        <v>592</v>
      </c>
      <c r="E168" s="298" t="s">
        <v>2113</v>
      </c>
      <c r="F168" s="299" t="s">
        <v>2114</v>
      </c>
      <c r="G168" s="300" t="s">
        <v>436</v>
      </c>
      <c r="H168" s="301">
        <v>5</v>
      </c>
      <c r="I168" s="302"/>
      <c r="J168" s="303">
        <f t="shared" si="5"/>
        <v>0</v>
      </c>
      <c r="K168" s="304"/>
      <c r="L168" s="305"/>
      <c r="M168" s="306" t="s">
        <v>1</v>
      </c>
      <c r="N168" s="307" t="s">
        <v>42</v>
      </c>
      <c r="O168" s="78"/>
      <c r="P168" s="250">
        <f t="shared" si="6"/>
        <v>0</v>
      </c>
      <c r="Q168" s="250">
        <v>1E-3</v>
      </c>
      <c r="R168" s="250">
        <f t="shared" si="7"/>
        <v>5.0000000000000001E-3</v>
      </c>
      <c r="S168" s="250">
        <v>0</v>
      </c>
      <c r="T168" s="251">
        <f t="shared" si="8"/>
        <v>0</v>
      </c>
      <c r="U168" s="37"/>
      <c r="V168" s="37"/>
      <c r="W168" s="37"/>
      <c r="X168" s="37"/>
      <c r="Y168" s="37"/>
      <c r="Z168" s="37"/>
      <c r="AA168" s="37"/>
      <c r="AB168" s="37"/>
      <c r="AC168" s="37"/>
      <c r="AD168" s="37"/>
      <c r="AE168" s="37"/>
      <c r="AR168" s="252" t="s">
        <v>443</v>
      </c>
      <c r="AT168" s="252" t="s">
        <v>592</v>
      </c>
      <c r="AU168" s="252" t="s">
        <v>92</v>
      </c>
      <c r="AY168" s="19" t="s">
        <v>387</v>
      </c>
      <c r="BE168" s="127">
        <f t="shared" si="9"/>
        <v>0</v>
      </c>
      <c r="BF168" s="127">
        <f t="shared" si="10"/>
        <v>0</v>
      </c>
      <c r="BG168" s="127">
        <f t="shared" si="11"/>
        <v>0</v>
      </c>
      <c r="BH168" s="127">
        <f t="shared" si="12"/>
        <v>0</v>
      </c>
      <c r="BI168" s="127">
        <f t="shared" si="13"/>
        <v>0</v>
      </c>
      <c r="BJ168" s="19" t="s">
        <v>92</v>
      </c>
      <c r="BK168" s="127">
        <f t="shared" si="14"/>
        <v>0</v>
      </c>
      <c r="BL168" s="19" t="s">
        <v>386</v>
      </c>
      <c r="BM168" s="252" t="s">
        <v>2115</v>
      </c>
    </row>
    <row r="169" spans="1:65" s="2" customFormat="1" ht="19.2">
      <c r="A169" s="37"/>
      <c r="B169" s="38"/>
      <c r="C169" s="39"/>
      <c r="D169" s="255" t="s">
        <v>652</v>
      </c>
      <c r="E169" s="39"/>
      <c r="F169" s="308" t="s">
        <v>2094</v>
      </c>
      <c r="G169" s="39"/>
      <c r="H169" s="39"/>
      <c r="I169" s="197"/>
      <c r="J169" s="39"/>
      <c r="K169" s="39"/>
      <c r="L169" s="40"/>
      <c r="M169" s="309"/>
      <c r="N169" s="310"/>
      <c r="O169" s="78"/>
      <c r="P169" s="78"/>
      <c r="Q169" s="78"/>
      <c r="R169" s="78"/>
      <c r="S169" s="78"/>
      <c r="T169" s="79"/>
      <c r="U169" s="37"/>
      <c r="V169" s="37"/>
      <c r="W169" s="37"/>
      <c r="X169" s="37"/>
      <c r="Y169" s="37"/>
      <c r="Z169" s="37"/>
      <c r="AA169" s="37"/>
      <c r="AB169" s="37"/>
      <c r="AC169" s="37"/>
      <c r="AD169" s="37"/>
      <c r="AE169" s="37"/>
      <c r="AT169" s="19" t="s">
        <v>652</v>
      </c>
      <c r="AU169" s="19" t="s">
        <v>92</v>
      </c>
    </row>
    <row r="170" spans="1:65" s="12" customFormat="1" ht="22.8" customHeight="1">
      <c r="B170" s="212"/>
      <c r="C170" s="213"/>
      <c r="D170" s="214" t="s">
        <v>75</v>
      </c>
      <c r="E170" s="225" t="s">
        <v>544</v>
      </c>
      <c r="F170" s="225" t="s">
        <v>545</v>
      </c>
      <c r="G170" s="213"/>
      <c r="H170" s="213"/>
      <c r="I170" s="216"/>
      <c r="J170" s="226">
        <f>BK170</f>
        <v>0</v>
      </c>
      <c r="K170" s="213"/>
      <c r="L170" s="217"/>
      <c r="M170" s="218"/>
      <c r="N170" s="219"/>
      <c r="O170" s="219"/>
      <c r="P170" s="220">
        <f>SUM(P171:P173)</f>
        <v>0</v>
      </c>
      <c r="Q170" s="219"/>
      <c r="R170" s="220">
        <f>SUM(R171:R173)</f>
        <v>0</v>
      </c>
      <c r="S170" s="219"/>
      <c r="T170" s="221">
        <f>SUM(T171:T173)</f>
        <v>0</v>
      </c>
      <c r="AR170" s="222" t="s">
        <v>84</v>
      </c>
      <c r="AT170" s="223" t="s">
        <v>75</v>
      </c>
      <c r="AU170" s="223" t="s">
        <v>84</v>
      </c>
      <c r="AY170" s="222" t="s">
        <v>387</v>
      </c>
      <c r="BK170" s="224">
        <f>SUM(BK171:BK173)</f>
        <v>0</v>
      </c>
    </row>
    <row r="171" spans="1:65" s="2" customFormat="1" ht="24.15" customHeight="1">
      <c r="A171" s="37"/>
      <c r="B171" s="38"/>
      <c r="C171" s="240" t="s">
        <v>479</v>
      </c>
      <c r="D171" s="240" t="s">
        <v>393</v>
      </c>
      <c r="E171" s="241" t="s">
        <v>2116</v>
      </c>
      <c r="F171" s="242" t="s">
        <v>2117</v>
      </c>
      <c r="G171" s="243" t="s">
        <v>525</v>
      </c>
      <c r="H171" s="244">
        <v>1.65</v>
      </c>
      <c r="I171" s="245"/>
      <c r="J171" s="246">
        <f>ROUND(I171*H171,2)</f>
        <v>0</v>
      </c>
      <c r="K171" s="247"/>
      <c r="L171" s="40"/>
      <c r="M171" s="248" t="s">
        <v>1</v>
      </c>
      <c r="N171" s="249" t="s">
        <v>42</v>
      </c>
      <c r="O171" s="78"/>
      <c r="P171" s="250">
        <f>O171*H171</f>
        <v>0</v>
      </c>
      <c r="Q171" s="250">
        <v>0</v>
      </c>
      <c r="R171" s="250">
        <f>Q171*H171</f>
        <v>0</v>
      </c>
      <c r="S171" s="250">
        <v>0</v>
      </c>
      <c r="T171" s="251">
        <f>S171*H171</f>
        <v>0</v>
      </c>
      <c r="U171" s="37"/>
      <c r="V171" s="37"/>
      <c r="W171" s="37"/>
      <c r="X171" s="37"/>
      <c r="Y171" s="37"/>
      <c r="Z171" s="37"/>
      <c r="AA171" s="37"/>
      <c r="AB171" s="37"/>
      <c r="AC171" s="37"/>
      <c r="AD171" s="37"/>
      <c r="AE171" s="37"/>
      <c r="AR171" s="252" t="s">
        <v>386</v>
      </c>
      <c r="AT171" s="252" t="s">
        <v>393</v>
      </c>
      <c r="AU171" s="252" t="s">
        <v>92</v>
      </c>
      <c r="AY171" s="19" t="s">
        <v>387</v>
      </c>
      <c r="BE171" s="127">
        <f>IF(N171="základná",J171,0)</f>
        <v>0</v>
      </c>
      <c r="BF171" s="127">
        <f>IF(N171="znížená",J171,0)</f>
        <v>0</v>
      </c>
      <c r="BG171" s="127">
        <f>IF(N171="zákl. prenesená",J171,0)</f>
        <v>0</v>
      </c>
      <c r="BH171" s="127">
        <f>IF(N171="zníž. prenesená",J171,0)</f>
        <v>0</v>
      </c>
      <c r="BI171" s="127">
        <f>IF(N171="nulová",J171,0)</f>
        <v>0</v>
      </c>
      <c r="BJ171" s="19" t="s">
        <v>92</v>
      </c>
      <c r="BK171" s="127">
        <f>ROUND(I171*H171,2)</f>
        <v>0</v>
      </c>
      <c r="BL171" s="19" t="s">
        <v>386</v>
      </c>
      <c r="BM171" s="252" t="s">
        <v>2118</v>
      </c>
    </row>
    <row r="172" spans="1:65" s="2" customFormat="1" ht="33" customHeight="1">
      <c r="A172" s="37"/>
      <c r="B172" s="38"/>
      <c r="C172" s="240" t="s">
        <v>422</v>
      </c>
      <c r="D172" s="240" t="s">
        <v>393</v>
      </c>
      <c r="E172" s="241" t="s">
        <v>2119</v>
      </c>
      <c r="F172" s="242" t="s">
        <v>2120</v>
      </c>
      <c r="G172" s="243" t="s">
        <v>525</v>
      </c>
      <c r="H172" s="244">
        <v>1.65</v>
      </c>
      <c r="I172" s="245"/>
      <c r="J172" s="246">
        <f>ROUND(I172*H172,2)</f>
        <v>0</v>
      </c>
      <c r="K172" s="247"/>
      <c r="L172" s="40"/>
      <c r="M172" s="248" t="s">
        <v>1</v>
      </c>
      <c r="N172" s="249" t="s">
        <v>42</v>
      </c>
      <c r="O172" s="78"/>
      <c r="P172" s="250">
        <f>O172*H172</f>
        <v>0</v>
      </c>
      <c r="Q172" s="250">
        <v>0</v>
      </c>
      <c r="R172" s="250">
        <f>Q172*H172</f>
        <v>0</v>
      </c>
      <c r="S172" s="250">
        <v>0</v>
      </c>
      <c r="T172" s="251">
        <f>S172*H172</f>
        <v>0</v>
      </c>
      <c r="U172" s="37"/>
      <c r="V172" s="37"/>
      <c r="W172" s="37"/>
      <c r="X172" s="37"/>
      <c r="Y172" s="37"/>
      <c r="Z172" s="37"/>
      <c r="AA172" s="37"/>
      <c r="AB172" s="37"/>
      <c r="AC172" s="37"/>
      <c r="AD172" s="37"/>
      <c r="AE172" s="37"/>
      <c r="AR172" s="252" t="s">
        <v>386</v>
      </c>
      <c r="AT172" s="252" t="s">
        <v>393</v>
      </c>
      <c r="AU172" s="252" t="s">
        <v>92</v>
      </c>
      <c r="AY172" s="19" t="s">
        <v>387</v>
      </c>
      <c r="BE172" s="127">
        <f>IF(N172="základná",J172,0)</f>
        <v>0</v>
      </c>
      <c r="BF172" s="127">
        <f>IF(N172="znížená",J172,0)</f>
        <v>0</v>
      </c>
      <c r="BG172" s="127">
        <f>IF(N172="zákl. prenesená",J172,0)</f>
        <v>0</v>
      </c>
      <c r="BH172" s="127">
        <f>IF(N172="zníž. prenesená",J172,0)</f>
        <v>0</v>
      </c>
      <c r="BI172" s="127">
        <f>IF(N172="nulová",J172,0)</f>
        <v>0</v>
      </c>
      <c r="BJ172" s="19" t="s">
        <v>92</v>
      </c>
      <c r="BK172" s="127">
        <f>ROUND(I172*H172,2)</f>
        <v>0</v>
      </c>
      <c r="BL172" s="19" t="s">
        <v>386</v>
      </c>
      <c r="BM172" s="252" t="s">
        <v>2121</v>
      </c>
    </row>
    <row r="173" spans="1:65" s="2" customFormat="1" ht="24.15" customHeight="1">
      <c r="A173" s="37"/>
      <c r="B173" s="38"/>
      <c r="C173" s="240" t="s">
        <v>488</v>
      </c>
      <c r="D173" s="240" t="s">
        <v>393</v>
      </c>
      <c r="E173" s="241" t="s">
        <v>2122</v>
      </c>
      <c r="F173" s="242" t="s">
        <v>2123</v>
      </c>
      <c r="G173" s="243" t="s">
        <v>525</v>
      </c>
      <c r="H173" s="244">
        <v>56.76</v>
      </c>
      <c r="I173" s="245"/>
      <c r="J173" s="246">
        <f>ROUND(I173*H173,2)</f>
        <v>0</v>
      </c>
      <c r="K173" s="247"/>
      <c r="L173" s="40"/>
      <c r="M173" s="248" t="s">
        <v>1</v>
      </c>
      <c r="N173" s="249" t="s">
        <v>42</v>
      </c>
      <c r="O173" s="78"/>
      <c r="P173" s="250">
        <f>O173*H173</f>
        <v>0</v>
      </c>
      <c r="Q173" s="250">
        <v>0</v>
      </c>
      <c r="R173" s="250">
        <f>Q173*H173</f>
        <v>0</v>
      </c>
      <c r="S173" s="250">
        <v>0</v>
      </c>
      <c r="T173" s="251">
        <f>S173*H173</f>
        <v>0</v>
      </c>
      <c r="U173" s="37"/>
      <c r="V173" s="37"/>
      <c r="W173" s="37"/>
      <c r="X173" s="37"/>
      <c r="Y173" s="37"/>
      <c r="Z173" s="37"/>
      <c r="AA173" s="37"/>
      <c r="AB173" s="37"/>
      <c r="AC173" s="37"/>
      <c r="AD173" s="37"/>
      <c r="AE173" s="37"/>
      <c r="AR173" s="252" t="s">
        <v>386</v>
      </c>
      <c r="AT173" s="252" t="s">
        <v>393</v>
      </c>
      <c r="AU173" s="252" t="s">
        <v>92</v>
      </c>
      <c r="AY173" s="19" t="s">
        <v>387</v>
      </c>
      <c r="BE173" s="127">
        <f>IF(N173="základná",J173,0)</f>
        <v>0</v>
      </c>
      <c r="BF173" s="127">
        <f>IF(N173="znížená",J173,0)</f>
        <v>0</v>
      </c>
      <c r="BG173" s="127">
        <f>IF(N173="zákl. prenesená",J173,0)</f>
        <v>0</v>
      </c>
      <c r="BH173" s="127">
        <f>IF(N173="zníž. prenesená",J173,0)</f>
        <v>0</v>
      </c>
      <c r="BI173" s="127">
        <f>IF(N173="nulová",J173,0)</f>
        <v>0</v>
      </c>
      <c r="BJ173" s="19" t="s">
        <v>92</v>
      </c>
      <c r="BK173" s="127">
        <f>ROUND(I173*H173,2)</f>
        <v>0</v>
      </c>
      <c r="BL173" s="19" t="s">
        <v>386</v>
      </c>
      <c r="BM173" s="252" t="s">
        <v>2124</v>
      </c>
    </row>
    <row r="174" spans="1:65" s="12" customFormat="1" ht="25.95" customHeight="1">
      <c r="B174" s="212"/>
      <c r="C174" s="213"/>
      <c r="D174" s="214" t="s">
        <v>75</v>
      </c>
      <c r="E174" s="215" t="s">
        <v>550</v>
      </c>
      <c r="F174" s="215" t="s">
        <v>551</v>
      </c>
      <c r="G174" s="213"/>
      <c r="H174" s="213"/>
      <c r="I174" s="216"/>
      <c r="J174" s="191">
        <f>BK174</f>
        <v>0</v>
      </c>
      <c r="K174" s="213"/>
      <c r="L174" s="217"/>
      <c r="M174" s="218"/>
      <c r="N174" s="219"/>
      <c r="O174" s="219"/>
      <c r="P174" s="220">
        <f>P175</f>
        <v>0</v>
      </c>
      <c r="Q174" s="219"/>
      <c r="R174" s="220">
        <f>R175</f>
        <v>6.0000000000000001E-3</v>
      </c>
      <c r="S174" s="219"/>
      <c r="T174" s="221">
        <f>T175</f>
        <v>0</v>
      </c>
      <c r="AR174" s="222" t="s">
        <v>92</v>
      </c>
      <c r="AT174" s="223" t="s">
        <v>75</v>
      </c>
      <c r="AU174" s="223" t="s">
        <v>76</v>
      </c>
      <c r="AY174" s="222" t="s">
        <v>387</v>
      </c>
      <c r="BK174" s="224">
        <f>BK175</f>
        <v>0</v>
      </c>
    </row>
    <row r="175" spans="1:65" s="12" customFormat="1" ht="22.8" customHeight="1">
      <c r="B175" s="212"/>
      <c r="C175" s="213"/>
      <c r="D175" s="214" t="s">
        <v>75</v>
      </c>
      <c r="E175" s="225" t="s">
        <v>718</v>
      </c>
      <c r="F175" s="225" t="s">
        <v>719</v>
      </c>
      <c r="G175" s="213"/>
      <c r="H175" s="213"/>
      <c r="I175" s="216"/>
      <c r="J175" s="226">
        <f>BK175</f>
        <v>0</v>
      </c>
      <c r="K175" s="213"/>
      <c r="L175" s="217"/>
      <c r="M175" s="218"/>
      <c r="N175" s="219"/>
      <c r="O175" s="219"/>
      <c r="P175" s="220">
        <f>P176</f>
        <v>0</v>
      </c>
      <c r="Q175" s="219"/>
      <c r="R175" s="220">
        <f>R176</f>
        <v>6.0000000000000001E-3</v>
      </c>
      <c r="S175" s="219"/>
      <c r="T175" s="221">
        <f>T176</f>
        <v>0</v>
      </c>
      <c r="AR175" s="222" t="s">
        <v>92</v>
      </c>
      <c r="AT175" s="223" t="s">
        <v>75</v>
      </c>
      <c r="AU175" s="223" t="s">
        <v>84</v>
      </c>
      <c r="AY175" s="222" t="s">
        <v>387</v>
      </c>
      <c r="BK175" s="224">
        <f>BK176</f>
        <v>0</v>
      </c>
    </row>
    <row r="176" spans="1:65" s="2" customFormat="1" ht="37.799999999999997" customHeight="1">
      <c r="A176" s="37"/>
      <c r="B176" s="38"/>
      <c r="C176" s="240" t="s">
        <v>493</v>
      </c>
      <c r="D176" s="240" t="s">
        <v>393</v>
      </c>
      <c r="E176" s="241" t="s">
        <v>2125</v>
      </c>
      <c r="F176" s="242" t="s">
        <v>2126</v>
      </c>
      <c r="G176" s="243" t="s">
        <v>405</v>
      </c>
      <c r="H176" s="244">
        <v>12</v>
      </c>
      <c r="I176" s="245"/>
      <c r="J176" s="246">
        <f>ROUND(I176*H176,2)</f>
        <v>0</v>
      </c>
      <c r="K176" s="247"/>
      <c r="L176" s="40"/>
      <c r="M176" s="248" t="s">
        <v>1</v>
      </c>
      <c r="N176" s="249" t="s">
        <v>42</v>
      </c>
      <c r="O176" s="78"/>
      <c r="P176" s="250">
        <f>O176*H176</f>
        <v>0</v>
      </c>
      <c r="Q176" s="250">
        <v>5.0000000000000001E-4</v>
      </c>
      <c r="R176" s="250">
        <f>Q176*H176</f>
        <v>6.0000000000000001E-3</v>
      </c>
      <c r="S176" s="250">
        <v>0</v>
      </c>
      <c r="T176" s="251">
        <f>S176*H176</f>
        <v>0</v>
      </c>
      <c r="U176" s="37"/>
      <c r="V176" s="37"/>
      <c r="W176" s="37"/>
      <c r="X176" s="37"/>
      <c r="Y176" s="37"/>
      <c r="Z176" s="37"/>
      <c r="AA176" s="37"/>
      <c r="AB176" s="37"/>
      <c r="AC176" s="37"/>
      <c r="AD176" s="37"/>
      <c r="AE176" s="37"/>
      <c r="AR176" s="252" t="s">
        <v>422</v>
      </c>
      <c r="AT176" s="252" t="s">
        <v>393</v>
      </c>
      <c r="AU176" s="252" t="s">
        <v>92</v>
      </c>
      <c r="AY176" s="19" t="s">
        <v>387</v>
      </c>
      <c r="BE176" s="127">
        <f>IF(N176="základná",J176,0)</f>
        <v>0</v>
      </c>
      <c r="BF176" s="127">
        <f>IF(N176="znížená",J176,0)</f>
        <v>0</v>
      </c>
      <c r="BG176" s="127">
        <f>IF(N176="zákl. prenesená",J176,0)</f>
        <v>0</v>
      </c>
      <c r="BH176" s="127">
        <f>IF(N176="zníž. prenesená",J176,0)</f>
        <v>0</v>
      </c>
      <c r="BI176" s="127">
        <f>IF(N176="nulová",J176,0)</f>
        <v>0</v>
      </c>
      <c r="BJ176" s="19" t="s">
        <v>92</v>
      </c>
      <c r="BK176" s="127">
        <f>ROUND(I176*H176,2)</f>
        <v>0</v>
      </c>
      <c r="BL176" s="19" t="s">
        <v>422</v>
      </c>
      <c r="BM176" s="252" t="s">
        <v>2127</v>
      </c>
    </row>
    <row r="177" spans="1:65" s="12" customFormat="1" ht="25.95" customHeight="1">
      <c r="B177" s="212"/>
      <c r="C177" s="213"/>
      <c r="D177" s="214" t="s">
        <v>75</v>
      </c>
      <c r="E177" s="215" t="s">
        <v>592</v>
      </c>
      <c r="F177" s="215" t="s">
        <v>2128</v>
      </c>
      <c r="G177" s="213"/>
      <c r="H177" s="213"/>
      <c r="I177" s="216"/>
      <c r="J177" s="191">
        <f>BK177</f>
        <v>0</v>
      </c>
      <c r="K177" s="213"/>
      <c r="L177" s="217"/>
      <c r="M177" s="218"/>
      <c r="N177" s="219"/>
      <c r="O177" s="219"/>
      <c r="P177" s="220">
        <f>P178+P208</f>
        <v>0</v>
      </c>
      <c r="Q177" s="219"/>
      <c r="R177" s="220">
        <f>R178+R208</f>
        <v>4.5575700000000001</v>
      </c>
      <c r="S177" s="219"/>
      <c r="T177" s="221">
        <f>T178+T208</f>
        <v>0</v>
      </c>
      <c r="AR177" s="222" t="s">
        <v>99</v>
      </c>
      <c r="AT177" s="223" t="s">
        <v>75</v>
      </c>
      <c r="AU177" s="223" t="s">
        <v>76</v>
      </c>
      <c r="AY177" s="222" t="s">
        <v>387</v>
      </c>
      <c r="BK177" s="224">
        <f>BK178+BK208</f>
        <v>0</v>
      </c>
    </row>
    <row r="178" spans="1:65" s="12" customFormat="1" ht="22.8" customHeight="1">
      <c r="B178" s="212"/>
      <c r="C178" s="213"/>
      <c r="D178" s="214" t="s">
        <v>75</v>
      </c>
      <c r="E178" s="225" t="s">
        <v>1956</v>
      </c>
      <c r="F178" s="225" t="s">
        <v>2129</v>
      </c>
      <c r="G178" s="213"/>
      <c r="H178" s="213"/>
      <c r="I178" s="216"/>
      <c r="J178" s="226">
        <f>BK178</f>
        <v>0</v>
      </c>
      <c r="K178" s="213"/>
      <c r="L178" s="217"/>
      <c r="M178" s="218"/>
      <c r="N178" s="219"/>
      <c r="O178" s="219"/>
      <c r="P178" s="220">
        <f>SUM(P179:P207)</f>
        <v>0</v>
      </c>
      <c r="Q178" s="219"/>
      <c r="R178" s="220">
        <f>SUM(R179:R207)</f>
        <v>3.88002</v>
      </c>
      <c r="S178" s="219"/>
      <c r="T178" s="221">
        <f>SUM(T179:T207)</f>
        <v>0</v>
      </c>
      <c r="AR178" s="222" t="s">
        <v>99</v>
      </c>
      <c r="AT178" s="223" t="s">
        <v>75</v>
      </c>
      <c r="AU178" s="223" t="s">
        <v>84</v>
      </c>
      <c r="AY178" s="222" t="s">
        <v>387</v>
      </c>
      <c r="BK178" s="224">
        <f>SUM(BK179:BK207)</f>
        <v>0</v>
      </c>
    </row>
    <row r="179" spans="1:65" s="2" customFormat="1" ht="24.15" customHeight="1">
      <c r="A179" s="37"/>
      <c r="B179" s="38"/>
      <c r="C179" s="240" t="s">
        <v>499</v>
      </c>
      <c r="D179" s="240" t="s">
        <v>393</v>
      </c>
      <c r="E179" s="241" t="s">
        <v>2130</v>
      </c>
      <c r="F179" s="242" t="s">
        <v>2131</v>
      </c>
      <c r="G179" s="243" t="s">
        <v>396</v>
      </c>
      <c r="H179" s="244">
        <v>20</v>
      </c>
      <c r="I179" s="245"/>
      <c r="J179" s="246">
        <f>ROUND(I179*H179,2)</f>
        <v>0</v>
      </c>
      <c r="K179" s="247"/>
      <c r="L179" s="40"/>
      <c r="M179" s="248" t="s">
        <v>1</v>
      </c>
      <c r="N179" s="249" t="s">
        <v>42</v>
      </c>
      <c r="O179" s="78"/>
      <c r="P179" s="250">
        <f>O179*H179</f>
        <v>0</v>
      </c>
      <c r="Q179" s="250">
        <v>0</v>
      </c>
      <c r="R179" s="250">
        <f>Q179*H179</f>
        <v>0</v>
      </c>
      <c r="S179" s="250">
        <v>0</v>
      </c>
      <c r="T179" s="251">
        <f>S179*H179</f>
        <v>0</v>
      </c>
      <c r="U179" s="37"/>
      <c r="V179" s="37"/>
      <c r="W179" s="37"/>
      <c r="X179" s="37"/>
      <c r="Y179" s="37"/>
      <c r="Z179" s="37"/>
      <c r="AA179" s="37"/>
      <c r="AB179" s="37"/>
      <c r="AC179" s="37"/>
      <c r="AD179" s="37"/>
      <c r="AE179" s="37"/>
      <c r="AR179" s="252" t="s">
        <v>731</v>
      </c>
      <c r="AT179" s="252" t="s">
        <v>393</v>
      </c>
      <c r="AU179" s="252" t="s">
        <v>92</v>
      </c>
      <c r="AY179" s="19" t="s">
        <v>387</v>
      </c>
      <c r="BE179" s="127">
        <f>IF(N179="základná",J179,0)</f>
        <v>0</v>
      </c>
      <c r="BF179" s="127">
        <f>IF(N179="znížená",J179,0)</f>
        <v>0</v>
      </c>
      <c r="BG179" s="127">
        <f>IF(N179="zákl. prenesená",J179,0)</f>
        <v>0</v>
      </c>
      <c r="BH179" s="127">
        <f>IF(N179="zníž. prenesená",J179,0)</f>
        <v>0</v>
      </c>
      <c r="BI179" s="127">
        <f>IF(N179="nulová",J179,0)</f>
        <v>0</v>
      </c>
      <c r="BJ179" s="19" t="s">
        <v>92</v>
      </c>
      <c r="BK179" s="127">
        <f>ROUND(I179*H179,2)</f>
        <v>0</v>
      </c>
      <c r="BL179" s="19" t="s">
        <v>731</v>
      </c>
      <c r="BM179" s="252" t="s">
        <v>2132</v>
      </c>
    </row>
    <row r="180" spans="1:65" s="2" customFormat="1" ht="21.75" customHeight="1">
      <c r="A180" s="37"/>
      <c r="B180" s="38"/>
      <c r="C180" s="297" t="s">
        <v>7</v>
      </c>
      <c r="D180" s="297" t="s">
        <v>592</v>
      </c>
      <c r="E180" s="298" t="s">
        <v>2133</v>
      </c>
      <c r="F180" s="299" t="s">
        <v>2134</v>
      </c>
      <c r="G180" s="300" t="s">
        <v>396</v>
      </c>
      <c r="H180" s="301">
        <v>20</v>
      </c>
      <c r="I180" s="302"/>
      <c r="J180" s="303">
        <f>ROUND(I180*H180,2)</f>
        <v>0</v>
      </c>
      <c r="K180" s="304"/>
      <c r="L180" s="305"/>
      <c r="M180" s="306" t="s">
        <v>1</v>
      </c>
      <c r="N180" s="307" t="s">
        <v>42</v>
      </c>
      <c r="O180" s="78"/>
      <c r="P180" s="250">
        <f>O180*H180</f>
        <v>0</v>
      </c>
      <c r="Q180" s="250">
        <v>2.4000000000000001E-4</v>
      </c>
      <c r="R180" s="250">
        <f>Q180*H180</f>
        <v>4.8000000000000004E-3</v>
      </c>
      <c r="S180" s="250">
        <v>0</v>
      </c>
      <c r="T180" s="251">
        <f>S180*H180</f>
        <v>0</v>
      </c>
      <c r="U180" s="37"/>
      <c r="V180" s="37"/>
      <c r="W180" s="37"/>
      <c r="X180" s="37"/>
      <c r="Y180" s="37"/>
      <c r="Z180" s="37"/>
      <c r="AA180" s="37"/>
      <c r="AB180" s="37"/>
      <c r="AC180" s="37"/>
      <c r="AD180" s="37"/>
      <c r="AE180" s="37"/>
      <c r="AR180" s="252" t="s">
        <v>1012</v>
      </c>
      <c r="AT180" s="252" t="s">
        <v>592</v>
      </c>
      <c r="AU180" s="252" t="s">
        <v>92</v>
      </c>
      <c r="AY180" s="19" t="s">
        <v>387</v>
      </c>
      <c r="BE180" s="127">
        <f>IF(N180="základná",J180,0)</f>
        <v>0</v>
      </c>
      <c r="BF180" s="127">
        <f>IF(N180="znížená",J180,0)</f>
        <v>0</v>
      </c>
      <c r="BG180" s="127">
        <f>IF(N180="zákl. prenesená",J180,0)</f>
        <v>0</v>
      </c>
      <c r="BH180" s="127">
        <f>IF(N180="zníž. prenesená",J180,0)</f>
        <v>0</v>
      </c>
      <c r="BI180" s="127">
        <f>IF(N180="nulová",J180,0)</f>
        <v>0</v>
      </c>
      <c r="BJ180" s="19" t="s">
        <v>92</v>
      </c>
      <c r="BK180" s="127">
        <f>ROUND(I180*H180,2)</f>
        <v>0</v>
      </c>
      <c r="BL180" s="19" t="s">
        <v>1012</v>
      </c>
      <c r="BM180" s="252" t="s">
        <v>2135</v>
      </c>
    </row>
    <row r="181" spans="1:65" s="2" customFormat="1" ht="19.2">
      <c r="A181" s="37"/>
      <c r="B181" s="38"/>
      <c r="C181" s="39"/>
      <c r="D181" s="255" t="s">
        <v>652</v>
      </c>
      <c r="E181" s="39"/>
      <c r="F181" s="308" t="s">
        <v>2136</v>
      </c>
      <c r="G181" s="39"/>
      <c r="H181" s="39"/>
      <c r="I181" s="197"/>
      <c r="J181" s="39"/>
      <c r="K181" s="39"/>
      <c r="L181" s="40"/>
      <c r="M181" s="309"/>
      <c r="N181" s="310"/>
      <c r="O181" s="78"/>
      <c r="P181" s="78"/>
      <c r="Q181" s="78"/>
      <c r="R181" s="78"/>
      <c r="S181" s="78"/>
      <c r="T181" s="79"/>
      <c r="U181" s="37"/>
      <c r="V181" s="37"/>
      <c r="W181" s="37"/>
      <c r="X181" s="37"/>
      <c r="Y181" s="37"/>
      <c r="Z181" s="37"/>
      <c r="AA181" s="37"/>
      <c r="AB181" s="37"/>
      <c r="AC181" s="37"/>
      <c r="AD181" s="37"/>
      <c r="AE181" s="37"/>
      <c r="AT181" s="19" t="s">
        <v>652</v>
      </c>
      <c r="AU181" s="19" t="s">
        <v>92</v>
      </c>
    </row>
    <row r="182" spans="1:65" s="2" customFormat="1" ht="16.5" customHeight="1">
      <c r="A182" s="37"/>
      <c r="B182" s="38"/>
      <c r="C182" s="297" t="s">
        <v>508</v>
      </c>
      <c r="D182" s="297" t="s">
        <v>592</v>
      </c>
      <c r="E182" s="298" t="s">
        <v>2137</v>
      </c>
      <c r="F182" s="299" t="s">
        <v>2138</v>
      </c>
      <c r="G182" s="300" t="s">
        <v>436</v>
      </c>
      <c r="H182" s="301">
        <v>44</v>
      </c>
      <c r="I182" s="302"/>
      <c r="J182" s="303">
        <f t="shared" ref="J182:J207" si="15">ROUND(I182*H182,2)</f>
        <v>0</v>
      </c>
      <c r="K182" s="304"/>
      <c r="L182" s="305"/>
      <c r="M182" s="306" t="s">
        <v>1</v>
      </c>
      <c r="N182" s="307" t="s">
        <v>42</v>
      </c>
      <c r="O182" s="78"/>
      <c r="P182" s="250">
        <f t="shared" ref="P182:P207" si="16">O182*H182</f>
        <v>0</v>
      </c>
      <c r="Q182" s="250">
        <v>1.0000000000000001E-5</v>
      </c>
      <c r="R182" s="250">
        <f t="shared" ref="R182:R207" si="17">Q182*H182</f>
        <v>4.4000000000000002E-4</v>
      </c>
      <c r="S182" s="250">
        <v>0</v>
      </c>
      <c r="T182" s="251">
        <f t="shared" ref="T182:T207" si="18">S182*H182</f>
        <v>0</v>
      </c>
      <c r="U182" s="37"/>
      <c r="V182" s="37"/>
      <c r="W182" s="37"/>
      <c r="X182" s="37"/>
      <c r="Y182" s="37"/>
      <c r="Z182" s="37"/>
      <c r="AA182" s="37"/>
      <c r="AB182" s="37"/>
      <c r="AC182" s="37"/>
      <c r="AD182" s="37"/>
      <c r="AE182" s="37"/>
      <c r="AR182" s="252" t="s">
        <v>1012</v>
      </c>
      <c r="AT182" s="252" t="s">
        <v>592</v>
      </c>
      <c r="AU182" s="252" t="s">
        <v>92</v>
      </c>
      <c r="AY182" s="19" t="s">
        <v>387</v>
      </c>
      <c r="BE182" s="127">
        <f t="shared" ref="BE182:BE207" si="19">IF(N182="základná",J182,0)</f>
        <v>0</v>
      </c>
      <c r="BF182" s="127">
        <f t="shared" ref="BF182:BF207" si="20">IF(N182="znížená",J182,0)</f>
        <v>0</v>
      </c>
      <c r="BG182" s="127">
        <f t="shared" ref="BG182:BG207" si="21">IF(N182="zákl. prenesená",J182,0)</f>
        <v>0</v>
      </c>
      <c r="BH182" s="127">
        <f t="shared" ref="BH182:BH207" si="22">IF(N182="zníž. prenesená",J182,0)</f>
        <v>0</v>
      </c>
      <c r="BI182" s="127">
        <f t="shared" ref="BI182:BI207" si="23">IF(N182="nulová",J182,0)</f>
        <v>0</v>
      </c>
      <c r="BJ182" s="19" t="s">
        <v>92</v>
      </c>
      <c r="BK182" s="127">
        <f t="shared" ref="BK182:BK207" si="24">ROUND(I182*H182,2)</f>
        <v>0</v>
      </c>
      <c r="BL182" s="19" t="s">
        <v>1012</v>
      </c>
      <c r="BM182" s="252" t="s">
        <v>2139</v>
      </c>
    </row>
    <row r="183" spans="1:65" s="2" customFormat="1" ht="24.15" customHeight="1">
      <c r="A183" s="37"/>
      <c r="B183" s="38"/>
      <c r="C183" s="240" t="s">
        <v>515</v>
      </c>
      <c r="D183" s="240" t="s">
        <v>393</v>
      </c>
      <c r="E183" s="241" t="s">
        <v>2140</v>
      </c>
      <c r="F183" s="242" t="s">
        <v>2141</v>
      </c>
      <c r="G183" s="243" t="s">
        <v>396</v>
      </c>
      <c r="H183" s="244">
        <v>40</v>
      </c>
      <c r="I183" s="245"/>
      <c r="J183" s="246">
        <f t="shared" si="15"/>
        <v>0</v>
      </c>
      <c r="K183" s="247"/>
      <c r="L183" s="40"/>
      <c r="M183" s="248" t="s">
        <v>1</v>
      </c>
      <c r="N183" s="249" t="s">
        <v>42</v>
      </c>
      <c r="O183" s="78"/>
      <c r="P183" s="250">
        <f t="shared" si="16"/>
        <v>0</v>
      </c>
      <c r="Q183" s="250">
        <v>0</v>
      </c>
      <c r="R183" s="250">
        <f t="shared" si="17"/>
        <v>0</v>
      </c>
      <c r="S183" s="250">
        <v>0</v>
      </c>
      <c r="T183" s="251">
        <f t="shared" si="18"/>
        <v>0</v>
      </c>
      <c r="U183" s="37"/>
      <c r="V183" s="37"/>
      <c r="W183" s="37"/>
      <c r="X183" s="37"/>
      <c r="Y183" s="37"/>
      <c r="Z183" s="37"/>
      <c r="AA183" s="37"/>
      <c r="AB183" s="37"/>
      <c r="AC183" s="37"/>
      <c r="AD183" s="37"/>
      <c r="AE183" s="37"/>
      <c r="AR183" s="252" t="s">
        <v>731</v>
      </c>
      <c r="AT183" s="252" t="s">
        <v>393</v>
      </c>
      <c r="AU183" s="252" t="s">
        <v>92</v>
      </c>
      <c r="AY183" s="19" t="s">
        <v>387</v>
      </c>
      <c r="BE183" s="127">
        <f t="shared" si="19"/>
        <v>0</v>
      </c>
      <c r="BF183" s="127">
        <f t="shared" si="20"/>
        <v>0</v>
      </c>
      <c r="BG183" s="127">
        <f t="shared" si="21"/>
        <v>0</v>
      </c>
      <c r="BH183" s="127">
        <f t="shared" si="22"/>
        <v>0</v>
      </c>
      <c r="BI183" s="127">
        <f t="shared" si="23"/>
        <v>0</v>
      </c>
      <c r="BJ183" s="19" t="s">
        <v>92</v>
      </c>
      <c r="BK183" s="127">
        <f t="shared" si="24"/>
        <v>0</v>
      </c>
      <c r="BL183" s="19" t="s">
        <v>731</v>
      </c>
      <c r="BM183" s="252" t="s">
        <v>2142</v>
      </c>
    </row>
    <row r="184" spans="1:65" s="2" customFormat="1" ht="24.15" customHeight="1">
      <c r="A184" s="37"/>
      <c r="B184" s="38"/>
      <c r="C184" s="297" t="s">
        <v>522</v>
      </c>
      <c r="D184" s="297" t="s">
        <v>592</v>
      </c>
      <c r="E184" s="298" t="s">
        <v>2143</v>
      </c>
      <c r="F184" s="299" t="s">
        <v>2144</v>
      </c>
      <c r="G184" s="300" t="s">
        <v>396</v>
      </c>
      <c r="H184" s="301">
        <v>40</v>
      </c>
      <c r="I184" s="302"/>
      <c r="J184" s="303">
        <f t="shared" si="15"/>
        <v>0</v>
      </c>
      <c r="K184" s="304"/>
      <c r="L184" s="305"/>
      <c r="M184" s="306" t="s">
        <v>1</v>
      </c>
      <c r="N184" s="307" t="s">
        <v>42</v>
      </c>
      <c r="O184" s="78"/>
      <c r="P184" s="250">
        <f t="shared" si="16"/>
        <v>0</v>
      </c>
      <c r="Q184" s="250">
        <v>1.6000000000000001E-4</v>
      </c>
      <c r="R184" s="250">
        <f t="shared" si="17"/>
        <v>6.4000000000000003E-3</v>
      </c>
      <c r="S184" s="250">
        <v>0</v>
      </c>
      <c r="T184" s="251">
        <f t="shared" si="18"/>
        <v>0</v>
      </c>
      <c r="U184" s="37"/>
      <c r="V184" s="37"/>
      <c r="W184" s="37"/>
      <c r="X184" s="37"/>
      <c r="Y184" s="37"/>
      <c r="Z184" s="37"/>
      <c r="AA184" s="37"/>
      <c r="AB184" s="37"/>
      <c r="AC184" s="37"/>
      <c r="AD184" s="37"/>
      <c r="AE184" s="37"/>
      <c r="AR184" s="252" t="s">
        <v>1012</v>
      </c>
      <c r="AT184" s="252" t="s">
        <v>592</v>
      </c>
      <c r="AU184" s="252" t="s">
        <v>92</v>
      </c>
      <c r="AY184" s="19" t="s">
        <v>387</v>
      </c>
      <c r="BE184" s="127">
        <f t="shared" si="19"/>
        <v>0</v>
      </c>
      <c r="BF184" s="127">
        <f t="shared" si="20"/>
        <v>0</v>
      </c>
      <c r="BG184" s="127">
        <f t="shared" si="21"/>
        <v>0</v>
      </c>
      <c r="BH184" s="127">
        <f t="shared" si="22"/>
        <v>0</v>
      </c>
      <c r="BI184" s="127">
        <f t="shared" si="23"/>
        <v>0</v>
      </c>
      <c r="BJ184" s="19" t="s">
        <v>92</v>
      </c>
      <c r="BK184" s="127">
        <f t="shared" si="24"/>
        <v>0</v>
      </c>
      <c r="BL184" s="19" t="s">
        <v>1012</v>
      </c>
      <c r="BM184" s="252" t="s">
        <v>2145</v>
      </c>
    </row>
    <row r="185" spans="1:65" s="2" customFormat="1" ht="24.15" customHeight="1">
      <c r="A185" s="37"/>
      <c r="B185" s="38"/>
      <c r="C185" s="240" t="s">
        <v>296</v>
      </c>
      <c r="D185" s="240" t="s">
        <v>393</v>
      </c>
      <c r="E185" s="241" t="s">
        <v>2140</v>
      </c>
      <c r="F185" s="242" t="s">
        <v>2141</v>
      </c>
      <c r="G185" s="243" t="s">
        <v>396</v>
      </c>
      <c r="H185" s="244">
        <v>40</v>
      </c>
      <c r="I185" s="245"/>
      <c r="J185" s="246">
        <f t="shared" si="15"/>
        <v>0</v>
      </c>
      <c r="K185" s="247"/>
      <c r="L185" s="40"/>
      <c r="M185" s="248" t="s">
        <v>1</v>
      </c>
      <c r="N185" s="249" t="s">
        <v>42</v>
      </c>
      <c r="O185" s="78"/>
      <c r="P185" s="250">
        <f t="shared" si="16"/>
        <v>0</v>
      </c>
      <c r="Q185" s="250">
        <v>0</v>
      </c>
      <c r="R185" s="250">
        <f t="shared" si="17"/>
        <v>0</v>
      </c>
      <c r="S185" s="250">
        <v>0</v>
      </c>
      <c r="T185" s="251">
        <f t="shared" si="18"/>
        <v>0</v>
      </c>
      <c r="U185" s="37"/>
      <c r="V185" s="37"/>
      <c r="W185" s="37"/>
      <c r="X185" s="37"/>
      <c r="Y185" s="37"/>
      <c r="Z185" s="37"/>
      <c r="AA185" s="37"/>
      <c r="AB185" s="37"/>
      <c r="AC185" s="37"/>
      <c r="AD185" s="37"/>
      <c r="AE185" s="37"/>
      <c r="AR185" s="252" t="s">
        <v>731</v>
      </c>
      <c r="AT185" s="252" t="s">
        <v>393</v>
      </c>
      <c r="AU185" s="252" t="s">
        <v>92</v>
      </c>
      <c r="AY185" s="19" t="s">
        <v>387</v>
      </c>
      <c r="BE185" s="127">
        <f t="shared" si="19"/>
        <v>0</v>
      </c>
      <c r="BF185" s="127">
        <f t="shared" si="20"/>
        <v>0</v>
      </c>
      <c r="BG185" s="127">
        <f t="shared" si="21"/>
        <v>0</v>
      </c>
      <c r="BH185" s="127">
        <f t="shared" si="22"/>
        <v>0</v>
      </c>
      <c r="BI185" s="127">
        <f t="shared" si="23"/>
        <v>0</v>
      </c>
      <c r="BJ185" s="19" t="s">
        <v>92</v>
      </c>
      <c r="BK185" s="127">
        <f t="shared" si="24"/>
        <v>0</v>
      </c>
      <c r="BL185" s="19" t="s">
        <v>731</v>
      </c>
      <c r="BM185" s="252" t="s">
        <v>2146</v>
      </c>
    </row>
    <row r="186" spans="1:65" s="2" customFormat="1" ht="24.15" customHeight="1">
      <c r="A186" s="37"/>
      <c r="B186" s="38"/>
      <c r="C186" s="240" t="s">
        <v>531</v>
      </c>
      <c r="D186" s="240" t="s">
        <v>393</v>
      </c>
      <c r="E186" s="241" t="s">
        <v>2147</v>
      </c>
      <c r="F186" s="242" t="s">
        <v>2148</v>
      </c>
      <c r="G186" s="243" t="s">
        <v>396</v>
      </c>
      <c r="H186" s="244">
        <v>40</v>
      </c>
      <c r="I186" s="245"/>
      <c r="J186" s="246">
        <f t="shared" si="15"/>
        <v>0</v>
      </c>
      <c r="K186" s="247"/>
      <c r="L186" s="40"/>
      <c r="M186" s="248" t="s">
        <v>1</v>
      </c>
      <c r="N186" s="249" t="s">
        <v>42</v>
      </c>
      <c r="O186" s="78"/>
      <c r="P186" s="250">
        <f t="shared" si="16"/>
        <v>0</v>
      </c>
      <c r="Q186" s="250">
        <v>0</v>
      </c>
      <c r="R186" s="250">
        <f t="shared" si="17"/>
        <v>0</v>
      </c>
      <c r="S186" s="250">
        <v>0</v>
      </c>
      <c r="T186" s="251">
        <f t="shared" si="18"/>
        <v>0</v>
      </c>
      <c r="U186" s="37"/>
      <c r="V186" s="37"/>
      <c r="W186" s="37"/>
      <c r="X186" s="37"/>
      <c r="Y186" s="37"/>
      <c r="Z186" s="37"/>
      <c r="AA186" s="37"/>
      <c r="AB186" s="37"/>
      <c r="AC186" s="37"/>
      <c r="AD186" s="37"/>
      <c r="AE186" s="37"/>
      <c r="AR186" s="252" t="s">
        <v>731</v>
      </c>
      <c r="AT186" s="252" t="s">
        <v>393</v>
      </c>
      <c r="AU186" s="252" t="s">
        <v>92</v>
      </c>
      <c r="AY186" s="19" t="s">
        <v>387</v>
      </c>
      <c r="BE186" s="127">
        <f t="shared" si="19"/>
        <v>0</v>
      </c>
      <c r="BF186" s="127">
        <f t="shared" si="20"/>
        <v>0</v>
      </c>
      <c r="BG186" s="127">
        <f t="shared" si="21"/>
        <v>0</v>
      </c>
      <c r="BH186" s="127">
        <f t="shared" si="22"/>
        <v>0</v>
      </c>
      <c r="BI186" s="127">
        <f t="shared" si="23"/>
        <v>0</v>
      </c>
      <c r="BJ186" s="19" t="s">
        <v>92</v>
      </c>
      <c r="BK186" s="127">
        <f t="shared" si="24"/>
        <v>0</v>
      </c>
      <c r="BL186" s="19" t="s">
        <v>731</v>
      </c>
      <c r="BM186" s="252" t="s">
        <v>2149</v>
      </c>
    </row>
    <row r="187" spans="1:65" s="2" customFormat="1" ht="24.15" customHeight="1">
      <c r="A187" s="37"/>
      <c r="B187" s="38"/>
      <c r="C187" s="297" t="s">
        <v>535</v>
      </c>
      <c r="D187" s="297" t="s">
        <v>592</v>
      </c>
      <c r="E187" s="298" t="s">
        <v>2150</v>
      </c>
      <c r="F187" s="299" t="s">
        <v>2151</v>
      </c>
      <c r="G187" s="300" t="s">
        <v>396</v>
      </c>
      <c r="H187" s="301">
        <v>40</v>
      </c>
      <c r="I187" s="302"/>
      <c r="J187" s="303">
        <f t="shared" si="15"/>
        <v>0</v>
      </c>
      <c r="K187" s="304"/>
      <c r="L187" s="305"/>
      <c r="M187" s="306" t="s">
        <v>1</v>
      </c>
      <c r="N187" s="307" t="s">
        <v>42</v>
      </c>
      <c r="O187" s="78"/>
      <c r="P187" s="250">
        <f t="shared" si="16"/>
        <v>0</v>
      </c>
      <c r="Q187" s="250">
        <v>1E-4</v>
      </c>
      <c r="R187" s="250">
        <f t="shared" si="17"/>
        <v>4.0000000000000001E-3</v>
      </c>
      <c r="S187" s="250">
        <v>0</v>
      </c>
      <c r="T187" s="251">
        <f t="shared" si="18"/>
        <v>0</v>
      </c>
      <c r="U187" s="37"/>
      <c r="V187" s="37"/>
      <c r="W187" s="37"/>
      <c r="X187" s="37"/>
      <c r="Y187" s="37"/>
      <c r="Z187" s="37"/>
      <c r="AA187" s="37"/>
      <c r="AB187" s="37"/>
      <c r="AC187" s="37"/>
      <c r="AD187" s="37"/>
      <c r="AE187" s="37"/>
      <c r="AR187" s="252" t="s">
        <v>1012</v>
      </c>
      <c r="AT187" s="252" t="s">
        <v>592</v>
      </c>
      <c r="AU187" s="252" t="s">
        <v>92</v>
      </c>
      <c r="AY187" s="19" t="s">
        <v>387</v>
      </c>
      <c r="BE187" s="127">
        <f t="shared" si="19"/>
        <v>0</v>
      </c>
      <c r="BF187" s="127">
        <f t="shared" si="20"/>
        <v>0</v>
      </c>
      <c r="BG187" s="127">
        <f t="shared" si="21"/>
        <v>0</v>
      </c>
      <c r="BH187" s="127">
        <f t="shared" si="22"/>
        <v>0</v>
      </c>
      <c r="BI187" s="127">
        <f t="shared" si="23"/>
        <v>0</v>
      </c>
      <c r="BJ187" s="19" t="s">
        <v>92</v>
      </c>
      <c r="BK187" s="127">
        <f t="shared" si="24"/>
        <v>0</v>
      </c>
      <c r="BL187" s="19" t="s">
        <v>1012</v>
      </c>
      <c r="BM187" s="252" t="s">
        <v>2152</v>
      </c>
    </row>
    <row r="188" spans="1:65" s="2" customFormat="1" ht="24.15" customHeight="1">
      <c r="A188" s="37"/>
      <c r="B188" s="38"/>
      <c r="C188" s="297" t="s">
        <v>540</v>
      </c>
      <c r="D188" s="297" t="s">
        <v>592</v>
      </c>
      <c r="E188" s="298" t="s">
        <v>2153</v>
      </c>
      <c r="F188" s="299" t="s">
        <v>2154</v>
      </c>
      <c r="G188" s="300" t="s">
        <v>436</v>
      </c>
      <c r="H188" s="301">
        <v>80</v>
      </c>
      <c r="I188" s="302"/>
      <c r="J188" s="303">
        <f t="shared" si="15"/>
        <v>0</v>
      </c>
      <c r="K188" s="304"/>
      <c r="L188" s="305"/>
      <c r="M188" s="306" t="s">
        <v>1</v>
      </c>
      <c r="N188" s="307" t="s">
        <v>42</v>
      </c>
      <c r="O188" s="78"/>
      <c r="P188" s="250">
        <f t="shared" si="16"/>
        <v>0</v>
      </c>
      <c r="Q188" s="250">
        <v>6.9999999999999994E-5</v>
      </c>
      <c r="R188" s="250">
        <f t="shared" si="17"/>
        <v>5.5999999999999991E-3</v>
      </c>
      <c r="S188" s="250">
        <v>0</v>
      </c>
      <c r="T188" s="251">
        <f t="shared" si="18"/>
        <v>0</v>
      </c>
      <c r="U188" s="37"/>
      <c r="V188" s="37"/>
      <c r="W188" s="37"/>
      <c r="X188" s="37"/>
      <c r="Y188" s="37"/>
      <c r="Z188" s="37"/>
      <c r="AA188" s="37"/>
      <c r="AB188" s="37"/>
      <c r="AC188" s="37"/>
      <c r="AD188" s="37"/>
      <c r="AE188" s="37"/>
      <c r="AR188" s="252" t="s">
        <v>1012</v>
      </c>
      <c r="AT188" s="252" t="s">
        <v>592</v>
      </c>
      <c r="AU188" s="252" t="s">
        <v>92</v>
      </c>
      <c r="AY188" s="19" t="s">
        <v>387</v>
      </c>
      <c r="BE188" s="127">
        <f t="shared" si="19"/>
        <v>0</v>
      </c>
      <c r="BF188" s="127">
        <f t="shared" si="20"/>
        <v>0</v>
      </c>
      <c r="BG188" s="127">
        <f t="shared" si="21"/>
        <v>0</v>
      </c>
      <c r="BH188" s="127">
        <f t="shared" si="22"/>
        <v>0</v>
      </c>
      <c r="BI188" s="127">
        <f t="shared" si="23"/>
        <v>0</v>
      </c>
      <c r="BJ188" s="19" t="s">
        <v>92</v>
      </c>
      <c r="BK188" s="127">
        <f t="shared" si="24"/>
        <v>0</v>
      </c>
      <c r="BL188" s="19" t="s">
        <v>1012</v>
      </c>
      <c r="BM188" s="252" t="s">
        <v>2155</v>
      </c>
    </row>
    <row r="189" spans="1:65" s="2" customFormat="1" ht="33" customHeight="1">
      <c r="A189" s="37"/>
      <c r="B189" s="38"/>
      <c r="C189" s="240" t="s">
        <v>546</v>
      </c>
      <c r="D189" s="240" t="s">
        <v>393</v>
      </c>
      <c r="E189" s="241" t="s">
        <v>2156</v>
      </c>
      <c r="F189" s="242" t="s">
        <v>2157</v>
      </c>
      <c r="G189" s="243" t="s">
        <v>436</v>
      </c>
      <c r="H189" s="244">
        <v>39</v>
      </c>
      <c r="I189" s="245"/>
      <c r="J189" s="246">
        <f t="shared" si="15"/>
        <v>0</v>
      </c>
      <c r="K189" s="247"/>
      <c r="L189" s="40"/>
      <c r="M189" s="248" t="s">
        <v>1</v>
      </c>
      <c r="N189" s="249" t="s">
        <v>42</v>
      </c>
      <c r="O189" s="78"/>
      <c r="P189" s="250">
        <f t="shared" si="16"/>
        <v>0</v>
      </c>
      <c r="Q189" s="250">
        <v>0</v>
      </c>
      <c r="R189" s="250">
        <f t="shared" si="17"/>
        <v>0</v>
      </c>
      <c r="S189" s="250">
        <v>0</v>
      </c>
      <c r="T189" s="251">
        <f t="shared" si="18"/>
        <v>0</v>
      </c>
      <c r="U189" s="37"/>
      <c r="V189" s="37"/>
      <c r="W189" s="37"/>
      <c r="X189" s="37"/>
      <c r="Y189" s="37"/>
      <c r="Z189" s="37"/>
      <c r="AA189" s="37"/>
      <c r="AB189" s="37"/>
      <c r="AC189" s="37"/>
      <c r="AD189" s="37"/>
      <c r="AE189" s="37"/>
      <c r="AR189" s="252" t="s">
        <v>731</v>
      </c>
      <c r="AT189" s="252" t="s">
        <v>393</v>
      </c>
      <c r="AU189" s="252" t="s">
        <v>92</v>
      </c>
      <c r="AY189" s="19" t="s">
        <v>387</v>
      </c>
      <c r="BE189" s="127">
        <f t="shared" si="19"/>
        <v>0</v>
      </c>
      <c r="BF189" s="127">
        <f t="shared" si="20"/>
        <v>0</v>
      </c>
      <c r="BG189" s="127">
        <f t="shared" si="21"/>
        <v>0</v>
      </c>
      <c r="BH189" s="127">
        <f t="shared" si="22"/>
        <v>0</v>
      </c>
      <c r="BI189" s="127">
        <f t="shared" si="23"/>
        <v>0</v>
      </c>
      <c r="BJ189" s="19" t="s">
        <v>92</v>
      </c>
      <c r="BK189" s="127">
        <f t="shared" si="24"/>
        <v>0</v>
      </c>
      <c r="BL189" s="19" t="s">
        <v>731</v>
      </c>
      <c r="BM189" s="252" t="s">
        <v>2158</v>
      </c>
    </row>
    <row r="190" spans="1:65" s="2" customFormat="1" ht="24.15" customHeight="1">
      <c r="A190" s="37"/>
      <c r="B190" s="38"/>
      <c r="C190" s="297" t="s">
        <v>554</v>
      </c>
      <c r="D190" s="297" t="s">
        <v>592</v>
      </c>
      <c r="E190" s="298" t="s">
        <v>2159</v>
      </c>
      <c r="F190" s="299" t="s">
        <v>2160</v>
      </c>
      <c r="G190" s="300" t="s">
        <v>436</v>
      </c>
      <c r="H190" s="301">
        <v>24</v>
      </c>
      <c r="I190" s="302"/>
      <c r="J190" s="303">
        <f t="shared" si="15"/>
        <v>0</v>
      </c>
      <c r="K190" s="304"/>
      <c r="L190" s="305"/>
      <c r="M190" s="306" t="s">
        <v>1</v>
      </c>
      <c r="N190" s="307" t="s">
        <v>42</v>
      </c>
      <c r="O190" s="78"/>
      <c r="P190" s="250">
        <f t="shared" si="16"/>
        <v>0</v>
      </c>
      <c r="Q190" s="250">
        <v>6.0000000000000002E-5</v>
      </c>
      <c r="R190" s="250">
        <f t="shared" si="17"/>
        <v>1.4400000000000001E-3</v>
      </c>
      <c r="S190" s="250">
        <v>0</v>
      </c>
      <c r="T190" s="251">
        <f t="shared" si="18"/>
        <v>0</v>
      </c>
      <c r="U190" s="37"/>
      <c r="V190" s="37"/>
      <c r="W190" s="37"/>
      <c r="X190" s="37"/>
      <c r="Y190" s="37"/>
      <c r="Z190" s="37"/>
      <c r="AA190" s="37"/>
      <c r="AB190" s="37"/>
      <c r="AC190" s="37"/>
      <c r="AD190" s="37"/>
      <c r="AE190" s="37"/>
      <c r="AR190" s="252" t="s">
        <v>1012</v>
      </c>
      <c r="AT190" s="252" t="s">
        <v>592</v>
      </c>
      <c r="AU190" s="252" t="s">
        <v>92</v>
      </c>
      <c r="AY190" s="19" t="s">
        <v>387</v>
      </c>
      <c r="BE190" s="127">
        <f t="shared" si="19"/>
        <v>0</v>
      </c>
      <c r="BF190" s="127">
        <f t="shared" si="20"/>
        <v>0</v>
      </c>
      <c r="BG190" s="127">
        <f t="shared" si="21"/>
        <v>0</v>
      </c>
      <c r="BH190" s="127">
        <f t="shared" si="22"/>
        <v>0</v>
      </c>
      <c r="BI190" s="127">
        <f t="shared" si="23"/>
        <v>0</v>
      </c>
      <c r="BJ190" s="19" t="s">
        <v>92</v>
      </c>
      <c r="BK190" s="127">
        <f t="shared" si="24"/>
        <v>0</v>
      </c>
      <c r="BL190" s="19" t="s">
        <v>1012</v>
      </c>
      <c r="BM190" s="252" t="s">
        <v>2161</v>
      </c>
    </row>
    <row r="191" spans="1:65" s="2" customFormat="1" ht="33" customHeight="1">
      <c r="A191" s="37"/>
      <c r="B191" s="38"/>
      <c r="C191" s="240" t="s">
        <v>560</v>
      </c>
      <c r="D191" s="240" t="s">
        <v>393</v>
      </c>
      <c r="E191" s="241" t="s">
        <v>2162</v>
      </c>
      <c r="F191" s="242" t="s">
        <v>2163</v>
      </c>
      <c r="G191" s="243" t="s">
        <v>436</v>
      </c>
      <c r="H191" s="244">
        <v>12</v>
      </c>
      <c r="I191" s="245"/>
      <c r="J191" s="246">
        <f t="shared" si="15"/>
        <v>0</v>
      </c>
      <c r="K191" s="247"/>
      <c r="L191" s="40"/>
      <c r="M191" s="248" t="s">
        <v>1</v>
      </c>
      <c r="N191" s="249" t="s">
        <v>42</v>
      </c>
      <c r="O191" s="78"/>
      <c r="P191" s="250">
        <f t="shared" si="16"/>
        <v>0</v>
      </c>
      <c r="Q191" s="250">
        <v>0</v>
      </c>
      <c r="R191" s="250">
        <f t="shared" si="17"/>
        <v>0</v>
      </c>
      <c r="S191" s="250">
        <v>0</v>
      </c>
      <c r="T191" s="251">
        <f t="shared" si="18"/>
        <v>0</v>
      </c>
      <c r="U191" s="37"/>
      <c r="V191" s="37"/>
      <c r="W191" s="37"/>
      <c r="X191" s="37"/>
      <c r="Y191" s="37"/>
      <c r="Z191" s="37"/>
      <c r="AA191" s="37"/>
      <c r="AB191" s="37"/>
      <c r="AC191" s="37"/>
      <c r="AD191" s="37"/>
      <c r="AE191" s="37"/>
      <c r="AR191" s="252" t="s">
        <v>731</v>
      </c>
      <c r="AT191" s="252" t="s">
        <v>393</v>
      </c>
      <c r="AU191" s="252" t="s">
        <v>92</v>
      </c>
      <c r="AY191" s="19" t="s">
        <v>387</v>
      </c>
      <c r="BE191" s="127">
        <f t="shared" si="19"/>
        <v>0</v>
      </c>
      <c r="BF191" s="127">
        <f t="shared" si="20"/>
        <v>0</v>
      </c>
      <c r="BG191" s="127">
        <f t="shared" si="21"/>
        <v>0</v>
      </c>
      <c r="BH191" s="127">
        <f t="shared" si="22"/>
        <v>0</v>
      </c>
      <c r="BI191" s="127">
        <f t="shared" si="23"/>
        <v>0</v>
      </c>
      <c r="BJ191" s="19" t="s">
        <v>92</v>
      </c>
      <c r="BK191" s="127">
        <f t="shared" si="24"/>
        <v>0</v>
      </c>
      <c r="BL191" s="19" t="s">
        <v>731</v>
      </c>
      <c r="BM191" s="252" t="s">
        <v>2164</v>
      </c>
    </row>
    <row r="192" spans="1:65" s="2" customFormat="1" ht="24.15" customHeight="1">
      <c r="A192" s="37"/>
      <c r="B192" s="38"/>
      <c r="C192" s="297" t="s">
        <v>570</v>
      </c>
      <c r="D192" s="297" t="s">
        <v>592</v>
      </c>
      <c r="E192" s="298" t="s">
        <v>2165</v>
      </c>
      <c r="F192" s="299" t="s">
        <v>2166</v>
      </c>
      <c r="G192" s="300" t="s">
        <v>436</v>
      </c>
      <c r="H192" s="301">
        <v>12</v>
      </c>
      <c r="I192" s="302"/>
      <c r="J192" s="303">
        <f t="shared" si="15"/>
        <v>0</v>
      </c>
      <c r="K192" s="304"/>
      <c r="L192" s="305"/>
      <c r="M192" s="306" t="s">
        <v>1</v>
      </c>
      <c r="N192" s="307" t="s">
        <v>42</v>
      </c>
      <c r="O192" s="78"/>
      <c r="P192" s="250">
        <f t="shared" si="16"/>
        <v>0</v>
      </c>
      <c r="Q192" s="250">
        <v>6.9999999999999994E-5</v>
      </c>
      <c r="R192" s="250">
        <f t="shared" si="17"/>
        <v>8.3999999999999993E-4</v>
      </c>
      <c r="S192" s="250">
        <v>0</v>
      </c>
      <c r="T192" s="251">
        <f t="shared" si="18"/>
        <v>0</v>
      </c>
      <c r="U192" s="37"/>
      <c r="V192" s="37"/>
      <c r="W192" s="37"/>
      <c r="X192" s="37"/>
      <c r="Y192" s="37"/>
      <c r="Z192" s="37"/>
      <c r="AA192" s="37"/>
      <c r="AB192" s="37"/>
      <c r="AC192" s="37"/>
      <c r="AD192" s="37"/>
      <c r="AE192" s="37"/>
      <c r="AR192" s="252" t="s">
        <v>1012</v>
      </c>
      <c r="AT192" s="252" t="s">
        <v>592</v>
      </c>
      <c r="AU192" s="252" t="s">
        <v>92</v>
      </c>
      <c r="AY192" s="19" t="s">
        <v>387</v>
      </c>
      <c r="BE192" s="127">
        <f t="shared" si="19"/>
        <v>0</v>
      </c>
      <c r="BF192" s="127">
        <f t="shared" si="20"/>
        <v>0</v>
      </c>
      <c r="BG192" s="127">
        <f t="shared" si="21"/>
        <v>0</v>
      </c>
      <c r="BH192" s="127">
        <f t="shared" si="22"/>
        <v>0</v>
      </c>
      <c r="BI192" s="127">
        <f t="shared" si="23"/>
        <v>0</v>
      </c>
      <c r="BJ192" s="19" t="s">
        <v>92</v>
      </c>
      <c r="BK192" s="127">
        <f t="shared" si="24"/>
        <v>0</v>
      </c>
      <c r="BL192" s="19" t="s">
        <v>1012</v>
      </c>
      <c r="BM192" s="252" t="s">
        <v>2167</v>
      </c>
    </row>
    <row r="193" spans="1:65" s="2" customFormat="1" ht="37.799999999999997" customHeight="1">
      <c r="A193" s="37"/>
      <c r="B193" s="38"/>
      <c r="C193" s="240" t="s">
        <v>575</v>
      </c>
      <c r="D193" s="240" t="s">
        <v>393</v>
      </c>
      <c r="E193" s="241" t="s">
        <v>2168</v>
      </c>
      <c r="F193" s="242" t="s">
        <v>2169</v>
      </c>
      <c r="G193" s="243" t="s">
        <v>436</v>
      </c>
      <c r="H193" s="244">
        <v>50</v>
      </c>
      <c r="I193" s="245"/>
      <c r="J193" s="246">
        <f t="shared" si="15"/>
        <v>0</v>
      </c>
      <c r="K193" s="247"/>
      <c r="L193" s="40"/>
      <c r="M193" s="248" t="s">
        <v>1</v>
      </c>
      <c r="N193" s="249" t="s">
        <v>42</v>
      </c>
      <c r="O193" s="78"/>
      <c r="P193" s="250">
        <f t="shared" si="16"/>
        <v>0</v>
      </c>
      <c r="Q193" s="250">
        <v>0</v>
      </c>
      <c r="R193" s="250">
        <f t="shared" si="17"/>
        <v>0</v>
      </c>
      <c r="S193" s="250">
        <v>0</v>
      </c>
      <c r="T193" s="251">
        <f t="shared" si="18"/>
        <v>0</v>
      </c>
      <c r="U193" s="37"/>
      <c r="V193" s="37"/>
      <c r="W193" s="37"/>
      <c r="X193" s="37"/>
      <c r="Y193" s="37"/>
      <c r="Z193" s="37"/>
      <c r="AA193" s="37"/>
      <c r="AB193" s="37"/>
      <c r="AC193" s="37"/>
      <c r="AD193" s="37"/>
      <c r="AE193" s="37"/>
      <c r="AR193" s="252" t="s">
        <v>731</v>
      </c>
      <c r="AT193" s="252" t="s">
        <v>393</v>
      </c>
      <c r="AU193" s="252" t="s">
        <v>92</v>
      </c>
      <c r="AY193" s="19" t="s">
        <v>387</v>
      </c>
      <c r="BE193" s="127">
        <f t="shared" si="19"/>
        <v>0</v>
      </c>
      <c r="BF193" s="127">
        <f t="shared" si="20"/>
        <v>0</v>
      </c>
      <c r="BG193" s="127">
        <f t="shared" si="21"/>
        <v>0</v>
      </c>
      <c r="BH193" s="127">
        <f t="shared" si="22"/>
        <v>0</v>
      </c>
      <c r="BI193" s="127">
        <f t="shared" si="23"/>
        <v>0</v>
      </c>
      <c r="BJ193" s="19" t="s">
        <v>92</v>
      </c>
      <c r="BK193" s="127">
        <f t="shared" si="24"/>
        <v>0</v>
      </c>
      <c r="BL193" s="19" t="s">
        <v>731</v>
      </c>
      <c r="BM193" s="252" t="s">
        <v>2170</v>
      </c>
    </row>
    <row r="194" spans="1:65" s="2" customFormat="1" ht="24.15" customHeight="1">
      <c r="A194" s="37"/>
      <c r="B194" s="38"/>
      <c r="C194" s="297" t="s">
        <v>580</v>
      </c>
      <c r="D194" s="297" t="s">
        <v>592</v>
      </c>
      <c r="E194" s="298" t="s">
        <v>2171</v>
      </c>
      <c r="F194" s="299" t="s">
        <v>2172</v>
      </c>
      <c r="G194" s="300" t="s">
        <v>436</v>
      </c>
      <c r="H194" s="301">
        <v>50</v>
      </c>
      <c r="I194" s="302"/>
      <c r="J194" s="303">
        <f t="shared" si="15"/>
        <v>0</v>
      </c>
      <c r="K194" s="304"/>
      <c r="L194" s="305"/>
      <c r="M194" s="306" t="s">
        <v>1</v>
      </c>
      <c r="N194" s="307" t="s">
        <v>42</v>
      </c>
      <c r="O194" s="78"/>
      <c r="P194" s="250">
        <f t="shared" si="16"/>
        <v>0</v>
      </c>
      <c r="Q194" s="250">
        <v>8.0000000000000007E-5</v>
      </c>
      <c r="R194" s="250">
        <f t="shared" si="17"/>
        <v>4.0000000000000001E-3</v>
      </c>
      <c r="S194" s="250">
        <v>0</v>
      </c>
      <c r="T194" s="251">
        <f t="shared" si="18"/>
        <v>0</v>
      </c>
      <c r="U194" s="37"/>
      <c r="V194" s="37"/>
      <c r="W194" s="37"/>
      <c r="X194" s="37"/>
      <c r="Y194" s="37"/>
      <c r="Z194" s="37"/>
      <c r="AA194" s="37"/>
      <c r="AB194" s="37"/>
      <c r="AC194" s="37"/>
      <c r="AD194" s="37"/>
      <c r="AE194" s="37"/>
      <c r="AR194" s="252" t="s">
        <v>1012</v>
      </c>
      <c r="AT194" s="252" t="s">
        <v>592</v>
      </c>
      <c r="AU194" s="252" t="s">
        <v>92</v>
      </c>
      <c r="AY194" s="19" t="s">
        <v>387</v>
      </c>
      <c r="BE194" s="127">
        <f t="shared" si="19"/>
        <v>0</v>
      </c>
      <c r="BF194" s="127">
        <f t="shared" si="20"/>
        <v>0</v>
      </c>
      <c r="BG194" s="127">
        <f t="shared" si="21"/>
        <v>0</v>
      </c>
      <c r="BH194" s="127">
        <f t="shared" si="22"/>
        <v>0</v>
      </c>
      <c r="BI194" s="127">
        <f t="shared" si="23"/>
        <v>0</v>
      </c>
      <c r="BJ194" s="19" t="s">
        <v>92</v>
      </c>
      <c r="BK194" s="127">
        <f t="shared" si="24"/>
        <v>0</v>
      </c>
      <c r="BL194" s="19" t="s">
        <v>1012</v>
      </c>
      <c r="BM194" s="252" t="s">
        <v>2173</v>
      </c>
    </row>
    <row r="195" spans="1:65" s="2" customFormat="1" ht="24.15" customHeight="1">
      <c r="A195" s="37"/>
      <c r="B195" s="38"/>
      <c r="C195" s="240" t="s">
        <v>584</v>
      </c>
      <c r="D195" s="240" t="s">
        <v>393</v>
      </c>
      <c r="E195" s="241" t="s">
        <v>1976</v>
      </c>
      <c r="F195" s="242" t="s">
        <v>1977</v>
      </c>
      <c r="G195" s="243" t="s">
        <v>436</v>
      </c>
      <c r="H195" s="244">
        <v>348</v>
      </c>
      <c r="I195" s="245"/>
      <c r="J195" s="246">
        <f t="shared" si="15"/>
        <v>0</v>
      </c>
      <c r="K195" s="247"/>
      <c r="L195" s="40"/>
      <c r="M195" s="248" t="s">
        <v>1</v>
      </c>
      <c r="N195" s="249" t="s">
        <v>42</v>
      </c>
      <c r="O195" s="78"/>
      <c r="P195" s="250">
        <f t="shared" si="16"/>
        <v>0</v>
      </c>
      <c r="Q195" s="250">
        <v>0</v>
      </c>
      <c r="R195" s="250">
        <f t="shared" si="17"/>
        <v>0</v>
      </c>
      <c r="S195" s="250">
        <v>0</v>
      </c>
      <c r="T195" s="251">
        <f t="shared" si="18"/>
        <v>0</v>
      </c>
      <c r="U195" s="37"/>
      <c r="V195" s="37"/>
      <c r="W195" s="37"/>
      <c r="X195" s="37"/>
      <c r="Y195" s="37"/>
      <c r="Z195" s="37"/>
      <c r="AA195" s="37"/>
      <c r="AB195" s="37"/>
      <c r="AC195" s="37"/>
      <c r="AD195" s="37"/>
      <c r="AE195" s="37"/>
      <c r="AR195" s="252" t="s">
        <v>731</v>
      </c>
      <c r="AT195" s="252" t="s">
        <v>393</v>
      </c>
      <c r="AU195" s="252" t="s">
        <v>92</v>
      </c>
      <c r="AY195" s="19" t="s">
        <v>387</v>
      </c>
      <c r="BE195" s="127">
        <f t="shared" si="19"/>
        <v>0</v>
      </c>
      <c r="BF195" s="127">
        <f t="shared" si="20"/>
        <v>0</v>
      </c>
      <c r="BG195" s="127">
        <f t="shared" si="21"/>
        <v>0</v>
      </c>
      <c r="BH195" s="127">
        <f t="shared" si="22"/>
        <v>0</v>
      </c>
      <c r="BI195" s="127">
        <f t="shared" si="23"/>
        <v>0</v>
      </c>
      <c r="BJ195" s="19" t="s">
        <v>92</v>
      </c>
      <c r="BK195" s="127">
        <f t="shared" si="24"/>
        <v>0</v>
      </c>
      <c r="BL195" s="19" t="s">
        <v>731</v>
      </c>
      <c r="BM195" s="252" t="s">
        <v>2174</v>
      </c>
    </row>
    <row r="196" spans="1:65" s="2" customFormat="1" ht="33" customHeight="1">
      <c r="A196" s="37"/>
      <c r="B196" s="38"/>
      <c r="C196" s="240" t="s">
        <v>591</v>
      </c>
      <c r="D196" s="240" t="s">
        <v>393</v>
      </c>
      <c r="E196" s="241" t="s">
        <v>2175</v>
      </c>
      <c r="F196" s="242" t="s">
        <v>2176</v>
      </c>
      <c r="G196" s="243" t="s">
        <v>436</v>
      </c>
      <c r="H196" s="244">
        <v>5</v>
      </c>
      <c r="I196" s="245"/>
      <c r="J196" s="246">
        <f t="shared" si="15"/>
        <v>0</v>
      </c>
      <c r="K196" s="247"/>
      <c r="L196" s="40"/>
      <c r="M196" s="248" t="s">
        <v>1</v>
      </c>
      <c r="N196" s="249" t="s">
        <v>42</v>
      </c>
      <c r="O196" s="78"/>
      <c r="P196" s="250">
        <f t="shared" si="16"/>
        <v>0</v>
      </c>
      <c r="Q196" s="250">
        <v>0</v>
      </c>
      <c r="R196" s="250">
        <f t="shared" si="17"/>
        <v>0</v>
      </c>
      <c r="S196" s="250">
        <v>0</v>
      </c>
      <c r="T196" s="251">
        <f t="shared" si="18"/>
        <v>0</v>
      </c>
      <c r="U196" s="37"/>
      <c r="V196" s="37"/>
      <c r="W196" s="37"/>
      <c r="X196" s="37"/>
      <c r="Y196" s="37"/>
      <c r="Z196" s="37"/>
      <c r="AA196" s="37"/>
      <c r="AB196" s="37"/>
      <c r="AC196" s="37"/>
      <c r="AD196" s="37"/>
      <c r="AE196" s="37"/>
      <c r="AR196" s="252" t="s">
        <v>731</v>
      </c>
      <c r="AT196" s="252" t="s">
        <v>393</v>
      </c>
      <c r="AU196" s="252" t="s">
        <v>92</v>
      </c>
      <c r="AY196" s="19" t="s">
        <v>387</v>
      </c>
      <c r="BE196" s="127">
        <f t="shared" si="19"/>
        <v>0</v>
      </c>
      <c r="BF196" s="127">
        <f t="shared" si="20"/>
        <v>0</v>
      </c>
      <c r="BG196" s="127">
        <f t="shared" si="21"/>
        <v>0</v>
      </c>
      <c r="BH196" s="127">
        <f t="shared" si="22"/>
        <v>0</v>
      </c>
      <c r="BI196" s="127">
        <f t="shared" si="23"/>
        <v>0</v>
      </c>
      <c r="BJ196" s="19" t="s">
        <v>92</v>
      </c>
      <c r="BK196" s="127">
        <f t="shared" si="24"/>
        <v>0</v>
      </c>
      <c r="BL196" s="19" t="s">
        <v>731</v>
      </c>
      <c r="BM196" s="252" t="s">
        <v>2177</v>
      </c>
    </row>
    <row r="197" spans="1:65" s="2" customFormat="1" ht="55.5" customHeight="1">
      <c r="A197" s="37"/>
      <c r="B197" s="38"/>
      <c r="C197" s="297" t="s">
        <v>292</v>
      </c>
      <c r="D197" s="297" t="s">
        <v>592</v>
      </c>
      <c r="E197" s="298" t="s">
        <v>2178</v>
      </c>
      <c r="F197" s="299" t="s">
        <v>2179</v>
      </c>
      <c r="G197" s="300" t="s">
        <v>436</v>
      </c>
      <c r="H197" s="301">
        <v>2</v>
      </c>
      <c r="I197" s="302"/>
      <c r="J197" s="303">
        <f t="shared" si="15"/>
        <v>0</v>
      </c>
      <c r="K197" s="304"/>
      <c r="L197" s="305"/>
      <c r="M197" s="306" t="s">
        <v>1</v>
      </c>
      <c r="N197" s="307" t="s">
        <v>42</v>
      </c>
      <c r="O197" s="78"/>
      <c r="P197" s="250">
        <f t="shared" si="16"/>
        <v>0</v>
      </c>
      <c r="Q197" s="250">
        <v>1.2E-2</v>
      </c>
      <c r="R197" s="250">
        <f t="shared" si="17"/>
        <v>2.4E-2</v>
      </c>
      <c r="S197" s="250">
        <v>0</v>
      </c>
      <c r="T197" s="251">
        <f t="shared" si="18"/>
        <v>0</v>
      </c>
      <c r="U197" s="37"/>
      <c r="V197" s="37"/>
      <c r="W197" s="37"/>
      <c r="X197" s="37"/>
      <c r="Y197" s="37"/>
      <c r="Z197" s="37"/>
      <c r="AA197" s="37"/>
      <c r="AB197" s="37"/>
      <c r="AC197" s="37"/>
      <c r="AD197" s="37"/>
      <c r="AE197" s="37"/>
      <c r="AR197" s="252" t="s">
        <v>1012</v>
      </c>
      <c r="AT197" s="252" t="s">
        <v>592</v>
      </c>
      <c r="AU197" s="252" t="s">
        <v>92</v>
      </c>
      <c r="AY197" s="19" t="s">
        <v>387</v>
      </c>
      <c r="BE197" s="127">
        <f t="shared" si="19"/>
        <v>0</v>
      </c>
      <c r="BF197" s="127">
        <f t="shared" si="20"/>
        <v>0</v>
      </c>
      <c r="BG197" s="127">
        <f t="shared" si="21"/>
        <v>0</v>
      </c>
      <c r="BH197" s="127">
        <f t="shared" si="22"/>
        <v>0</v>
      </c>
      <c r="BI197" s="127">
        <f t="shared" si="23"/>
        <v>0</v>
      </c>
      <c r="BJ197" s="19" t="s">
        <v>92</v>
      </c>
      <c r="BK197" s="127">
        <f t="shared" si="24"/>
        <v>0</v>
      </c>
      <c r="BL197" s="19" t="s">
        <v>1012</v>
      </c>
      <c r="BM197" s="252" t="s">
        <v>2180</v>
      </c>
    </row>
    <row r="198" spans="1:65" s="2" customFormat="1" ht="44.25" customHeight="1">
      <c r="A198" s="37"/>
      <c r="B198" s="38"/>
      <c r="C198" s="297" t="s">
        <v>602</v>
      </c>
      <c r="D198" s="297" t="s">
        <v>592</v>
      </c>
      <c r="E198" s="298" t="s">
        <v>2181</v>
      </c>
      <c r="F198" s="299" t="s">
        <v>2182</v>
      </c>
      <c r="G198" s="300" t="s">
        <v>436</v>
      </c>
      <c r="H198" s="301">
        <v>1</v>
      </c>
      <c r="I198" s="302"/>
      <c r="J198" s="303">
        <f t="shared" si="15"/>
        <v>0</v>
      </c>
      <c r="K198" s="304"/>
      <c r="L198" s="305"/>
      <c r="M198" s="306" t="s">
        <v>1</v>
      </c>
      <c r="N198" s="307" t="s">
        <v>42</v>
      </c>
      <c r="O198" s="78"/>
      <c r="P198" s="250">
        <f t="shared" si="16"/>
        <v>0</v>
      </c>
      <c r="Q198" s="250">
        <v>6.0000000000000001E-3</v>
      </c>
      <c r="R198" s="250">
        <f t="shared" si="17"/>
        <v>6.0000000000000001E-3</v>
      </c>
      <c r="S198" s="250">
        <v>0</v>
      </c>
      <c r="T198" s="251">
        <f t="shared" si="18"/>
        <v>0</v>
      </c>
      <c r="U198" s="37"/>
      <c r="V198" s="37"/>
      <c r="W198" s="37"/>
      <c r="X198" s="37"/>
      <c r="Y198" s="37"/>
      <c r="Z198" s="37"/>
      <c r="AA198" s="37"/>
      <c r="AB198" s="37"/>
      <c r="AC198" s="37"/>
      <c r="AD198" s="37"/>
      <c r="AE198" s="37"/>
      <c r="AR198" s="252" t="s">
        <v>1012</v>
      </c>
      <c r="AT198" s="252" t="s">
        <v>592</v>
      </c>
      <c r="AU198" s="252" t="s">
        <v>92</v>
      </c>
      <c r="AY198" s="19" t="s">
        <v>387</v>
      </c>
      <c r="BE198" s="127">
        <f t="shared" si="19"/>
        <v>0</v>
      </c>
      <c r="BF198" s="127">
        <f t="shared" si="20"/>
        <v>0</v>
      </c>
      <c r="BG198" s="127">
        <f t="shared" si="21"/>
        <v>0</v>
      </c>
      <c r="BH198" s="127">
        <f t="shared" si="22"/>
        <v>0</v>
      </c>
      <c r="BI198" s="127">
        <f t="shared" si="23"/>
        <v>0</v>
      </c>
      <c r="BJ198" s="19" t="s">
        <v>92</v>
      </c>
      <c r="BK198" s="127">
        <f t="shared" si="24"/>
        <v>0</v>
      </c>
      <c r="BL198" s="19" t="s">
        <v>1012</v>
      </c>
      <c r="BM198" s="252" t="s">
        <v>2183</v>
      </c>
    </row>
    <row r="199" spans="1:65" s="2" customFormat="1" ht="66.75" customHeight="1">
      <c r="A199" s="37"/>
      <c r="B199" s="38"/>
      <c r="C199" s="297" t="s">
        <v>606</v>
      </c>
      <c r="D199" s="297" t="s">
        <v>592</v>
      </c>
      <c r="E199" s="298" t="s">
        <v>2184</v>
      </c>
      <c r="F199" s="299" t="s">
        <v>2185</v>
      </c>
      <c r="G199" s="300" t="s">
        <v>436</v>
      </c>
      <c r="H199" s="301">
        <v>5</v>
      </c>
      <c r="I199" s="302"/>
      <c r="J199" s="303">
        <f t="shared" si="15"/>
        <v>0</v>
      </c>
      <c r="K199" s="304"/>
      <c r="L199" s="305"/>
      <c r="M199" s="306" t="s">
        <v>1</v>
      </c>
      <c r="N199" s="307" t="s">
        <v>42</v>
      </c>
      <c r="O199" s="78"/>
      <c r="P199" s="250">
        <f t="shared" si="16"/>
        <v>0</v>
      </c>
      <c r="Q199" s="250">
        <v>1E-3</v>
      </c>
      <c r="R199" s="250">
        <f t="shared" si="17"/>
        <v>5.0000000000000001E-3</v>
      </c>
      <c r="S199" s="250">
        <v>0</v>
      </c>
      <c r="T199" s="251">
        <f t="shared" si="18"/>
        <v>0</v>
      </c>
      <c r="U199" s="37"/>
      <c r="V199" s="37"/>
      <c r="W199" s="37"/>
      <c r="X199" s="37"/>
      <c r="Y199" s="37"/>
      <c r="Z199" s="37"/>
      <c r="AA199" s="37"/>
      <c r="AB199" s="37"/>
      <c r="AC199" s="37"/>
      <c r="AD199" s="37"/>
      <c r="AE199" s="37"/>
      <c r="AR199" s="252" t="s">
        <v>1012</v>
      </c>
      <c r="AT199" s="252" t="s">
        <v>592</v>
      </c>
      <c r="AU199" s="252" t="s">
        <v>92</v>
      </c>
      <c r="AY199" s="19" t="s">
        <v>387</v>
      </c>
      <c r="BE199" s="127">
        <f t="shared" si="19"/>
        <v>0</v>
      </c>
      <c r="BF199" s="127">
        <f t="shared" si="20"/>
        <v>0</v>
      </c>
      <c r="BG199" s="127">
        <f t="shared" si="21"/>
        <v>0</v>
      </c>
      <c r="BH199" s="127">
        <f t="shared" si="22"/>
        <v>0</v>
      </c>
      <c r="BI199" s="127">
        <f t="shared" si="23"/>
        <v>0</v>
      </c>
      <c r="BJ199" s="19" t="s">
        <v>92</v>
      </c>
      <c r="BK199" s="127">
        <f t="shared" si="24"/>
        <v>0</v>
      </c>
      <c r="BL199" s="19" t="s">
        <v>1012</v>
      </c>
      <c r="BM199" s="252" t="s">
        <v>2186</v>
      </c>
    </row>
    <row r="200" spans="1:65" s="2" customFormat="1" ht="21.75" customHeight="1">
      <c r="A200" s="37"/>
      <c r="B200" s="38"/>
      <c r="C200" s="297" t="s">
        <v>611</v>
      </c>
      <c r="D200" s="297" t="s">
        <v>592</v>
      </c>
      <c r="E200" s="298" t="s">
        <v>2187</v>
      </c>
      <c r="F200" s="299" t="s">
        <v>2188</v>
      </c>
      <c r="G200" s="300" t="s">
        <v>436</v>
      </c>
      <c r="H200" s="301">
        <v>5</v>
      </c>
      <c r="I200" s="302"/>
      <c r="J200" s="303">
        <f t="shared" si="15"/>
        <v>0</v>
      </c>
      <c r="K200" s="304"/>
      <c r="L200" s="305"/>
      <c r="M200" s="306" t="s">
        <v>1</v>
      </c>
      <c r="N200" s="307" t="s">
        <v>42</v>
      </c>
      <c r="O200" s="78"/>
      <c r="P200" s="250">
        <f t="shared" si="16"/>
        <v>0</v>
      </c>
      <c r="Q200" s="250">
        <v>4.3499999999999997E-2</v>
      </c>
      <c r="R200" s="250">
        <f t="shared" si="17"/>
        <v>0.21749999999999997</v>
      </c>
      <c r="S200" s="250">
        <v>0</v>
      </c>
      <c r="T200" s="251">
        <f t="shared" si="18"/>
        <v>0</v>
      </c>
      <c r="U200" s="37"/>
      <c r="V200" s="37"/>
      <c r="W200" s="37"/>
      <c r="X200" s="37"/>
      <c r="Y200" s="37"/>
      <c r="Z200" s="37"/>
      <c r="AA200" s="37"/>
      <c r="AB200" s="37"/>
      <c r="AC200" s="37"/>
      <c r="AD200" s="37"/>
      <c r="AE200" s="37"/>
      <c r="AR200" s="252" t="s">
        <v>1012</v>
      </c>
      <c r="AT200" s="252" t="s">
        <v>592</v>
      </c>
      <c r="AU200" s="252" t="s">
        <v>92</v>
      </c>
      <c r="AY200" s="19" t="s">
        <v>387</v>
      </c>
      <c r="BE200" s="127">
        <f t="shared" si="19"/>
        <v>0</v>
      </c>
      <c r="BF200" s="127">
        <f t="shared" si="20"/>
        <v>0</v>
      </c>
      <c r="BG200" s="127">
        <f t="shared" si="21"/>
        <v>0</v>
      </c>
      <c r="BH200" s="127">
        <f t="shared" si="22"/>
        <v>0</v>
      </c>
      <c r="BI200" s="127">
        <f t="shared" si="23"/>
        <v>0</v>
      </c>
      <c r="BJ200" s="19" t="s">
        <v>92</v>
      </c>
      <c r="BK200" s="127">
        <f t="shared" si="24"/>
        <v>0</v>
      </c>
      <c r="BL200" s="19" t="s">
        <v>1012</v>
      </c>
      <c r="BM200" s="252" t="s">
        <v>2189</v>
      </c>
    </row>
    <row r="201" spans="1:65" s="2" customFormat="1" ht="62.7" customHeight="1">
      <c r="A201" s="37"/>
      <c r="B201" s="38"/>
      <c r="C201" s="240" t="s">
        <v>615</v>
      </c>
      <c r="D201" s="240" t="s">
        <v>393</v>
      </c>
      <c r="E201" s="241" t="s">
        <v>2018</v>
      </c>
      <c r="F201" s="242" t="s">
        <v>2190</v>
      </c>
      <c r="G201" s="243" t="s">
        <v>436</v>
      </c>
      <c r="H201" s="244">
        <v>1</v>
      </c>
      <c r="I201" s="245"/>
      <c r="J201" s="246">
        <f t="shared" si="15"/>
        <v>0</v>
      </c>
      <c r="K201" s="247"/>
      <c r="L201" s="40"/>
      <c r="M201" s="248" t="s">
        <v>1</v>
      </c>
      <c r="N201" s="249" t="s">
        <v>42</v>
      </c>
      <c r="O201" s="78"/>
      <c r="P201" s="250">
        <f t="shared" si="16"/>
        <v>0</v>
      </c>
      <c r="Q201" s="250">
        <v>0</v>
      </c>
      <c r="R201" s="250">
        <f t="shared" si="17"/>
        <v>0</v>
      </c>
      <c r="S201" s="250">
        <v>0</v>
      </c>
      <c r="T201" s="251">
        <f t="shared" si="18"/>
        <v>0</v>
      </c>
      <c r="U201" s="37"/>
      <c r="V201" s="37"/>
      <c r="W201" s="37"/>
      <c r="X201" s="37"/>
      <c r="Y201" s="37"/>
      <c r="Z201" s="37"/>
      <c r="AA201" s="37"/>
      <c r="AB201" s="37"/>
      <c r="AC201" s="37"/>
      <c r="AD201" s="37"/>
      <c r="AE201" s="37"/>
      <c r="AR201" s="252" t="s">
        <v>731</v>
      </c>
      <c r="AT201" s="252" t="s">
        <v>393</v>
      </c>
      <c r="AU201" s="252" t="s">
        <v>92</v>
      </c>
      <c r="AY201" s="19" t="s">
        <v>387</v>
      </c>
      <c r="BE201" s="127">
        <f t="shared" si="19"/>
        <v>0</v>
      </c>
      <c r="BF201" s="127">
        <f t="shared" si="20"/>
        <v>0</v>
      </c>
      <c r="BG201" s="127">
        <f t="shared" si="21"/>
        <v>0</v>
      </c>
      <c r="BH201" s="127">
        <f t="shared" si="22"/>
        <v>0</v>
      </c>
      <c r="BI201" s="127">
        <f t="shared" si="23"/>
        <v>0</v>
      </c>
      <c r="BJ201" s="19" t="s">
        <v>92</v>
      </c>
      <c r="BK201" s="127">
        <f t="shared" si="24"/>
        <v>0</v>
      </c>
      <c r="BL201" s="19" t="s">
        <v>731</v>
      </c>
      <c r="BM201" s="252" t="s">
        <v>2191</v>
      </c>
    </row>
    <row r="202" spans="1:65" s="2" customFormat="1" ht="49.05" customHeight="1">
      <c r="A202" s="37"/>
      <c r="B202" s="38"/>
      <c r="C202" s="297" t="s">
        <v>620</v>
      </c>
      <c r="D202" s="297" t="s">
        <v>592</v>
      </c>
      <c r="E202" s="298" t="s">
        <v>2192</v>
      </c>
      <c r="F202" s="299" t="s">
        <v>2193</v>
      </c>
      <c r="G202" s="300" t="s">
        <v>436</v>
      </c>
      <c r="H202" s="301">
        <v>1</v>
      </c>
      <c r="I202" s="302"/>
      <c r="J202" s="303">
        <f t="shared" si="15"/>
        <v>0</v>
      </c>
      <c r="K202" s="304"/>
      <c r="L202" s="305"/>
      <c r="M202" s="306" t="s">
        <v>1</v>
      </c>
      <c r="N202" s="307" t="s">
        <v>42</v>
      </c>
      <c r="O202" s="78"/>
      <c r="P202" s="250">
        <f t="shared" si="16"/>
        <v>0</v>
      </c>
      <c r="Q202" s="250">
        <v>0.1</v>
      </c>
      <c r="R202" s="250">
        <f t="shared" si="17"/>
        <v>0.1</v>
      </c>
      <c r="S202" s="250">
        <v>0</v>
      </c>
      <c r="T202" s="251">
        <f t="shared" si="18"/>
        <v>0</v>
      </c>
      <c r="U202" s="37"/>
      <c r="V202" s="37"/>
      <c r="W202" s="37"/>
      <c r="X202" s="37"/>
      <c r="Y202" s="37"/>
      <c r="Z202" s="37"/>
      <c r="AA202" s="37"/>
      <c r="AB202" s="37"/>
      <c r="AC202" s="37"/>
      <c r="AD202" s="37"/>
      <c r="AE202" s="37"/>
      <c r="AR202" s="252" t="s">
        <v>1012</v>
      </c>
      <c r="AT202" s="252" t="s">
        <v>592</v>
      </c>
      <c r="AU202" s="252" t="s">
        <v>92</v>
      </c>
      <c r="AY202" s="19" t="s">
        <v>387</v>
      </c>
      <c r="BE202" s="127">
        <f t="shared" si="19"/>
        <v>0</v>
      </c>
      <c r="BF202" s="127">
        <f t="shared" si="20"/>
        <v>0</v>
      </c>
      <c r="BG202" s="127">
        <f t="shared" si="21"/>
        <v>0</v>
      </c>
      <c r="BH202" s="127">
        <f t="shared" si="22"/>
        <v>0</v>
      </c>
      <c r="BI202" s="127">
        <f t="shared" si="23"/>
        <v>0</v>
      </c>
      <c r="BJ202" s="19" t="s">
        <v>92</v>
      </c>
      <c r="BK202" s="127">
        <f t="shared" si="24"/>
        <v>0</v>
      </c>
      <c r="BL202" s="19" t="s">
        <v>1012</v>
      </c>
      <c r="BM202" s="252" t="s">
        <v>2194</v>
      </c>
    </row>
    <row r="203" spans="1:65" s="2" customFormat="1" ht="66.75" customHeight="1">
      <c r="A203" s="37"/>
      <c r="B203" s="38"/>
      <c r="C203" s="297" t="s">
        <v>287</v>
      </c>
      <c r="D203" s="297" t="s">
        <v>592</v>
      </c>
      <c r="E203" s="298" t="s">
        <v>2195</v>
      </c>
      <c r="F203" s="299" t="s">
        <v>2196</v>
      </c>
      <c r="G203" s="300" t="s">
        <v>436</v>
      </c>
      <c r="H203" s="301">
        <v>4</v>
      </c>
      <c r="I203" s="302"/>
      <c r="J203" s="303">
        <f t="shared" si="15"/>
        <v>0</v>
      </c>
      <c r="K203" s="304"/>
      <c r="L203" s="305"/>
      <c r="M203" s="306" t="s">
        <v>1</v>
      </c>
      <c r="N203" s="307" t="s">
        <v>42</v>
      </c>
      <c r="O203" s="78"/>
      <c r="P203" s="250">
        <f t="shared" si="16"/>
        <v>0</v>
      </c>
      <c r="Q203" s="250">
        <v>0.3</v>
      </c>
      <c r="R203" s="250">
        <f t="shared" si="17"/>
        <v>1.2</v>
      </c>
      <c r="S203" s="250">
        <v>0</v>
      </c>
      <c r="T203" s="251">
        <f t="shared" si="18"/>
        <v>0</v>
      </c>
      <c r="U203" s="37"/>
      <c r="V203" s="37"/>
      <c r="W203" s="37"/>
      <c r="X203" s="37"/>
      <c r="Y203" s="37"/>
      <c r="Z203" s="37"/>
      <c r="AA203" s="37"/>
      <c r="AB203" s="37"/>
      <c r="AC203" s="37"/>
      <c r="AD203" s="37"/>
      <c r="AE203" s="37"/>
      <c r="AR203" s="252" t="s">
        <v>1012</v>
      </c>
      <c r="AT203" s="252" t="s">
        <v>592</v>
      </c>
      <c r="AU203" s="252" t="s">
        <v>92</v>
      </c>
      <c r="AY203" s="19" t="s">
        <v>387</v>
      </c>
      <c r="BE203" s="127">
        <f t="shared" si="19"/>
        <v>0</v>
      </c>
      <c r="BF203" s="127">
        <f t="shared" si="20"/>
        <v>0</v>
      </c>
      <c r="BG203" s="127">
        <f t="shared" si="21"/>
        <v>0</v>
      </c>
      <c r="BH203" s="127">
        <f t="shared" si="22"/>
        <v>0</v>
      </c>
      <c r="BI203" s="127">
        <f t="shared" si="23"/>
        <v>0</v>
      </c>
      <c r="BJ203" s="19" t="s">
        <v>92</v>
      </c>
      <c r="BK203" s="127">
        <f t="shared" si="24"/>
        <v>0</v>
      </c>
      <c r="BL203" s="19" t="s">
        <v>1012</v>
      </c>
      <c r="BM203" s="252" t="s">
        <v>2197</v>
      </c>
    </row>
    <row r="204" spans="1:65" s="2" customFormat="1" ht="66.75" customHeight="1">
      <c r="A204" s="37"/>
      <c r="B204" s="38"/>
      <c r="C204" s="297" t="s">
        <v>627</v>
      </c>
      <c r="D204" s="297" t="s">
        <v>592</v>
      </c>
      <c r="E204" s="298" t="s">
        <v>2198</v>
      </c>
      <c r="F204" s="299" t="s">
        <v>2199</v>
      </c>
      <c r="G204" s="300" t="s">
        <v>436</v>
      </c>
      <c r="H204" s="301">
        <v>1</v>
      </c>
      <c r="I204" s="302"/>
      <c r="J204" s="303">
        <f t="shared" si="15"/>
        <v>0</v>
      </c>
      <c r="K204" s="304"/>
      <c r="L204" s="305"/>
      <c r="M204" s="306" t="s">
        <v>1</v>
      </c>
      <c r="N204" s="307" t="s">
        <v>42</v>
      </c>
      <c r="O204" s="78"/>
      <c r="P204" s="250">
        <f t="shared" si="16"/>
        <v>0</v>
      </c>
      <c r="Q204" s="250">
        <v>0.3</v>
      </c>
      <c r="R204" s="250">
        <f t="shared" si="17"/>
        <v>0.3</v>
      </c>
      <c r="S204" s="250">
        <v>0</v>
      </c>
      <c r="T204" s="251">
        <f t="shared" si="18"/>
        <v>0</v>
      </c>
      <c r="U204" s="37"/>
      <c r="V204" s="37"/>
      <c r="W204" s="37"/>
      <c r="X204" s="37"/>
      <c r="Y204" s="37"/>
      <c r="Z204" s="37"/>
      <c r="AA204" s="37"/>
      <c r="AB204" s="37"/>
      <c r="AC204" s="37"/>
      <c r="AD204" s="37"/>
      <c r="AE204" s="37"/>
      <c r="AR204" s="252" t="s">
        <v>1012</v>
      </c>
      <c r="AT204" s="252" t="s">
        <v>592</v>
      </c>
      <c r="AU204" s="252" t="s">
        <v>92</v>
      </c>
      <c r="AY204" s="19" t="s">
        <v>387</v>
      </c>
      <c r="BE204" s="127">
        <f t="shared" si="19"/>
        <v>0</v>
      </c>
      <c r="BF204" s="127">
        <f t="shared" si="20"/>
        <v>0</v>
      </c>
      <c r="BG204" s="127">
        <f t="shared" si="21"/>
        <v>0</v>
      </c>
      <c r="BH204" s="127">
        <f t="shared" si="22"/>
        <v>0</v>
      </c>
      <c r="BI204" s="127">
        <f t="shared" si="23"/>
        <v>0</v>
      </c>
      <c r="BJ204" s="19" t="s">
        <v>92</v>
      </c>
      <c r="BK204" s="127">
        <f t="shared" si="24"/>
        <v>0</v>
      </c>
      <c r="BL204" s="19" t="s">
        <v>1012</v>
      </c>
      <c r="BM204" s="252" t="s">
        <v>2200</v>
      </c>
    </row>
    <row r="205" spans="1:65" s="2" customFormat="1" ht="37.799999999999997" customHeight="1">
      <c r="A205" s="37"/>
      <c r="B205" s="38"/>
      <c r="C205" s="297" t="s">
        <v>631</v>
      </c>
      <c r="D205" s="297" t="s">
        <v>592</v>
      </c>
      <c r="E205" s="298" t="s">
        <v>2201</v>
      </c>
      <c r="F205" s="299" t="s">
        <v>2202</v>
      </c>
      <c r="G205" s="300" t="s">
        <v>436</v>
      </c>
      <c r="H205" s="301">
        <v>5</v>
      </c>
      <c r="I205" s="302"/>
      <c r="J205" s="303">
        <f t="shared" si="15"/>
        <v>0</v>
      </c>
      <c r="K205" s="304"/>
      <c r="L205" s="305"/>
      <c r="M205" s="306" t="s">
        <v>1</v>
      </c>
      <c r="N205" s="307" t="s">
        <v>42</v>
      </c>
      <c r="O205" s="78"/>
      <c r="P205" s="250">
        <f t="shared" si="16"/>
        <v>0</v>
      </c>
      <c r="Q205" s="250">
        <v>0.4</v>
      </c>
      <c r="R205" s="250">
        <f t="shared" si="17"/>
        <v>2</v>
      </c>
      <c r="S205" s="250">
        <v>0</v>
      </c>
      <c r="T205" s="251">
        <f t="shared" si="18"/>
        <v>0</v>
      </c>
      <c r="U205" s="37"/>
      <c r="V205" s="37"/>
      <c r="W205" s="37"/>
      <c r="X205" s="37"/>
      <c r="Y205" s="37"/>
      <c r="Z205" s="37"/>
      <c r="AA205" s="37"/>
      <c r="AB205" s="37"/>
      <c r="AC205" s="37"/>
      <c r="AD205" s="37"/>
      <c r="AE205" s="37"/>
      <c r="AR205" s="252" t="s">
        <v>1012</v>
      </c>
      <c r="AT205" s="252" t="s">
        <v>592</v>
      </c>
      <c r="AU205" s="252" t="s">
        <v>92</v>
      </c>
      <c r="AY205" s="19" t="s">
        <v>387</v>
      </c>
      <c r="BE205" s="127">
        <f t="shared" si="19"/>
        <v>0</v>
      </c>
      <c r="BF205" s="127">
        <f t="shared" si="20"/>
        <v>0</v>
      </c>
      <c r="BG205" s="127">
        <f t="shared" si="21"/>
        <v>0</v>
      </c>
      <c r="BH205" s="127">
        <f t="shared" si="22"/>
        <v>0</v>
      </c>
      <c r="BI205" s="127">
        <f t="shared" si="23"/>
        <v>0</v>
      </c>
      <c r="BJ205" s="19" t="s">
        <v>92</v>
      </c>
      <c r="BK205" s="127">
        <f t="shared" si="24"/>
        <v>0</v>
      </c>
      <c r="BL205" s="19" t="s">
        <v>1012</v>
      </c>
      <c r="BM205" s="252" t="s">
        <v>2203</v>
      </c>
    </row>
    <row r="206" spans="1:65" s="2" customFormat="1" ht="24.15" customHeight="1">
      <c r="A206" s="37"/>
      <c r="B206" s="38"/>
      <c r="C206" s="240" t="s">
        <v>640</v>
      </c>
      <c r="D206" s="240" t="s">
        <v>393</v>
      </c>
      <c r="E206" s="241" t="s">
        <v>2204</v>
      </c>
      <c r="F206" s="242" t="s">
        <v>2205</v>
      </c>
      <c r="G206" s="243" t="s">
        <v>436</v>
      </c>
      <c r="H206" s="244">
        <v>5</v>
      </c>
      <c r="I206" s="245"/>
      <c r="J206" s="246">
        <f t="shared" si="15"/>
        <v>0</v>
      </c>
      <c r="K206" s="247"/>
      <c r="L206" s="40"/>
      <c r="M206" s="248" t="s">
        <v>1</v>
      </c>
      <c r="N206" s="249" t="s">
        <v>42</v>
      </c>
      <c r="O206" s="78"/>
      <c r="P206" s="250">
        <f t="shared" si="16"/>
        <v>0</v>
      </c>
      <c r="Q206" s="250">
        <v>0</v>
      </c>
      <c r="R206" s="250">
        <f t="shared" si="17"/>
        <v>0</v>
      </c>
      <c r="S206" s="250">
        <v>0</v>
      </c>
      <c r="T206" s="251">
        <f t="shared" si="18"/>
        <v>0</v>
      </c>
      <c r="U206" s="37"/>
      <c r="V206" s="37"/>
      <c r="W206" s="37"/>
      <c r="X206" s="37"/>
      <c r="Y206" s="37"/>
      <c r="Z206" s="37"/>
      <c r="AA206" s="37"/>
      <c r="AB206" s="37"/>
      <c r="AC206" s="37"/>
      <c r="AD206" s="37"/>
      <c r="AE206" s="37"/>
      <c r="AR206" s="252" t="s">
        <v>731</v>
      </c>
      <c r="AT206" s="252" t="s">
        <v>393</v>
      </c>
      <c r="AU206" s="252" t="s">
        <v>92</v>
      </c>
      <c r="AY206" s="19" t="s">
        <v>387</v>
      </c>
      <c r="BE206" s="127">
        <f t="shared" si="19"/>
        <v>0</v>
      </c>
      <c r="BF206" s="127">
        <f t="shared" si="20"/>
        <v>0</v>
      </c>
      <c r="BG206" s="127">
        <f t="shared" si="21"/>
        <v>0</v>
      </c>
      <c r="BH206" s="127">
        <f t="shared" si="22"/>
        <v>0</v>
      </c>
      <c r="BI206" s="127">
        <f t="shared" si="23"/>
        <v>0</v>
      </c>
      <c r="BJ206" s="19" t="s">
        <v>92</v>
      </c>
      <c r="BK206" s="127">
        <f t="shared" si="24"/>
        <v>0</v>
      </c>
      <c r="BL206" s="19" t="s">
        <v>731</v>
      </c>
      <c r="BM206" s="252" t="s">
        <v>2206</v>
      </c>
    </row>
    <row r="207" spans="1:65" s="2" customFormat="1" ht="24.15" customHeight="1">
      <c r="A207" s="37"/>
      <c r="B207" s="38"/>
      <c r="C207" s="240" t="s">
        <v>644</v>
      </c>
      <c r="D207" s="240" t="s">
        <v>393</v>
      </c>
      <c r="E207" s="241" t="s">
        <v>2207</v>
      </c>
      <c r="F207" s="242" t="s">
        <v>2208</v>
      </c>
      <c r="G207" s="243" t="s">
        <v>436</v>
      </c>
      <c r="H207" s="244">
        <v>5</v>
      </c>
      <c r="I207" s="245"/>
      <c r="J207" s="246">
        <f t="shared" si="15"/>
        <v>0</v>
      </c>
      <c r="K207" s="247"/>
      <c r="L207" s="40"/>
      <c r="M207" s="248" t="s">
        <v>1</v>
      </c>
      <c r="N207" s="249" t="s">
        <v>42</v>
      </c>
      <c r="O207" s="78"/>
      <c r="P207" s="250">
        <f t="shared" si="16"/>
        <v>0</v>
      </c>
      <c r="Q207" s="250">
        <v>0</v>
      </c>
      <c r="R207" s="250">
        <f t="shared" si="17"/>
        <v>0</v>
      </c>
      <c r="S207" s="250">
        <v>0</v>
      </c>
      <c r="T207" s="251">
        <f t="shared" si="18"/>
        <v>0</v>
      </c>
      <c r="U207" s="37"/>
      <c r="V207" s="37"/>
      <c r="W207" s="37"/>
      <c r="X207" s="37"/>
      <c r="Y207" s="37"/>
      <c r="Z207" s="37"/>
      <c r="AA207" s="37"/>
      <c r="AB207" s="37"/>
      <c r="AC207" s="37"/>
      <c r="AD207" s="37"/>
      <c r="AE207" s="37"/>
      <c r="AR207" s="252" t="s">
        <v>731</v>
      </c>
      <c r="AT207" s="252" t="s">
        <v>393</v>
      </c>
      <c r="AU207" s="252" t="s">
        <v>92</v>
      </c>
      <c r="AY207" s="19" t="s">
        <v>387</v>
      </c>
      <c r="BE207" s="127">
        <f t="shared" si="19"/>
        <v>0</v>
      </c>
      <c r="BF207" s="127">
        <f t="shared" si="20"/>
        <v>0</v>
      </c>
      <c r="BG207" s="127">
        <f t="shared" si="21"/>
        <v>0</v>
      </c>
      <c r="BH207" s="127">
        <f t="shared" si="22"/>
        <v>0</v>
      </c>
      <c r="BI207" s="127">
        <f t="shared" si="23"/>
        <v>0</v>
      </c>
      <c r="BJ207" s="19" t="s">
        <v>92</v>
      </c>
      <c r="BK207" s="127">
        <f t="shared" si="24"/>
        <v>0</v>
      </c>
      <c r="BL207" s="19" t="s">
        <v>731</v>
      </c>
      <c r="BM207" s="252" t="s">
        <v>2209</v>
      </c>
    </row>
    <row r="208" spans="1:65" s="12" customFormat="1" ht="22.8" customHeight="1">
      <c r="B208" s="212"/>
      <c r="C208" s="213"/>
      <c r="D208" s="214" t="s">
        <v>75</v>
      </c>
      <c r="E208" s="225" t="s">
        <v>2210</v>
      </c>
      <c r="F208" s="225" t="s">
        <v>2211</v>
      </c>
      <c r="G208" s="213"/>
      <c r="H208" s="213"/>
      <c r="I208" s="216"/>
      <c r="J208" s="226">
        <f>BK208</f>
        <v>0</v>
      </c>
      <c r="K208" s="213"/>
      <c r="L208" s="217"/>
      <c r="M208" s="218"/>
      <c r="N208" s="219"/>
      <c r="O208" s="219"/>
      <c r="P208" s="220">
        <f>SUM(P209:P282)</f>
        <v>0</v>
      </c>
      <c r="Q208" s="219"/>
      <c r="R208" s="220">
        <f>SUM(R209:R282)</f>
        <v>0.6775500000000001</v>
      </c>
      <c r="S208" s="219"/>
      <c r="T208" s="221">
        <f>SUM(T209:T282)</f>
        <v>0</v>
      </c>
      <c r="AR208" s="222" t="s">
        <v>99</v>
      </c>
      <c r="AT208" s="223" t="s">
        <v>75</v>
      </c>
      <c r="AU208" s="223" t="s">
        <v>84</v>
      </c>
      <c r="AY208" s="222" t="s">
        <v>387</v>
      </c>
      <c r="BK208" s="224">
        <f>SUM(BK209:BK282)</f>
        <v>0</v>
      </c>
    </row>
    <row r="209" spans="1:65" s="2" customFormat="1" ht="24.15" customHeight="1">
      <c r="A209" s="37"/>
      <c r="B209" s="38"/>
      <c r="C209" s="240" t="s">
        <v>648</v>
      </c>
      <c r="D209" s="240" t="s">
        <v>393</v>
      </c>
      <c r="E209" s="241" t="s">
        <v>2212</v>
      </c>
      <c r="F209" s="242" t="s">
        <v>2213</v>
      </c>
      <c r="G209" s="243" t="s">
        <v>396</v>
      </c>
      <c r="H209" s="244">
        <v>11</v>
      </c>
      <c r="I209" s="245"/>
      <c r="J209" s="246">
        <f t="shared" ref="J209:J238" si="25">ROUND(I209*H209,2)</f>
        <v>0</v>
      </c>
      <c r="K209" s="247"/>
      <c r="L209" s="40"/>
      <c r="M209" s="248" t="s">
        <v>1</v>
      </c>
      <c r="N209" s="249" t="s">
        <v>42</v>
      </c>
      <c r="O209" s="78"/>
      <c r="P209" s="250">
        <f t="shared" ref="P209:P238" si="26">O209*H209</f>
        <v>0</v>
      </c>
      <c r="Q209" s="250">
        <v>0</v>
      </c>
      <c r="R209" s="250">
        <f t="shared" ref="R209:R238" si="27">Q209*H209</f>
        <v>0</v>
      </c>
      <c r="S209" s="250">
        <v>0</v>
      </c>
      <c r="T209" s="251">
        <f t="shared" ref="T209:T238" si="28">S209*H209</f>
        <v>0</v>
      </c>
      <c r="U209" s="37"/>
      <c r="V209" s="37"/>
      <c r="W209" s="37"/>
      <c r="X209" s="37"/>
      <c r="Y209" s="37"/>
      <c r="Z209" s="37"/>
      <c r="AA209" s="37"/>
      <c r="AB209" s="37"/>
      <c r="AC209" s="37"/>
      <c r="AD209" s="37"/>
      <c r="AE209" s="37"/>
      <c r="AR209" s="252" t="s">
        <v>731</v>
      </c>
      <c r="AT209" s="252" t="s">
        <v>393</v>
      </c>
      <c r="AU209" s="252" t="s">
        <v>92</v>
      </c>
      <c r="AY209" s="19" t="s">
        <v>387</v>
      </c>
      <c r="BE209" s="127">
        <f t="shared" ref="BE209:BE238" si="29">IF(N209="základná",J209,0)</f>
        <v>0</v>
      </c>
      <c r="BF209" s="127">
        <f t="shared" ref="BF209:BF238" si="30">IF(N209="znížená",J209,0)</f>
        <v>0</v>
      </c>
      <c r="BG209" s="127">
        <f t="shared" ref="BG209:BG238" si="31">IF(N209="zákl. prenesená",J209,0)</f>
        <v>0</v>
      </c>
      <c r="BH209" s="127">
        <f t="shared" ref="BH209:BH238" si="32">IF(N209="zníž. prenesená",J209,0)</f>
        <v>0</v>
      </c>
      <c r="BI209" s="127">
        <f t="shared" ref="BI209:BI238" si="33">IF(N209="nulová",J209,0)</f>
        <v>0</v>
      </c>
      <c r="BJ209" s="19" t="s">
        <v>92</v>
      </c>
      <c r="BK209" s="127">
        <f t="shared" ref="BK209:BK238" si="34">ROUND(I209*H209,2)</f>
        <v>0</v>
      </c>
      <c r="BL209" s="19" t="s">
        <v>731</v>
      </c>
      <c r="BM209" s="252" t="s">
        <v>2214</v>
      </c>
    </row>
    <row r="210" spans="1:65" s="2" customFormat="1" ht="16.5" customHeight="1">
      <c r="A210" s="37"/>
      <c r="B210" s="38"/>
      <c r="C210" s="297" t="s">
        <v>654</v>
      </c>
      <c r="D210" s="297" t="s">
        <v>592</v>
      </c>
      <c r="E210" s="298" t="s">
        <v>2215</v>
      </c>
      <c r="F210" s="299" t="s">
        <v>2216</v>
      </c>
      <c r="G210" s="300" t="s">
        <v>396</v>
      </c>
      <c r="H210" s="301">
        <v>11</v>
      </c>
      <c r="I210" s="302"/>
      <c r="J210" s="303">
        <f t="shared" si="25"/>
        <v>0</v>
      </c>
      <c r="K210" s="304"/>
      <c r="L210" s="305"/>
      <c r="M210" s="306" t="s">
        <v>1</v>
      </c>
      <c r="N210" s="307" t="s">
        <v>42</v>
      </c>
      <c r="O210" s="78"/>
      <c r="P210" s="250">
        <f t="shared" si="26"/>
        <v>0</v>
      </c>
      <c r="Q210" s="250">
        <v>1.73E-3</v>
      </c>
      <c r="R210" s="250">
        <f t="shared" si="27"/>
        <v>1.9029999999999998E-2</v>
      </c>
      <c r="S210" s="250">
        <v>0</v>
      </c>
      <c r="T210" s="251">
        <f t="shared" si="28"/>
        <v>0</v>
      </c>
      <c r="U210" s="37"/>
      <c r="V210" s="37"/>
      <c r="W210" s="37"/>
      <c r="X210" s="37"/>
      <c r="Y210" s="37"/>
      <c r="Z210" s="37"/>
      <c r="AA210" s="37"/>
      <c r="AB210" s="37"/>
      <c r="AC210" s="37"/>
      <c r="AD210" s="37"/>
      <c r="AE210" s="37"/>
      <c r="AR210" s="252" t="s">
        <v>1012</v>
      </c>
      <c r="AT210" s="252" t="s">
        <v>592</v>
      </c>
      <c r="AU210" s="252" t="s">
        <v>92</v>
      </c>
      <c r="AY210" s="19" t="s">
        <v>387</v>
      </c>
      <c r="BE210" s="127">
        <f t="shared" si="29"/>
        <v>0</v>
      </c>
      <c r="BF210" s="127">
        <f t="shared" si="30"/>
        <v>0</v>
      </c>
      <c r="BG210" s="127">
        <f t="shared" si="31"/>
        <v>0</v>
      </c>
      <c r="BH210" s="127">
        <f t="shared" si="32"/>
        <v>0</v>
      </c>
      <c r="BI210" s="127">
        <f t="shared" si="33"/>
        <v>0</v>
      </c>
      <c r="BJ210" s="19" t="s">
        <v>92</v>
      </c>
      <c r="BK210" s="127">
        <f t="shared" si="34"/>
        <v>0</v>
      </c>
      <c r="BL210" s="19" t="s">
        <v>1012</v>
      </c>
      <c r="BM210" s="252" t="s">
        <v>2217</v>
      </c>
    </row>
    <row r="211" spans="1:65" s="2" customFormat="1" ht="16.5" customHeight="1">
      <c r="A211" s="37"/>
      <c r="B211" s="38"/>
      <c r="C211" s="297" t="s">
        <v>660</v>
      </c>
      <c r="D211" s="297" t="s">
        <v>592</v>
      </c>
      <c r="E211" s="298" t="s">
        <v>2218</v>
      </c>
      <c r="F211" s="299" t="s">
        <v>2219</v>
      </c>
      <c r="G211" s="300" t="s">
        <v>436</v>
      </c>
      <c r="H211" s="301">
        <v>2</v>
      </c>
      <c r="I211" s="302"/>
      <c r="J211" s="303">
        <f t="shared" si="25"/>
        <v>0</v>
      </c>
      <c r="K211" s="304"/>
      <c r="L211" s="305"/>
      <c r="M211" s="306" t="s">
        <v>1</v>
      </c>
      <c r="N211" s="307" t="s">
        <v>42</v>
      </c>
      <c r="O211" s="78"/>
      <c r="P211" s="250">
        <f t="shared" si="26"/>
        <v>0</v>
      </c>
      <c r="Q211" s="250">
        <v>2.5600000000000002E-3</v>
      </c>
      <c r="R211" s="250">
        <f t="shared" si="27"/>
        <v>5.1200000000000004E-3</v>
      </c>
      <c r="S211" s="250">
        <v>0</v>
      </c>
      <c r="T211" s="251">
        <f t="shared" si="28"/>
        <v>0</v>
      </c>
      <c r="U211" s="37"/>
      <c r="V211" s="37"/>
      <c r="W211" s="37"/>
      <c r="X211" s="37"/>
      <c r="Y211" s="37"/>
      <c r="Z211" s="37"/>
      <c r="AA211" s="37"/>
      <c r="AB211" s="37"/>
      <c r="AC211" s="37"/>
      <c r="AD211" s="37"/>
      <c r="AE211" s="37"/>
      <c r="AR211" s="252" t="s">
        <v>1012</v>
      </c>
      <c r="AT211" s="252" t="s">
        <v>592</v>
      </c>
      <c r="AU211" s="252" t="s">
        <v>92</v>
      </c>
      <c r="AY211" s="19" t="s">
        <v>387</v>
      </c>
      <c r="BE211" s="127">
        <f t="shared" si="29"/>
        <v>0</v>
      </c>
      <c r="BF211" s="127">
        <f t="shared" si="30"/>
        <v>0</v>
      </c>
      <c r="BG211" s="127">
        <f t="shared" si="31"/>
        <v>0</v>
      </c>
      <c r="BH211" s="127">
        <f t="shared" si="32"/>
        <v>0</v>
      </c>
      <c r="BI211" s="127">
        <f t="shared" si="33"/>
        <v>0</v>
      </c>
      <c r="BJ211" s="19" t="s">
        <v>92</v>
      </c>
      <c r="BK211" s="127">
        <f t="shared" si="34"/>
        <v>0</v>
      </c>
      <c r="BL211" s="19" t="s">
        <v>1012</v>
      </c>
      <c r="BM211" s="252" t="s">
        <v>2220</v>
      </c>
    </row>
    <row r="212" spans="1:65" s="2" customFormat="1" ht="24.15" customHeight="1">
      <c r="A212" s="37"/>
      <c r="B212" s="38"/>
      <c r="C212" s="240" t="s">
        <v>666</v>
      </c>
      <c r="D212" s="240" t="s">
        <v>393</v>
      </c>
      <c r="E212" s="241" t="s">
        <v>2221</v>
      </c>
      <c r="F212" s="242" t="s">
        <v>2222</v>
      </c>
      <c r="G212" s="243" t="s">
        <v>436</v>
      </c>
      <c r="H212" s="244">
        <v>5</v>
      </c>
      <c r="I212" s="245"/>
      <c r="J212" s="246">
        <f t="shared" si="25"/>
        <v>0</v>
      </c>
      <c r="K212" s="247"/>
      <c r="L212" s="40"/>
      <c r="M212" s="248" t="s">
        <v>1</v>
      </c>
      <c r="N212" s="249" t="s">
        <v>42</v>
      </c>
      <c r="O212" s="78"/>
      <c r="P212" s="250">
        <f t="shared" si="26"/>
        <v>0</v>
      </c>
      <c r="Q212" s="250">
        <v>0</v>
      </c>
      <c r="R212" s="250">
        <f t="shared" si="27"/>
        <v>0</v>
      </c>
      <c r="S212" s="250">
        <v>0</v>
      </c>
      <c r="T212" s="251">
        <f t="shared" si="28"/>
        <v>0</v>
      </c>
      <c r="U212" s="37"/>
      <c r="V212" s="37"/>
      <c r="W212" s="37"/>
      <c r="X212" s="37"/>
      <c r="Y212" s="37"/>
      <c r="Z212" s="37"/>
      <c r="AA212" s="37"/>
      <c r="AB212" s="37"/>
      <c r="AC212" s="37"/>
      <c r="AD212" s="37"/>
      <c r="AE212" s="37"/>
      <c r="AR212" s="252" t="s">
        <v>731</v>
      </c>
      <c r="AT212" s="252" t="s">
        <v>393</v>
      </c>
      <c r="AU212" s="252" t="s">
        <v>92</v>
      </c>
      <c r="AY212" s="19" t="s">
        <v>387</v>
      </c>
      <c r="BE212" s="127">
        <f t="shared" si="29"/>
        <v>0</v>
      </c>
      <c r="BF212" s="127">
        <f t="shared" si="30"/>
        <v>0</v>
      </c>
      <c r="BG212" s="127">
        <f t="shared" si="31"/>
        <v>0</v>
      </c>
      <c r="BH212" s="127">
        <f t="shared" si="32"/>
        <v>0</v>
      </c>
      <c r="BI212" s="127">
        <f t="shared" si="33"/>
        <v>0</v>
      </c>
      <c r="BJ212" s="19" t="s">
        <v>92</v>
      </c>
      <c r="BK212" s="127">
        <f t="shared" si="34"/>
        <v>0</v>
      </c>
      <c r="BL212" s="19" t="s">
        <v>731</v>
      </c>
      <c r="BM212" s="252" t="s">
        <v>2223</v>
      </c>
    </row>
    <row r="213" spans="1:65" s="2" customFormat="1" ht="33" customHeight="1">
      <c r="A213" s="37"/>
      <c r="B213" s="38"/>
      <c r="C213" s="240" t="s">
        <v>670</v>
      </c>
      <c r="D213" s="240" t="s">
        <v>393</v>
      </c>
      <c r="E213" s="241" t="s">
        <v>2224</v>
      </c>
      <c r="F213" s="242" t="s">
        <v>2225</v>
      </c>
      <c r="G213" s="243" t="s">
        <v>436</v>
      </c>
      <c r="H213" s="244">
        <v>1</v>
      </c>
      <c r="I213" s="245"/>
      <c r="J213" s="246">
        <f t="shared" si="25"/>
        <v>0</v>
      </c>
      <c r="K213" s="247"/>
      <c r="L213" s="40"/>
      <c r="M213" s="248" t="s">
        <v>1</v>
      </c>
      <c r="N213" s="249" t="s">
        <v>42</v>
      </c>
      <c r="O213" s="78"/>
      <c r="P213" s="250">
        <f t="shared" si="26"/>
        <v>0</v>
      </c>
      <c r="Q213" s="250">
        <v>0</v>
      </c>
      <c r="R213" s="250">
        <f t="shared" si="27"/>
        <v>0</v>
      </c>
      <c r="S213" s="250">
        <v>0</v>
      </c>
      <c r="T213" s="251">
        <f t="shared" si="28"/>
        <v>0</v>
      </c>
      <c r="U213" s="37"/>
      <c r="V213" s="37"/>
      <c r="W213" s="37"/>
      <c r="X213" s="37"/>
      <c r="Y213" s="37"/>
      <c r="Z213" s="37"/>
      <c r="AA213" s="37"/>
      <c r="AB213" s="37"/>
      <c r="AC213" s="37"/>
      <c r="AD213" s="37"/>
      <c r="AE213" s="37"/>
      <c r="AR213" s="252" t="s">
        <v>731</v>
      </c>
      <c r="AT213" s="252" t="s">
        <v>393</v>
      </c>
      <c r="AU213" s="252" t="s">
        <v>92</v>
      </c>
      <c r="AY213" s="19" t="s">
        <v>387</v>
      </c>
      <c r="BE213" s="127">
        <f t="shared" si="29"/>
        <v>0</v>
      </c>
      <c r="BF213" s="127">
        <f t="shared" si="30"/>
        <v>0</v>
      </c>
      <c r="BG213" s="127">
        <f t="shared" si="31"/>
        <v>0</v>
      </c>
      <c r="BH213" s="127">
        <f t="shared" si="32"/>
        <v>0</v>
      </c>
      <c r="BI213" s="127">
        <f t="shared" si="33"/>
        <v>0</v>
      </c>
      <c r="BJ213" s="19" t="s">
        <v>92</v>
      </c>
      <c r="BK213" s="127">
        <f t="shared" si="34"/>
        <v>0</v>
      </c>
      <c r="BL213" s="19" t="s">
        <v>731</v>
      </c>
      <c r="BM213" s="252" t="s">
        <v>2226</v>
      </c>
    </row>
    <row r="214" spans="1:65" s="2" customFormat="1" ht="66.75" customHeight="1">
      <c r="A214" s="37"/>
      <c r="B214" s="38"/>
      <c r="C214" s="297" t="s">
        <v>674</v>
      </c>
      <c r="D214" s="297" t="s">
        <v>592</v>
      </c>
      <c r="E214" s="298" t="s">
        <v>2227</v>
      </c>
      <c r="F214" s="299" t="s">
        <v>2228</v>
      </c>
      <c r="G214" s="300" t="s">
        <v>436</v>
      </c>
      <c r="H214" s="301">
        <v>1</v>
      </c>
      <c r="I214" s="302"/>
      <c r="J214" s="303">
        <f t="shared" si="25"/>
        <v>0</v>
      </c>
      <c r="K214" s="304"/>
      <c r="L214" s="305"/>
      <c r="M214" s="306" t="s">
        <v>1</v>
      </c>
      <c r="N214" s="307" t="s">
        <v>42</v>
      </c>
      <c r="O214" s="78"/>
      <c r="P214" s="250">
        <f t="shared" si="26"/>
        <v>0</v>
      </c>
      <c r="Q214" s="250">
        <v>2E-3</v>
      </c>
      <c r="R214" s="250">
        <f t="shared" si="27"/>
        <v>2E-3</v>
      </c>
      <c r="S214" s="250">
        <v>0</v>
      </c>
      <c r="T214" s="251">
        <f t="shared" si="28"/>
        <v>0</v>
      </c>
      <c r="U214" s="37"/>
      <c r="V214" s="37"/>
      <c r="W214" s="37"/>
      <c r="X214" s="37"/>
      <c r="Y214" s="37"/>
      <c r="Z214" s="37"/>
      <c r="AA214" s="37"/>
      <c r="AB214" s="37"/>
      <c r="AC214" s="37"/>
      <c r="AD214" s="37"/>
      <c r="AE214" s="37"/>
      <c r="AR214" s="252" t="s">
        <v>1012</v>
      </c>
      <c r="AT214" s="252" t="s">
        <v>592</v>
      </c>
      <c r="AU214" s="252" t="s">
        <v>92</v>
      </c>
      <c r="AY214" s="19" t="s">
        <v>387</v>
      </c>
      <c r="BE214" s="127">
        <f t="shared" si="29"/>
        <v>0</v>
      </c>
      <c r="BF214" s="127">
        <f t="shared" si="30"/>
        <v>0</v>
      </c>
      <c r="BG214" s="127">
        <f t="shared" si="31"/>
        <v>0</v>
      </c>
      <c r="BH214" s="127">
        <f t="shared" si="32"/>
        <v>0</v>
      </c>
      <c r="BI214" s="127">
        <f t="shared" si="33"/>
        <v>0</v>
      </c>
      <c r="BJ214" s="19" t="s">
        <v>92</v>
      </c>
      <c r="BK214" s="127">
        <f t="shared" si="34"/>
        <v>0</v>
      </c>
      <c r="BL214" s="19" t="s">
        <v>1012</v>
      </c>
      <c r="BM214" s="252" t="s">
        <v>2229</v>
      </c>
    </row>
    <row r="215" spans="1:65" s="2" customFormat="1" ht="24.15" customHeight="1">
      <c r="A215" s="37"/>
      <c r="B215" s="38"/>
      <c r="C215" s="240" t="s">
        <v>677</v>
      </c>
      <c r="D215" s="240" t="s">
        <v>393</v>
      </c>
      <c r="E215" s="241" t="s">
        <v>2230</v>
      </c>
      <c r="F215" s="242" t="s">
        <v>2231</v>
      </c>
      <c r="G215" s="243" t="s">
        <v>436</v>
      </c>
      <c r="H215" s="244">
        <v>3</v>
      </c>
      <c r="I215" s="245"/>
      <c r="J215" s="246">
        <f t="shared" si="25"/>
        <v>0</v>
      </c>
      <c r="K215" s="247"/>
      <c r="L215" s="40"/>
      <c r="M215" s="248" t="s">
        <v>1</v>
      </c>
      <c r="N215" s="249" t="s">
        <v>42</v>
      </c>
      <c r="O215" s="78"/>
      <c r="P215" s="250">
        <f t="shared" si="26"/>
        <v>0</v>
      </c>
      <c r="Q215" s="250">
        <v>0</v>
      </c>
      <c r="R215" s="250">
        <f t="shared" si="27"/>
        <v>0</v>
      </c>
      <c r="S215" s="250">
        <v>0</v>
      </c>
      <c r="T215" s="251">
        <f t="shared" si="28"/>
        <v>0</v>
      </c>
      <c r="U215" s="37"/>
      <c r="V215" s="37"/>
      <c r="W215" s="37"/>
      <c r="X215" s="37"/>
      <c r="Y215" s="37"/>
      <c r="Z215" s="37"/>
      <c r="AA215" s="37"/>
      <c r="AB215" s="37"/>
      <c r="AC215" s="37"/>
      <c r="AD215" s="37"/>
      <c r="AE215" s="37"/>
      <c r="AR215" s="252" t="s">
        <v>731</v>
      </c>
      <c r="AT215" s="252" t="s">
        <v>393</v>
      </c>
      <c r="AU215" s="252" t="s">
        <v>92</v>
      </c>
      <c r="AY215" s="19" t="s">
        <v>387</v>
      </c>
      <c r="BE215" s="127">
        <f t="shared" si="29"/>
        <v>0</v>
      </c>
      <c r="BF215" s="127">
        <f t="shared" si="30"/>
        <v>0</v>
      </c>
      <c r="BG215" s="127">
        <f t="shared" si="31"/>
        <v>0</v>
      </c>
      <c r="BH215" s="127">
        <f t="shared" si="32"/>
        <v>0</v>
      </c>
      <c r="BI215" s="127">
        <f t="shared" si="33"/>
        <v>0</v>
      </c>
      <c r="BJ215" s="19" t="s">
        <v>92</v>
      </c>
      <c r="BK215" s="127">
        <f t="shared" si="34"/>
        <v>0</v>
      </c>
      <c r="BL215" s="19" t="s">
        <v>731</v>
      </c>
      <c r="BM215" s="252" t="s">
        <v>2232</v>
      </c>
    </row>
    <row r="216" spans="1:65" s="2" customFormat="1" ht="55.5" customHeight="1">
      <c r="A216" s="37"/>
      <c r="B216" s="38"/>
      <c r="C216" s="297" t="s">
        <v>682</v>
      </c>
      <c r="D216" s="297" t="s">
        <v>592</v>
      </c>
      <c r="E216" s="298" t="s">
        <v>2233</v>
      </c>
      <c r="F216" s="299" t="s">
        <v>2234</v>
      </c>
      <c r="G216" s="300" t="s">
        <v>436</v>
      </c>
      <c r="H216" s="301">
        <v>3</v>
      </c>
      <c r="I216" s="302"/>
      <c r="J216" s="303">
        <f t="shared" si="25"/>
        <v>0</v>
      </c>
      <c r="K216" s="304"/>
      <c r="L216" s="305"/>
      <c r="M216" s="306" t="s">
        <v>1</v>
      </c>
      <c r="N216" s="307" t="s">
        <v>42</v>
      </c>
      <c r="O216" s="78"/>
      <c r="P216" s="250">
        <f t="shared" si="26"/>
        <v>0</v>
      </c>
      <c r="Q216" s="250">
        <v>3.0000000000000001E-3</v>
      </c>
      <c r="R216" s="250">
        <f t="shared" si="27"/>
        <v>9.0000000000000011E-3</v>
      </c>
      <c r="S216" s="250">
        <v>0</v>
      </c>
      <c r="T216" s="251">
        <f t="shared" si="28"/>
        <v>0</v>
      </c>
      <c r="U216" s="37"/>
      <c r="V216" s="37"/>
      <c r="W216" s="37"/>
      <c r="X216" s="37"/>
      <c r="Y216" s="37"/>
      <c r="Z216" s="37"/>
      <c r="AA216" s="37"/>
      <c r="AB216" s="37"/>
      <c r="AC216" s="37"/>
      <c r="AD216" s="37"/>
      <c r="AE216" s="37"/>
      <c r="AR216" s="252" t="s">
        <v>1012</v>
      </c>
      <c r="AT216" s="252" t="s">
        <v>592</v>
      </c>
      <c r="AU216" s="252" t="s">
        <v>92</v>
      </c>
      <c r="AY216" s="19" t="s">
        <v>387</v>
      </c>
      <c r="BE216" s="127">
        <f t="shared" si="29"/>
        <v>0</v>
      </c>
      <c r="BF216" s="127">
        <f t="shared" si="30"/>
        <v>0</v>
      </c>
      <c r="BG216" s="127">
        <f t="shared" si="31"/>
        <v>0</v>
      </c>
      <c r="BH216" s="127">
        <f t="shared" si="32"/>
        <v>0</v>
      </c>
      <c r="BI216" s="127">
        <f t="shared" si="33"/>
        <v>0</v>
      </c>
      <c r="BJ216" s="19" t="s">
        <v>92</v>
      </c>
      <c r="BK216" s="127">
        <f t="shared" si="34"/>
        <v>0</v>
      </c>
      <c r="BL216" s="19" t="s">
        <v>1012</v>
      </c>
      <c r="BM216" s="252" t="s">
        <v>2235</v>
      </c>
    </row>
    <row r="217" spans="1:65" s="2" customFormat="1" ht="24.15" customHeight="1">
      <c r="A217" s="37"/>
      <c r="B217" s="38"/>
      <c r="C217" s="240" t="s">
        <v>319</v>
      </c>
      <c r="D217" s="240" t="s">
        <v>393</v>
      </c>
      <c r="E217" s="241" t="s">
        <v>2236</v>
      </c>
      <c r="F217" s="242" t="s">
        <v>2237</v>
      </c>
      <c r="G217" s="243" t="s">
        <v>436</v>
      </c>
      <c r="H217" s="244">
        <v>2</v>
      </c>
      <c r="I217" s="245"/>
      <c r="J217" s="246">
        <f t="shared" si="25"/>
        <v>0</v>
      </c>
      <c r="K217" s="247"/>
      <c r="L217" s="40"/>
      <c r="M217" s="248" t="s">
        <v>1</v>
      </c>
      <c r="N217" s="249" t="s">
        <v>42</v>
      </c>
      <c r="O217" s="78"/>
      <c r="P217" s="250">
        <f t="shared" si="26"/>
        <v>0</v>
      </c>
      <c r="Q217" s="250">
        <v>0</v>
      </c>
      <c r="R217" s="250">
        <f t="shared" si="27"/>
        <v>0</v>
      </c>
      <c r="S217" s="250">
        <v>0</v>
      </c>
      <c r="T217" s="251">
        <f t="shared" si="28"/>
        <v>0</v>
      </c>
      <c r="U217" s="37"/>
      <c r="V217" s="37"/>
      <c r="W217" s="37"/>
      <c r="X217" s="37"/>
      <c r="Y217" s="37"/>
      <c r="Z217" s="37"/>
      <c r="AA217" s="37"/>
      <c r="AB217" s="37"/>
      <c r="AC217" s="37"/>
      <c r="AD217" s="37"/>
      <c r="AE217" s="37"/>
      <c r="AR217" s="252" t="s">
        <v>731</v>
      </c>
      <c r="AT217" s="252" t="s">
        <v>393</v>
      </c>
      <c r="AU217" s="252" t="s">
        <v>92</v>
      </c>
      <c r="AY217" s="19" t="s">
        <v>387</v>
      </c>
      <c r="BE217" s="127">
        <f t="shared" si="29"/>
        <v>0</v>
      </c>
      <c r="BF217" s="127">
        <f t="shared" si="30"/>
        <v>0</v>
      </c>
      <c r="BG217" s="127">
        <f t="shared" si="31"/>
        <v>0</v>
      </c>
      <c r="BH217" s="127">
        <f t="shared" si="32"/>
        <v>0</v>
      </c>
      <c r="BI217" s="127">
        <f t="shared" si="33"/>
        <v>0</v>
      </c>
      <c r="BJ217" s="19" t="s">
        <v>92</v>
      </c>
      <c r="BK217" s="127">
        <f t="shared" si="34"/>
        <v>0</v>
      </c>
      <c r="BL217" s="19" t="s">
        <v>731</v>
      </c>
      <c r="BM217" s="252" t="s">
        <v>2238</v>
      </c>
    </row>
    <row r="218" spans="1:65" s="2" customFormat="1" ht="76.349999999999994" customHeight="1">
      <c r="A218" s="37"/>
      <c r="B218" s="38"/>
      <c r="C218" s="297" t="s">
        <v>690</v>
      </c>
      <c r="D218" s="297" t="s">
        <v>592</v>
      </c>
      <c r="E218" s="298" t="s">
        <v>2239</v>
      </c>
      <c r="F218" s="299" t="s">
        <v>2240</v>
      </c>
      <c r="G218" s="300" t="s">
        <v>436</v>
      </c>
      <c r="H218" s="301">
        <v>2</v>
      </c>
      <c r="I218" s="302"/>
      <c r="J218" s="303">
        <f t="shared" si="25"/>
        <v>0</v>
      </c>
      <c r="K218" s="304"/>
      <c r="L218" s="305"/>
      <c r="M218" s="306" t="s">
        <v>1</v>
      </c>
      <c r="N218" s="307" t="s">
        <v>42</v>
      </c>
      <c r="O218" s="78"/>
      <c r="P218" s="250">
        <f t="shared" si="26"/>
        <v>0</v>
      </c>
      <c r="Q218" s="250">
        <v>6.0000000000000001E-3</v>
      </c>
      <c r="R218" s="250">
        <f t="shared" si="27"/>
        <v>1.2E-2</v>
      </c>
      <c r="S218" s="250">
        <v>0</v>
      </c>
      <c r="T218" s="251">
        <f t="shared" si="28"/>
        <v>0</v>
      </c>
      <c r="U218" s="37"/>
      <c r="V218" s="37"/>
      <c r="W218" s="37"/>
      <c r="X218" s="37"/>
      <c r="Y218" s="37"/>
      <c r="Z218" s="37"/>
      <c r="AA218" s="37"/>
      <c r="AB218" s="37"/>
      <c r="AC218" s="37"/>
      <c r="AD218" s="37"/>
      <c r="AE218" s="37"/>
      <c r="AR218" s="252" t="s">
        <v>1012</v>
      </c>
      <c r="AT218" s="252" t="s">
        <v>592</v>
      </c>
      <c r="AU218" s="252" t="s">
        <v>92</v>
      </c>
      <c r="AY218" s="19" t="s">
        <v>387</v>
      </c>
      <c r="BE218" s="127">
        <f t="shared" si="29"/>
        <v>0</v>
      </c>
      <c r="BF218" s="127">
        <f t="shared" si="30"/>
        <v>0</v>
      </c>
      <c r="BG218" s="127">
        <f t="shared" si="31"/>
        <v>0</v>
      </c>
      <c r="BH218" s="127">
        <f t="shared" si="32"/>
        <v>0</v>
      </c>
      <c r="BI218" s="127">
        <f t="shared" si="33"/>
        <v>0</v>
      </c>
      <c r="BJ218" s="19" t="s">
        <v>92</v>
      </c>
      <c r="BK218" s="127">
        <f t="shared" si="34"/>
        <v>0</v>
      </c>
      <c r="BL218" s="19" t="s">
        <v>1012</v>
      </c>
      <c r="BM218" s="252" t="s">
        <v>2241</v>
      </c>
    </row>
    <row r="219" spans="1:65" s="2" customFormat="1" ht="24.15" customHeight="1">
      <c r="A219" s="37"/>
      <c r="B219" s="38"/>
      <c r="C219" s="240" t="s">
        <v>696</v>
      </c>
      <c r="D219" s="240" t="s">
        <v>393</v>
      </c>
      <c r="E219" s="241" t="s">
        <v>2242</v>
      </c>
      <c r="F219" s="242" t="s">
        <v>2243</v>
      </c>
      <c r="G219" s="243" t="s">
        <v>436</v>
      </c>
      <c r="H219" s="244">
        <v>2</v>
      </c>
      <c r="I219" s="245"/>
      <c r="J219" s="246">
        <f t="shared" si="25"/>
        <v>0</v>
      </c>
      <c r="K219" s="247"/>
      <c r="L219" s="40"/>
      <c r="M219" s="248" t="s">
        <v>1</v>
      </c>
      <c r="N219" s="249" t="s">
        <v>42</v>
      </c>
      <c r="O219" s="78"/>
      <c r="P219" s="250">
        <f t="shared" si="26"/>
        <v>0</v>
      </c>
      <c r="Q219" s="250">
        <v>0</v>
      </c>
      <c r="R219" s="250">
        <f t="shared" si="27"/>
        <v>0</v>
      </c>
      <c r="S219" s="250">
        <v>0</v>
      </c>
      <c r="T219" s="251">
        <f t="shared" si="28"/>
        <v>0</v>
      </c>
      <c r="U219" s="37"/>
      <c r="V219" s="37"/>
      <c r="W219" s="37"/>
      <c r="X219" s="37"/>
      <c r="Y219" s="37"/>
      <c r="Z219" s="37"/>
      <c r="AA219" s="37"/>
      <c r="AB219" s="37"/>
      <c r="AC219" s="37"/>
      <c r="AD219" s="37"/>
      <c r="AE219" s="37"/>
      <c r="AR219" s="252" t="s">
        <v>731</v>
      </c>
      <c r="AT219" s="252" t="s">
        <v>393</v>
      </c>
      <c r="AU219" s="252" t="s">
        <v>92</v>
      </c>
      <c r="AY219" s="19" t="s">
        <v>387</v>
      </c>
      <c r="BE219" s="127">
        <f t="shared" si="29"/>
        <v>0</v>
      </c>
      <c r="BF219" s="127">
        <f t="shared" si="30"/>
        <v>0</v>
      </c>
      <c r="BG219" s="127">
        <f t="shared" si="31"/>
        <v>0</v>
      </c>
      <c r="BH219" s="127">
        <f t="shared" si="32"/>
        <v>0</v>
      </c>
      <c r="BI219" s="127">
        <f t="shared" si="33"/>
        <v>0</v>
      </c>
      <c r="BJ219" s="19" t="s">
        <v>92</v>
      </c>
      <c r="BK219" s="127">
        <f t="shared" si="34"/>
        <v>0</v>
      </c>
      <c r="BL219" s="19" t="s">
        <v>731</v>
      </c>
      <c r="BM219" s="252" t="s">
        <v>2244</v>
      </c>
    </row>
    <row r="220" spans="1:65" s="2" customFormat="1" ht="24.15" customHeight="1">
      <c r="A220" s="37"/>
      <c r="B220" s="38"/>
      <c r="C220" s="297" t="s">
        <v>701</v>
      </c>
      <c r="D220" s="297" t="s">
        <v>592</v>
      </c>
      <c r="E220" s="298" t="s">
        <v>2245</v>
      </c>
      <c r="F220" s="299" t="s">
        <v>2246</v>
      </c>
      <c r="G220" s="300" t="s">
        <v>436</v>
      </c>
      <c r="H220" s="301">
        <v>2</v>
      </c>
      <c r="I220" s="302"/>
      <c r="J220" s="303">
        <f t="shared" si="25"/>
        <v>0</v>
      </c>
      <c r="K220" s="304"/>
      <c r="L220" s="305"/>
      <c r="M220" s="306" t="s">
        <v>1</v>
      </c>
      <c r="N220" s="307" t="s">
        <v>42</v>
      </c>
      <c r="O220" s="78"/>
      <c r="P220" s="250">
        <f t="shared" si="26"/>
        <v>0</v>
      </c>
      <c r="Q220" s="250">
        <v>0.02</v>
      </c>
      <c r="R220" s="250">
        <f t="shared" si="27"/>
        <v>0.04</v>
      </c>
      <c r="S220" s="250">
        <v>0</v>
      </c>
      <c r="T220" s="251">
        <f t="shared" si="28"/>
        <v>0</v>
      </c>
      <c r="U220" s="37"/>
      <c r="V220" s="37"/>
      <c r="W220" s="37"/>
      <c r="X220" s="37"/>
      <c r="Y220" s="37"/>
      <c r="Z220" s="37"/>
      <c r="AA220" s="37"/>
      <c r="AB220" s="37"/>
      <c r="AC220" s="37"/>
      <c r="AD220" s="37"/>
      <c r="AE220" s="37"/>
      <c r="AR220" s="252" t="s">
        <v>1012</v>
      </c>
      <c r="AT220" s="252" t="s">
        <v>592</v>
      </c>
      <c r="AU220" s="252" t="s">
        <v>92</v>
      </c>
      <c r="AY220" s="19" t="s">
        <v>387</v>
      </c>
      <c r="BE220" s="127">
        <f t="shared" si="29"/>
        <v>0</v>
      </c>
      <c r="BF220" s="127">
        <f t="shared" si="30"/>
        <v>0</v>
      </c>
      <c r="BG220" s="127">
        <f t="shared" si="31"/>
        <v>0</v>
      </c>
      <c r="BH220" s="127">
        <f t="shared" si="32"/>
        <v>0</v>
      </c>
      <c r="BI220" s="127">
        <f t="shared" si="33"/>
        <v>0</v>
      </c>
      <c r="BJ220" s="19" t="s">
        <v>92</v>
      </c>
      <c r="BK220" s="127">
        <f t="shared" si="34"/>
        <v>0</v>
      </c>
      <c r="BL220" s="19" t="s">
        <v>1012</v>
      </c>
      <c r="BM220" s="252" t="s">
        <v>2247</v>
      </c>
    </row>
    <row r="221" spans="1:65" s="2" customFormat="1" ht="16.5" customHeight="1">
      <c r="A221" s="37"/>
      <c r="B221" s="38"/>
      <c r="C221" s="240" t="s">
        <v>705</v>
      </c>
      <c r="D221" s="240" t="s">
        <v>393</v>
      </c>
      <c r="E221" s="241" t="s">
        <v>2248</v>
      </c>
      <c r="F221" s="242" t="s">
        <v>2249</v>
      </c>
      <c r="G221" s="243" t="s">
        <v>436</v>
      </c>
      <c r="H221" s="244">
        <v>1</v>
      </c>
      <c r="I221" s="245"/>
      <c r="J221" s="246">
        <f t="shared" si="25"/>
        <v>0</v>
      </c>
      <c r="K221" s="247"/>
      <c r="L221" s="40"/>
      <c r="M221" s="248" t="s">
        <v>1</v>
      </c>
      <c r="N221" s="249" t="s">
        <v>42</v>
      </c>
      <c r="O221" s="78"/>
      <c r="P221" s="250">
        <f t="shared" si="26"/>
        <v>0</v>
      </c>
      <c r="Q221" s="250">
        <v>0</v>
      </c>
      <c r="R221" s="250">
        <f t="shared" si="27"/>
        <v>0</v>
      </c>
      <c r="S221" s="250">
        <v>0</v>
      </c>
      <c r="T221" s="251">
        <f t="shared" si="28"/>
        <v>0</v>
      </c>
      <c r="U221" s="37"/>
      <c r="V221" s="37"/>
      <c r="W221" s="37"/>
      <c r="X221" s="37"/>
      <c r="Y221" s="37"/>
      <c r="Z221" s="37"/>
      <c r="AA221" s="37"/>
      <c r="AB221" s="37"/>
      <c r="AC221" s="37"/>
      <c r="AD221" s="37"/>
      <c r="AE221" s="37"/>
      <c r="AR221" s="252" t="s">
        <v>731</v>
      </c>
      <c r="AT221" s="252" t="s">
        <v>393</v>
      </c>
      <c r="AU221" s="252" t="s">
        <v>92</v>
      </c>
      <c r="AY221" s="19" t="s">
        <v>387</v>
      </c>
      <c r="BE221" s="127">
        <f t="shared" si="29"/>
        <v>0</v>
      </c>
      <c r="BF221" s="127">
        <f t="shared" si="30"/>
        <v>0</v>
      </c>
      <c r="BG221" s="127">
        <f t="shared" si="31"/>
        <v>0</v>
      </c>
      <c r="BH221" s="127">
        <f t="shared" si="32"/>
        <v>0</v>
      </c>
      <c r="BI221" s="127">
        <f t="shared" si="33"/>
        <v>0</v>
      </c>
      <c r="BJ221" s="19" t="s">
        <v>92</v>
      </c>
      <c r="BK221" s="127">
        <f t="shared" si="34"/>
        <v>0</v>
      </c>
      <c r="BL221" s="19" t="s">
        <v>731</v>
      </c>
      <c r="BM221" s="252" t="s">
        <v>2250</v>
      </c>
    </row>
    <row r="222" spans="1:65" s="2" customFormat="1" ht="24.15" customHeight="1">
      <c r="A222" s="37"/>
      <c r="B222" s="38"/>
      <c r="C222" s="240" t="s">
        <v>709</v>
      </c>
      <c r="D222" s="240" t="s">
        <v>393</v>
      </c>
      <c r="E222" s="241" t="s">
        <v>2251</v>
      </c>
      <c r="F222" s="242" t="s">
        <v>2252</v>
      </c>
      <c r="G222" s="243" t="s">
        <v>436</v>
      </c>
      <c r="H222" s="244">
        <v>1</v>
      </c>
      <c r="I222" s="245"/>
      <c r="J222" s="246">
        <f t="shared" si="25"/>
        <v>0</v>
      </c>
      <c r="K222" s="247"/>
      <c r="L222" s="40"/>
      <c r="M222" s="248" t="s">
        <v>1</v>
      </c>
      <c r="N222" s="249" t="s">
        <v>42</v>
      </c>
      <c r="O222" s="78"/>
      <c r="P222" s="250">
        <f t="shared" si="26"/>
        <v>0</v>
      </c>
      <c r="Q222" s="250">
        <v>0</v>
      </c>
      <c r="R222" s="250">
        <f t="shared" si="27"/>
        <v>0</v>
      </c>
      <c r="S222" s="250">
        <v>0</v>
      </c>
      <c r="T222" s="251">
        <f t="shared" si="28"/>
        <v>0</v>
      </c>
      <c r="U222" s="37"/>
      <c r="V222" s="37"/>
      <c r="W222" s="37"/>
      <c r="X222" s="37"/>
      <c r="Y222" s="37"/>
      <c r="Z222" s="37"/>
      <c r="AA222" s="37"/>
      <c r="AB222" s="37"/>
      <c r="AC222" s="37"/>
      <c r="AD222" s="37"/>
      <c r="AE222" s="37"/>
      <c r="AR222" s="252" t="s">
        <v>731</v>
      </c>
      <c r="AT222" s="252" t="s">
        <v>393</v>
      </c>
      <c r="AU222" s="252" t="s">
        <v>92</v>
      </c>
      <c r="AY222" s="19" t="s">
        <v>387</v>
      </c>
      <c r="BE222" s="127">
        <f t="shared" si="29"/>
        <v>0</v>
      </c>
      <c r="BF222" s="127">
        <f t="shared" si="30"/>
        <v>0</v>
      </c>
      <c r="BG222" s="127">
        <f t="shared" si="31"/>
        <v>0</v>
      </c>
      <c r="BH222" s="127">
        <f t="shared" si="32"/>
        <v>0</v>
      </c>
      <c r="BI222" s="127">
        <f t="shared" si="33"/>
        <v>0</v>
      </c>
      <c r="BJ222" s="19" t="s">
        <v>92</v>
      </c>
      <c r="BK222" s="127">
        <f t="shared" si="34"/>
        <v>0</v>
      </c>
      <c r="BL222" s="19" t="s">
        <v>731</v>
      </c>
      <c r="BM222" s="252" t="s">
        <v>2253</v>
      </c>
    </row>
    <row r="223" spans="1:65" s="2" customFormat="1" ht="37.799999999999997" customHeight="1">
      <c r="A223" s="37"/>
      <c r="B223" s="38"/>
      <c r="C223" s="240" t="s">
        <v>713</v>
      </c>
      <c r="D223" s="240" t="s">
        <v>393</v>
      </c>
      <c r="E223" s="241" t="s">
        <v>2254</v>
      </c>
      <c r="F223" s="242" t="s">
        <v>2255</v>
      </c>
      <c r="G223" s="243" t="s">
        <v>436</v>
      </c>
      <c r="H223" s="244">
        <v>1</v>
      </c>
      <c r="I223" s="245"/>
      <c r="J223" s="246">
        <f t="shared" si="25"/>
        <v>0</v>
      </c>
      <c r="K223" s="247"/>
      <c r="L223" s="40"/>
      <c r="M223" s="248" t="s">
        <v>1</v>
      </c>
      <c r="N223" s="249" t="s">
        <v>42</v>
      </c>
      <c r="O223" s="78"/>
      <c r="P223" s="250">
        <f t="shared" si="26"/>
        <v>0</v>
      </c>
      <c r="Q223" s="250">
        <v>0</v>
      </c>
      <c r="R223" s="250">
        <f t="shared" si="27"/>
        <v>0</v>
      </c>
      <c r="S223" s="250">
        <v>0</v>
      </c>
      <c r="T223" s="251">
        <f t="shared" si="28"/>
        <v>0</v>
      </c>
      <c r="U223" s="37"/>
      <c r="V223" s="37"/>
      <c r="W223" s="37"/>
      <c r="X223" s="37"/>
      <c r="Y223" s="37"/>
      <c r="Z223" s="37"/>
      <c r="AA223" s="37"/>
      <c r="AB223" s="37"/>
      <c r="AC223" s="37"/>
      <c r="AD223" s="37"/>
      <c r="AE223" s="37"/>
      <c r="AR223" s="252" t="s">
        <v>731</v>
      </c>
      <c r="AT223" s="252" t="s">
        <v>393</v>
      </c>
      <c r="AU223" s="252" t="s">
        <v>92</v>
      </c>
      <c r="AY223" s="19" t="s">
        <v>387</v>
      </c>
      <c r="BE223" s="127">
        <f t="shared" si="29"/>
        <v>0</v>
      </c>
      <c r="BF223" s="127">
        <f t="shared" si="30"/>
        <v>0</v>
      </c>
      <c r="BG223" s="127">
        <f t="shared" si="31"/>
        <v>0</v>
      </c>
      <c r="BH223" s="127">
        <f t="shared" si="32"/>
        <v>0</v>
      </c>
      <c r="BI223" s="127">
        <f t="shared" si="33"/>
        <v>0</v>
      </c>
      <c r="BJ223" s="19" t="s">
        <v>92</v>
      </c>
      <c r="BK223" s="127">
        <f t="shared" si="34"/>
        <v>0</v>
      </c>
      <c r="BL223" s="19" t="s">
        <v>731</v>
      </c>
      <c r="BM223" s="252" t="s">
        <v>2256</v>
      </c>
    </row>
    <row r="224" spans="1:65" s="2" customFormat="1" ht="37.799999999999997" customHeight="1">
      <c r="A224" s="37"/>
      <c r="B224" s="38"/>
      <c r="C224" s="240" t="s">
        <v>720</v>
      </c>
      <c r="D224" s="240" t="s">
        <v>393</v>
      </c>
      <c r="E224" s="241" t="s">
        <v>2257</v>
      </c>
      <c r="F224" s="242" t="s">
        <v>2258</v>
      </c>
      <c r="G224" s="243" t="s">
        <v>436</v>
      </c>
      <c r="H224" s="244">
        <v>2</v>
      </c>
      <c r="I224" s="245"/>
      <c r="J224" s="246">
        <f t="shared" si="25"/>
        <v>0</v>
      </c>
      <c r="K224" s="247"/>
      <c r="L224" s="40"/>
      <c r="M224" s="248" t="s">
        <v>1</v>
      </c>
      <c r="N224" s="249" t="s">
        <v>42</v>
      </c>
      <c r="O224" s="78"/>
      <c r="P224" s="250">
        <f t="shared" si="26"/>
        <v>0</v>
      </c>
      <c r="Q224" s="250">
        <v>0</v>
      </c>
      <c r="R224" s="250">
        <f t="shared" si="27"/>
        <v>0</v>
      </c>
      <c r="S224" s="250">
        <v>0</v>
      </c>
      <c r="T224" s="251">
        <f t="shared" si="28"/>
        <v>0</v>
      </c>
      <c r="U224" s="37"/>
      <c r="V224" s="37"/>
      <c r="W224" s="37"/>
      <c r="X224" s="37"/>
      <c r="Y224" s="37"/>
      <c r="Z224" s="37"/>
      <c r="AA224" s="37"/>
      <c r="AB224" s="37"/>
      <c r="AC224" s="37"/>
      <c r="AD224" s="37"/>
      <c r="AE224" s="37"/>
      <c r="AR224" s="252" t="s">
        <v>731</v>
      </c>
      <c r="AT224" s="252" t="s">
        <v>393</v>
      </c>
      <c r="AU224" s="252" t="s">
        <v>92</v>
      </c>
      <c r="AY224" s="19" t="s">
        <v>387</v>
      </c>
      <c r="BE224" s="127">
        <f t="shared" si="29"/>
        <v>0</v>
      </c>
      <c r="BF224" s="127">
        <f t="shared" si="30"/>
        <v>0</v>
      </c>
      <c r="BG224" s="127">
        <f t="shared" si="31"/>
        <v>0</v>
      </c>
      <c r="BH224" s="127">
        <f t="shared" si="32"/>
        <v>0</v>
      </c>
      <c r="BI224" s="127">
        <f t="shared" si="33"/>
        <v>0</v>
      </c>
      <c r="BJ224" s="19" t="s">
        <v>92</v>
      </c>
      <c r="BK224" s="127">
        <f t="shared" si="34"/>
        <v>0</v>
      </c>
      <c r="BL224" s="19" t="s">
        <v>731</v>
      </c>
      <c r="BM224" s="252" t="s">
        <v>2259</v>
      </c>
    </row>
    <row r="225" spans="1:65" s="2" customFormat="1" ht="24.15" customHeight="1">
      <c r="A225" s="37"/>
      <c r="B225" s="38"/>
      <c r="C225" s="297" t="s">
        <v>725</v>
      </c>
      <c r="D225" s="297" t="s">
        <v>592</v>
      </c>
      <c r="E225" s="298" t="s">
        <v>2260</v>
      </c>
      <c r="F225" s="299" t="s">
        <v>2261</v>
      </c>
      <c r="G225" s="300" t="s">
        <v>436</v>
      </c>
      <c r="H225" s="301">
        <v>1</v>
      </c>
      <c r="I225" s="302"/>
      <c r="J225" s="303">
        <f t="shared" si="25"/>
        <v>0</v>
      </c>
      <c r="K225" s="304"/>
      <c r="L225" s="305"/>
      <c r="M225" s="306" t="s">
        <v>1</v>
      </c>
      <c r="N225" s="307" t="s">
        <v>42</v>
      </c>
      <c r="O225" s="78"/>
      <c r="P225" s="250">
        <f t="shared" si="26"/>
        <v>0</v>
      </c>
      <c r="Q225" s="250">
        <v>4.3E-3</v>
      </c>
      <c r="R225" s="250">
        <f t="shared" si="27"/>
        <v>4.3E-3</v>
      </c>
      <c r="S225" s="250">
        <v>0</v>
      </c>
      <c r="T225" s="251">
        <f t="shared" si="28"/>
        <v>0</v>
      </c>
      <c r="U225" s="37"/>
      <c r="V225" s="37"/>
      <c r="W225" s="37"/>
      <c r="X225" s="37"/>
      <c r="Y225" s="37"/>
      <c r="Z225" s="37"/>
      <c r="AA225" s="37"/>
      <c r="AB225" s="37"/>
      <c r="AC225" s="37"/>
      <c r="AD225" s="37"/>
      <c r="AE225" s="37"/>
      <c r="AR225" s="252" t="s">
        <v>1012</v>
      </c>
      <c r="AT225" s="252" t="s">
        <v>592</v>
      </c>
      <c r="AU225" s="252" t="s">
        <v>92</v>
      </c>
      <c r="AY225" s="19" t="s">
        <v>387</v>
      </c>
      <c r="BE225" s="127">
        <f t="shared" si="29"/>
        <v>0</v>
      </c>
      <c r="BF225" s="127">
        <f t="shared" si="30"/>
        <v>0</v>
      </c>
      <c r="BG225" s="127">
        <f t="shared" si="31"/>
        <v>0</v>
      </c>
      <c r="BH225" s="127">
        <f t="shared" si="32"/>
        <v>0</v>
      </c>
      <c r="BI225" s="127">
        <f t="shared" si="33"/>
        <v>0</v>
      </c>
      <c r="BJ225" s="19" t="s">
        <v>92</v>
      </c>
      <c r="BK225" s="127">
        <f t="shared" si="34"/>
        <v>0</v>
      </c>
      <c r="BL225" s="19" t="s">
        <v>1012</v>
      </c>
      <c r="BM225" s="252" t="s">
        <v>2262</v>
      </c>
    </row>
    <row r="226" spans="1:65" s="2" customFormat="1" ht="24.15" customHeight="1">
      <c r="A226" s="37"/>
      <c r="B226" s="38"/>
      <c r="C226" s="297" t="s">
        <v>731</v>
      </c>
      <c r="D226" s="297" t="s">
        <v>592</v>
      </c>
      <c r="E226" s="298" t="s">
        <v>2263</v>
      </c>
      <c r="F226" s="299" t="s">
        <v>2264</v>
      </c>
      <c r="G226" s="300" t="s">
        <v>436</v>
      </c>
      <c r="H226" s="301">
        <v>2</v>
      </c>
      <c r="I226" s="302"/>
      <c r="J226" s="303">
        <f t="shared" si="25"/>
        <v>0</v>
      </c>
      <c r="K226" s="304"/>
      <c r="L226" s="305"/>
      <c r="M226" s="306" t="s">
        <v>1</v>
      </c>
      <c r="N226" s="307" t="s">
        <v>42</v>
      </c>
      <c r="O226" s="78"/>
      <c r="P226" s="250">
        <f t="shared" si="26"/>
        <v>0</v>
      </c>
      <c r="Q226" s="250">
        <v>4.3E-3</v>
      </c>
      <c r="R226" s="250">
        <f t="shared" si="27"/>
        <v>8.6E-3</v>
      </c>
      <c r="S226" s="250">
        <v>0</v>
      </c>
      <c r="T226" s="251">
        <f t="shared" si="28"/>
        <v>0</v>
      </c>
      <c r="U226" s="37"/>
      <c r="V226" s="37"/>
      <c r="W226" s="37"/>
      <c r="X226" s="37"/>
      <c r="Y226" s="37"/>
      <c r="Z226" s="37"/>
      <c r="AA226" s="37"/>
      <c r="AB226" s="37"/>
      <c r="AC226" s="37"/>
      <c r="AD226" s="37"/>
      <c r="AE226" s="37"/>
      <c r="AR226" s="252" t="s">
        <v>1012</v>
      </c>
      <c r="AT226" s="252" t="s">
        <v>592</v>
      </c>
      <c r="AU226" s="252" t="s">
        <v>92</v>
      </c>
      <c r="AY226" s="19" t="s">
        <v>387</v>
      </c>
      <c r="BE226" s="127">
        <f t="shared" si="29"/>
        <v>0</v>
      </c>
      <c r="BF226" s="127">
        <f t="shared" si="30"/>
        <v>0</v>
      </c>
      <c r="BG226" s="127">
        <f t="shared" si="31"/>
        <v>0</v>
      </c>
      <c r="BH226" s="127">
        <f t="shared" si="32"/>
        <v>0</v>
      </c>
      <c r="BI226" s="127">
        <f t="shared" si="33"/>
        <v>0</v>
      </c>
      <c r="BJ226" s="19" t="s">
        <v>92</v>
      </c>
      <c r="BK226" s="127">
        <f t="shared" si="34"/>
        <v>0</v>
      </c>
      <c r="BL226" s="19" t="s">
        <v>1012</v>
      </c>
      <c r="BM226" s="252" t="s">
        <v>2265</v>
      </c>
    </row>
    <row r="227" spans="1:65" s="2" customFormat="1" ht="16.5" customHeight="1">
      <c r="A227" s="37"/>
      <c r="B227" s="38"/>
      <c r="C227" s="240" t="s">
        <v>736</v>
      </c>
      <c r="D227" s="240" t="s">
        <v>393</v>
      </c>
      <c r="E227" s="241" t="s">
        <v>2266</v>
      </c>
      <c r="F227" s="242" t="s">
        <v>2267</v>
      </c>
      <c r="G227" s="243" t="s">
        <v>436</v>
      </c>
      <c r="H227" s="244">
        <v>5</v>
      </c>
      <c r="I227" s="245"/>
      <c r="J227" s="246">
        <f t="shared" si="25"/>
        <v>0</v>
      </c>
      <c r="K227" s="247"/>
      <c r="L227" s="40"/>
      <c r="M227" s="248" t="s">
        <v>1</v>
      </c>
      <c r="N227" s="249" t="s">
        <v>42</v>
      </c>
      <c r="O227" s="78"/>
      <c r="P227" s="250">
        <f t="shared" si="26"/>
        <v>0</v>
      </c>
      <c r="Q227" s="250">
        <v>0</v>
      </c>
      <c r="R227" s="250">
        <f t="shared" si="27"/>
        <v>0</v>
      </c>
      <c r="S227" s="250">
        <v>0</v>
      </c>
      <c r="T227" s="251">
        <f t="shared" si="28"/>
        <v>0</v>
      </c>
      <c r="U227" s="37"/>
      <c r="V227" s="37"/>
      <c r="W227" s="37"/>
      <c r="X227" s="37"/>
      <c r="Y227" s="37"/>
      <c r="Z227" s="37"/>
      <c r="AA227" s="37"/>
      <c r="AB227" s="37"/>
      <c r="AC227" s="37"/>
      <c r="AD227" s="37"/>
      <c r="AE227" s="37"/>
      <c r="AR227" s="252" t="s">
        <v>731</v>
      </c>
      <c r="AT227" s="252" t="s">
        <v>393</v>
      </c>
      <c r="AU227" s="252" t="s">
        <v>92</v>
      </c>
      <c r="AY227" s="19" t="s">
        <v>387</v>
      </c>
      <c r="BE227" s="127">
        <f t="shared" si="29"/>
        <v>0</v>
      </c>
      <c r="BF227" s="127">
        <f t="shared" si="30"/>
        <v>0</v>
      </c>
      <c r="BG227" s="127">
        <f t="shared" si="31"/>
        <v>0</v>
      </c>
      <c r="BH227" s="127">
        <f t="shared" si="32"/>
        <v>0</v>
      </c>
      <c r="BI227" s="127">
        <f t="shared" si="33"/>
        <v>0</v>
      </c>
      <c r="BJ227" s="19" t="s">
        <v>92</v>
      </c>
      <c r="BK227" s="127">
        <f t="shared" si="34"/>
        <v>0</v>
      </c>
      <c r="BL227" s="19" t="s">
        <v>731</v>
      </c>
      <c r="BM227" s="252" t="s">
        <v>2268</v>
      </c>
    </row>
    <row r="228" spans="1:65" s="2" customFormat="1" ht="16.5" customHeight="1">
      <c r="A228" s="37"/>
      <c r="B228" s="38"/>
      <c r="C228" s="240" t="s">
        <v>741</v>
      </c>
      <c r="D228" s="240" t="s">
        <v>393</v>
      </c>
      <c r="E228" s="241" t="s">
        <v>2269</v>
      </c>
      <c r="F228" s="242" t="s">
        <v>2270</v>
      </c>
      <c r="G228" s="243" t="s">
        <v>436</v>
      </c>
      <c r="H228" s="244">
        <v>8</v>
      </c>
      <c r="I228" s="245"/>
      <c r="J228" s="246">
        <f t="shared" si="25"/>
        <v>0</v>
      </c>
      <c r="K228" s="247"/>
      <c r="L228" s="40"/>
      <c r="M228" s="248" t="s">
        <v>1</v>
      </c>
      <c r="N228" s="249" t="s">
        <v>42</v>
      </c>
      <c r="O228" s="78"/>
      <c r="P228" s="250">
        <f t="shared" si="26"/>
        <v>0</v>
      </c>
      <c r="Q228" s="250">
        <v>0</v>
      </c>
      <c r="R228" s="250">
        <f t="shared" si="27"/>
        <v>0</v>
      </c>
      <c r="S228" s="250">
        <v>0</v>
      </c>
      <c r="T228" s="251">
        <f t="shared" si="28"/>
        <v>0</v>
      </c>
      <c r="U228" s="37"/>
      <c r="V228" s="37"/>
      <c r="W228" s="37"/>
      <c r="X228" s="37"/>
      <c r="Y228" s="37"/>
      <c r="Z228" s="37"/>
      <c r="AA228" s="37"/>
      <c r="AB228" s="37"/>
      <c r="AC228" s="37"/>
      <c r="AD228" s="37"/>
      <c r="AE228" s="37"/>
      <c r="AR228" s="252" t="s">
        <v>731</v>
      </c>
      <c r="AT228" s="252" t="s">
        <v>393</v>
      </c>
      <c r="AU228" s="252" t="s">
        <v>92</v>
      </c>
      <c r="AY228" s="19" t="s">
        <v>387</v>
      </c>
      <c r="BE228" s="127">
        <f t="shared" si="29"/>
        <v>0</v>
      </c>
      <c r="BF228" s="127">
        <f t="shared" si="30"/>
        <v>0</v>
      </c>
      <c r="BG228" s="127">
        <f t="shared" si="31"/>
        <v>0</v>
      </c>
      <c r="BH228" s="127">
        <f t="shared" si="32"/>
        <v>0</v>
      </c>
      <c r="BI228" s="127">
        <f t="shared" si="33"/>
        <v>0</v>
      </c>
      <c r="BJ228" s="19" t="s">
        <v>92</v>
      </c>
      <c r="BK228" s="127">
        <f t="shared" si="34"/>
        <v>0</v>
      </c>
      <c r="BL228" s="19" t="s">
        <v>731</v>
      </c>
      <c r="BM228" s="252" t="s">
        <v>2271</v>
      </c>
    </row>
    <row r="229" spans="1:65" s="2" customFormat="1" ht="16.5" customHeight="1">
      <c r="A229" s="37"/>
      <c r="B229" s="38"/>
      <c r="C229" s="297" t="s">
        <v>745</v>
      </c>
      <c r="D229" s="297" t="s">
        <v>592</v>
      </c>
      <c r="E229" s="298" t="s">
        <v>2272</v>
      </c>
      <c r="F229" s="299" t="s">
        <v>2273</v>
      </c>
      <c r="G229" s="300" t="s">
        <v>436</v>
      </c>
      <c r="H229" s="301">
        <v>8</v>
      </c>
      <c r="I229" s="302"/>
      <c r="J229" s="303">
        <f t="shared" si="25"/>
        <v>0</v>
      </c>
      <c r="K229" s="304"/>
      <c r="L229" s="305"/>
      <c r="M229" s="306" t="s">
        <v>1</v>
      </c>
      <c r="N229" s="307" t="s">
        <v>42</v>
      </c>
      <c r="O229" s="78"/>
      <c r="P229" s="250">
        <f t="shared" si="26"/>
        <v>0</v>
      </c>
      <c r="Q229" s="250">
        <v>2.0000000000000002E-5</v>
      </c>
      <c r="R229" s="250">
        <f t="shared" si="27"/>
        <v>1.6000000000000001E-4</v>
      </c>
      <c r="S229" s="250">
        <v>0</v>
      </c>
      <c r="T229" s="251">
        <f t="shared" si="28"/>
        <v>0</v>
      </c>
      <c r="U229" s="37"/>
      <c r="V229" s="37"/>
      <c r="W229" s="37"/>
      <c r="X229" s="37"/>
      <c r="Y229" s="37"/>
      <c r="Z229" s="37"/>
      <c r="AA229" s="37"/>
      <c r="AB229" s="37"/>
      <c r="AC229" s="37"/>
      <c r="AD229" s="37"/>
      <c r="AE229" s="37"/>
      <c r="AR229" s="252" t="s">
        <v>1012</v>
      </c>
      <c r="AT229" s="252" t="s">
        <v>592</v>
      </c>
      <c r="AU229" s="252" t="s">
        <v>92</v>
      </c>
      <c r="AY229" s="19" t="s">
        <v>387</v>
      </c>
      <c r="BE229" s="127">
        <f t="shared" si="29"/>
        <v>0</v>
      </c>
      <c r="BF229" s="127">
        <f t="shared" si="30"/>
        <v>0</v>
      </c>
      <c r="BG229" s="127">
        <f t="shared" si="31"/>
        <v>0</v>
      </c>
      <c r="BH229" s="127">
        <f t="shared" si="32"/>
        <v>0</v>
      </c>
      <c r="BI229" s="127">
        <f t="shared" si="33"/>
        <v>0</v>
      </c>
      <c r="BJ229" s="19" t="s">
        <v>92</v>
      </c>
      <c r="BK229" s="127">
        <f t="shared" si="34"/>
        <v>0</v>
      </c>
      <c r="BL229" s="19" t="s">
        <v>1012</v>
      </c>
      <c r="BM229" s="252" t="s">
        <v>2274</v>
      </c>
    </row>
    <row r="230" spans="1:65" s="2" customFormat="1" ht="16.5" customHeight="1">
      <c r="A230" s="37"/>
      <c r="B230" s="38"/>
      <c r="C230" s="297" t="s">
        <v>751</v>
      </c>
      <c r="D230" s="297" t="s">
        <v>592</v>
      </c>
      <c r="E230" s="298" t="s">
        <v>2275</v>
      </c>
      <c r="F230" s="299" t="s">
        <v>2276</v>
      </c>
      <c r="G230" s="300" t="s">
        <v>436</v>
      </c>
      <c r="H230" s="301">
        <v>5</v>
      </c>
      <c r="I230" s="302"/>
      <c r="J230" s="303">
        <f t="shared" si="25"/>
        <v>0</v>
      </c>
      <c r="K230" s="304"/>
      <c r="L230" s="305"/>
      <c r="M230" s="306" t="s">
        <v>1</v>
      </c>
      <c r="N230" s="307" t="s">
        <v>42</v>
      </c>
      <c r="O230" s="78"/>
      <c r="P230" s="250">
        <f t="shared" si="26"/>
        <v>0</v>
      </c>
      <c r="Q230" s="250">
        <v>2.0000000000000002E-5</v>
      </c>
      <c r="R230" s="250">
        <f t="shared" si="27"/>
        <v>1E-4</v>
      </c>
      <c r="S230" s="250">
        <v>0</v>
      </c>
      <c r="T230" s="251">
        <f t="shared" si="28"/>
        <v>0</v>
      </c>
      <c r="U230" s="37"/>
      <c r="V230" s="37"/>
      <c r="W230" s="37"/>
      <c r="X230" s="37"/>
      <c r="Y230" s="37"/>
      <c r="Z230" s="37"/>
      <c r="AA230" s="37"/>
      <c r="AB230" s="37"/>
      <c r="AC230" s="37"/>
      <c r="AD230" s="37"/>
      <c r="AE230" s="37"/>
      <c r="AR230" s="252" t="s">
        <v>1012</v>
      </c>
      <c r="AT230" s="252" t="s">
        <v>592</v>
      </c>
      <c r="AU230" s="252" t="s">
        <v>92</v>
      </c>
      <c r="AY230" s="19" t="s">
        <v>387</v>
      </c>
      <c r="BE230" s="127">
        <f t="shared" si="29"/>
        <v>0</v>
      </c>
      <c r="BF230" s="127">
        <f t="shared" si="30"/>
        <v>0</v>
      </c>
      <c r="BG230" s="127">
        <f t="shared" si="31"/>
        <v>0</v>
      </c>
      <c r="BH230" s="127">
        <f t="shared" si="32"/>
        <v>0</v>
      </c>
      <c r="BI230" s="127">
        <f t="shared" si="33"/>
        <v>0</v>
      </c>
      <c r="BJ230" s="19" t="s">
        <v>92</v>
      </c>
      <c r="BK230" s="127">
        <f t="shared" si="34"/>
        <v>0</v>
      </c>
      <c r="BL230" s="19" t="s">
        <v>1012</v>
      </c>
      <c r="BM230" s="252" t="s">
        <v>2277</v>
      </c>
    </row>
    <row r="231" spans="1:65" s="2" customFormat="1" ht="16.5" customHeight="1">
      <c r="A231" s="37"/>
      <c r="B231" s="38"/>
      <c r="C231" s="240" t="s">
        <v>230</v>
      </c>
      <c r="D231" s="240" t="s">
        <v>393</v>
      </c>
      <c r="E231" s="241" t="s">
        <v>2278</v>
      </c>
      <c r="F231" s="242" t="s">
        <v>2279</v>
      </c>
      <c r="G231" s="243" t="s">
        <v>436</v>
      </c>
      <c r="H231" s="244">
        <v>8</v>
      </c>
      <c r="I231" s="245"/>
      <c r="J231" s="246">
        <f t="shared" si="25"/>
        <v>0</v>
      </c>
      <c r="K231" s="247"/>
      <c r="L231" s="40"/>
      <c r="M231" s="248" t="s">
        <v>1</v>
      </c>
      <c r="N231" s="249" t="s">
        <v>42</v>
      </c>
      <c r="O231" s="78"/>
      <c r="P231" s="250">
        <f t="shared" si="26"/>
        <v>0</v>
      </c>
      <c r="Q231" s="250">
        <v>0</v>
      </c>
      <c r="R231" s="250">
        <f t="shared" si="27"/>
        <v>0</v>
      </c>
      <c r="S231" s="250">
        <v>0</v>
      </c>
      <c r="T231" s="251">
        <f t="shared" si="28"/>
        <v>0</v>
      </c>
      <c r="U231" s="37"/>
      <c r="V231" s="37"/>
      <c r="W231" s="37"/>
      <c r="X231" s="37"/>
      <c r="Y231" s="37"/>
      <c r="Z231" s="37"/>
      <c r="AA231" s="37"/>
      <c r="AB231" s="37"/>
      <c r="AC231" s="37"/>
      <c r="AD231" s="37"/>
      <c r="AE231" s="37"/>
      <c r="AR231" s="252" t="s">
        <v>731</v>
      </c>
      <c r="AT231" s="252" t="s">
        <v>393</v>
      </c>
      <c r="AU231" s="252" t="s">
        <v>92</v>
      </c>
      <c r="AY231" s="19" t="s">
        <v>387</v>
      </c>
      <c r="BE231" s="127">
        <f t="shared" si="29"/>
        <v>0</v>
      </c>
      <c r="BF231" s="127">
        <f t="shared" si="30"/>
        <v>0</v>
      </c>
      <c r="BG231" s="127">
        <f t="shared" si="31"/>
        <v>0</v>
      </c>
      <c r="BH231" s="127">
        <f t="shared" si="32"/>
        <v>0</v>
      </c>
      <c r="BI231" s="127">
        <f t="shared" si="33"/>
        <v>0</v>
      </c>
      <c r="BJ231" s="19" t="s">
        <v>92</v>
      </c>
      <c r="BK231" s="127">
        <f t="shared" si="34"/>
        <v>0</v>
      </c>
      <c r="BL231" s="19" t="s">
        <v>731</v>
      </c>
      <c r="BM231" s="252" t="s">
        <v>2280</v>
      </c>
    </row>
    <row r="232" spans="1:65" s="2" customFormat="1" ht="33" customHeight="1">
      <c r="A232" s="37"/>
      <c r="B232" s="38"/>
      <c r="C232" s="297" t="s">
        <v>759</v>
      </c>
      <c r="D232" s="297" t="s">
        <v>592</v>
      </c>
      <c r="E232" s="298" t="s">
        <v>2281</v>
      </c>
      <c r="F232" s="299" t="s">
        <v>2282</v>
      </c>
      <c r="G232" s="300" t="s">
        <v>436</v>
      </c>
      <c r="H232" s="301">
        <v>8</v>
      </c>
      <c r="I232" s="302"/>
      <c r="J232" s="303">
        <f t="shared" si="25"/>
        <v>0</v>
      </c>
      <c r="K232" s="304"/>
      <c r="L232" s="305"/>
      <c r="M232" s="306" t="s">
        <v>1</v>
      </c>
      <c r="N232" s="307" t="s">
        <v>42</v>
      </c>
      <c r="O232" s="78"/>
      <c r="P232" s="250">
        <f t="shared" si="26"/>
        <v>0</v>
      </c>
      <c r="Q232" s="250">
        <v>3.0000000000000001E-5</v>
      </c>
      <c r="R232" s="250">
        <f t="shared" si="27"/>
        <v>2.4000000000000001E-4</v>
      </c>
      <c r="S232" s="250">
        <v>0</v>
      </c>
      <c r="T232" s="251">
        <f t="shared" si="28"/>
        <v>0</v>
      </c>
      <c r="U232" s="37"/>
      <c r="V232" s="37"/>
      <c r="W232" s="37"/>
      <c r="X232" s="37"/>
      <c r="Y232" s="37"/>
      <c r="Z232" s="37"/>
      <c r="AA232" s="37"/>
      <c r="AB232" s="37"/>
      <c r="AC232" s="37"/>
      <c r="AD232" s="37"/>
      <c r="AE232" s="37"/>
      <c r="AR232" s="252" t="s">
        <v>1012</v>
      </c>
      <c r="AT232" s="252" t="s">
        <v>592</v>
      </c>
      <c r="AU232" s="252" t="s">
        <v>92</v>
      </c>
      <c r="AY232" s="19" t="s">
        <v>387</v>
      </c>
      <c r="BE232" s="127">
        <f t="shared" si="29"/>
        <v>0</v>
      </c>
      <c r="BF232" s="127">
        <f t="shared" si="30"/>
        <v>0</v>
      </c>
      <c r="BG232" s="127">
        <f t="shared" si="31"/>
        <v>0</v>
      </c>
      <c r="BH232" s="127">
        <f t="shared" si="32"/>
        <v>0</v>
      </c>
      <c r="BI232" s="127">
        <f t="shared" si="33"/>
        <v>0</v>
      </c>
      <c r="BJ232" s="19" t="s">
        <v>92</v>
      </c>
      <c r="BK232" s="127">
        <f t="shared" si="34"/>
        <v>0</v>
      </c>
      <c r="BL232" s="19" t="s">
        <v>1012</v>
      </c>
      <c r="BM232" s="252" t="s">
        <v>2283</v>
      </c>
    </row>
    <row r="233" spans="1:65" s="2" customFormat="1" ht="33" customHeight="1">
      <c r="A233" s="37"/>
      <c r="B233" s="38"/>
      <c r="C233" s="240" t="s">
        <v>763</v>
      </c>
      <c r="D233" s="240" t="s">
        <v>393</v>
      </c>
      <c r="E233" s="241" t="s">
        <v>2284</v>
      </c>
      <c r="F233" s="242" t="s">
        <v>2285</v>
      </c>
      <c r="G233" s="243" t="s">
        <v>396</v>
      </c>
      <c r="H233" s="244">
        <v>560</v>
      </c>
      <c r="I233" s="245"/>
      <c r="J233" s="246">
        <f t="shared" si="25"/>
        <v>0</v>
      </c>
      <c r="K233" s="247"/>
      <c r="L233" s="40"/>
      <c r="M233" s="248" t="s">
        <v>1</v>
      </c>
      <c r="N233" s="249" t="s">
        <v>42</v>
      </c>
      <c r="O233" s="78"/>
      <c r="P233" s="250">
        <f t="shared" si="26"/>
        <v>0</v>
      </c>
      <c r="Q233" s="250">
        <v>0</v>
      </c>
      <c r="R233" s="250">
        <f t="shared" si="27"/>
        <v>0</v>
      </c>
      <c r="S233" s="250">
        <v>0</v>
      </c>
      <c r="T233" s="251">
        <f t="shared" si="28"/>
        <v>0</v>
      </c>
      <c r="U233" s="37"/>
      <c r="V233" s="37"/>
      <c r="W233" s="37"/>
      <c r="X233" s="37"/>
      <c r="Y233" s="37"/>
      <c r="Z233" s="37"/>
      <c r="AA233" s="37"/>
      <c r="AB233" s="37"/>
      <c r="AC233" s="37"/>
      <c r="AD233" s="37"/>
      <c r="AE233" s="37"/>
      <c r="AR233" s="252" t="s">
        <v>731</v>
      </c>
      <c r="AT233" s="252" t="s">
        <v>393</v>
      </c>
      <c r="AU233" s="252" t="s">
        <v>92</v>
      </c>
      <c r="AY233" s="19" t="s">
        <v>387</v>
      </c>
      <c r="BE233" s="127">
        <f t="shared" si="29"/>
        <v>0</v>
      </c>
      <c r="BF233" s="127">
        <f t="shared" si="30"/>
        <v>0</v>
      </c>
      <c r="BG233" s="127">
        <f t="shared" si="31"/>
        <v>0</v>
      </c>
      <c r="BH233" s="127">
        <f t="shared" si="32"/>
        <v>0</v>
      </c>
      <c r="BI233" s="127">
        <f t="shared" si="33"/>
        <v>0</v>
      </c>
      <c r="BJ233" s="19" t="s">
        <v>92</v>
      </c>
      <c r="BK233" s="127">
        <f t="shared" si="34"/>
        <v>0</v>
      </c>
      <c r="BL233" s="19" t="s">
        <v>731</v>
      </c>
      <c r="BM233" s="252" t="s">
        <v>2286</v>
      </c>
    </row>
    <row r="234" spans="1:65" s="2" customFormat="1" ht="16.5" customHeight="1">
      <c r="A234" s="37"/>
      <c r="B234" s="38"/>
      <c r="C234" s="297" t="s">
        <v>769</v>
      </c>
      <c r="D234" s="297" t="s">
        <v>592</v>
      </c>
      <c r="E234" s="298" t="s">
        <v>2287</v>
      </c>
      <c r="F234" s="299" t="s">
        <v>2288</v>
      </c>
      <c r="G234" s="300" t="s">
        <v>396</v>
      </c>
      <c r="H234" s="301">
        <v>74</v>
      </c>
      <c r="I234" s="302"/>
      <c r="J234" s="303">
        <f t="shared" si="25"/>
        <v>0</v>
      </c>
      <c r="K234" s="304"/>
      <c r="L234" s="305"/>
      <c r="M234" s="306" t="s">
        <v>1</v>
      </c>
      <c r="N234" s="307" t="s">
        <v>42</v>
      </c>
      <c r="O234" s="78"/>
      <c r="P234" s="250">
        <f t="shared" si="26"/>
        <v>0</v>
      </c>
      <c r="Q234" s="250">
        <v>5.0000000000000002E-5</v>
      </c>
      <c r="R234" s="250">
        <f t="shared" si="27"/>
        <v>3.7000000000000002E-3</v>
      </c>
      <c r="S234" s="250">
        <v>0</v>
      </c>
      <c r="T234" s="251">
        <f t="shared" si="28"/>
        <v>0</v>
      </c>
      <c r="U234" s="37"/>
      <c r="V234" s="37"/>
      <c r="W234" s="37"/>
      <c r="X234" s="37"/>
      <c r="Y234" s="37"/>
      <c r="Z234" s="37"/>
      <c r="AA234" s="37"/>
      <c r="AB234" s="37"/>
      <c r="AC234" s="37"/>
      <c r="AD234" s="37"/>
      <c r="AE234" s="37"/>
      <c r="AR234" s="252" t="s">
        <v>1012</v>
      </c>
      <c r="AT234" s="252" t="s">
        <v>592</v>
      </c>
      <c r="AU234" s="252" t="s">
        <v>92</v>
      </c>
      <c r="AY234" s="19" t="s">
        <v>387</v>
      </c>
      <c r="BE234" s="127">
        <f t="shared" si="29"/>
        <v>0</v>
      </c>
      <c r="BF234" s="127">
        <f t="shared" si="30"/>
        <v>0</v>
      </c>
      <c r="BG234" s="127">
        <f t="shared" si="31"/>
        <v>0</v>
      </c>
      <c r="BH234" s="127">
        <f t="shared" si="32"/>
        <v>0</v>
      </c>
      <c r="BI234" s="127">
        <f t="shared" si="33"/>
        <v>0</v>
      </c>
      <c r="BJ234" s="19" t="s">
        <v>92</v>
      </c>
      <c r="BK234" s="127">
        <f t="shared" si="34"/>
        <v>0</v>
      </c>
      <c r="BL234" s="19" t="s">
        <v>1012</v>
      </c>
      <c r="BM234" s="252" t="s">
        <v>2289</v>
      </c>
    </row>
    <row r="235" spans="1:65" s="2" customFormat="1" ht="16.5" customHeight="1">
      <c r="A235" s="37"/>
      <c r="B235" s="38"/>
      <c r="C235" s="297" t="s">
        <v>775</v>
      </c>
      <c r="D235" s="297" t="s">
        <v>592</v>
      </c>
      <c r="E235" s="298" t="s">
        <v>2290</v>
      </c>
      <c r="F235" s="299" t="s">
        <v>2291</v>
      </c>
      <c r="G235" s="300" t="s">
        <v>396</v>
      </c>
      <c r="H235" s="301">
        <v>80</v>
      </c>
      <c r="I235" s="302"/>
      <c r="J235" s="303">
        <f t="shared" si="25"/>
        <v>0</v>
      </c>
      <c r="K235" s="304"/>
      <c r="L235" s="305"/>
      <c r="M235" s="306" t="s">
        <v>1</v>
      </c>
      <c r="N235" s="307" t="s">
        <v>42</v>
      </c>
      <c r="O235" s="78"/>
      <c r="P235" s="250">
        <f t="shared" si="26"/>
        <v>0</v>
      </c>
      <c r="Q235" s="250">
        <v>4.0000000000000003E-5</v>
      </c>
      <c r="R235" s="250">
        <f t="shared" si="27"/>
        <v>3.2000000000000002E-3</v>
      </c>
      <c r="S235" s="250">
        <v>0</v>
      </c>
      <c r="T235" s="251">
        <f t="shared" si="28"/>
        <v>0</v>
      </c>
      <c r="U235" s="37"/>
      <c r="V235" s="37"/>
      <c r="W235" s="37"/>
      <c r="X235" s="37"/>
      <c r="Y235" s="37"/>
      <c r="Z235" s="37"/>
      <c r="AA235" s="37"/>
      <c r="AB235" s="37"/>
      <c r="AC235" s="37"/>
      <c r="AD235" s="37"/>
      <c r="AE235" s="37"/>
      <c r="AR235" s="252" t="s">
        <v>1012</v>
      </c>
      <c r="AT235" s="252" t="s">
        <v>592</v>
      </c>
      <c r="AU235" s="252" t="s">
        <v>92</v>
      </c>
      <c r="AY235" s="19" t="s">
        <v>387</v>
      </c>
      <c r="BE235" s="127">
        <f t="shared" si="29"/>
        <v>0</v>
      </c>
      <c r="BF235" s="127">
        <f t="shared" si="30"/>
        <v>0</v>
      </c>
      <c r="BG235" s="127">
        <f t="shared" si="31"/>
        <v>0</v>
      </c>
      <c r="BH235" s="127">
        <f t="shared" si="32"/>
        <v>0</v>
      </c>
      <c r="BI235" s="127">
        <f t="shared" si="33"/>
        <v>0</v>
      </c>
      <c r="BJ235" s="19" t="s">
        <v>92</v>
      </c>
      <c r="BK235" s="127">
        <f t="shared" si="34"/>
        <v>0</v>
      </c>
      <c r="BL235" s="19" t="s">
        <v>1012</v>
      </c>
      <c r="BM235" s="252" t="s">
        <v>2292</v>
      </c>
    </row>
    <row r="236" spans="1:65" s="2" customFormat="1" ht="16.5" customHeight="1">
      <c r="A236" s="37"/>
      <c r="B236" s="38"/>
      <c r="C236" s="297" t="s">
        <v>779</v>
      </c>
      <c r="D236" s="297" t="s">
        <v>592</v>
      </c>
      <c r="E236" s="298" t="s">
        <v>2293</v>
      </c>
      <c r="F236" s="299" t="s">
        <v>2294</v>
      </c>
      <c r="G236" s="300" t="s">
        <v>396</v>
      </c>
      <c r="H236" s="301">
        <v>20</v>
      </c>
      <c r="I236" s="302"/>
      <c r="J236" s="303">
        <f t="shared" si="25"/>
        <v>0</v>
      </c>
      <c r="K236" s="304"/>
      <c r="L236" s="305"/>
      <c r="M236" s="306" t="s">
        <v>1</v>
      </c>
      <c r="N236" s="307" t="s">
        <v>42</v>
      </c>
      <c r="O236" s="78"/>
      <c r="P236" s="250">
        <f t="shared" si="26"/>
        <v>0</v>
      </c>
      <c r="Q236" s="250">
        <v>4.0000000000000003E-5</v>
      </c>
      <c r="R236" s="250">
        <f t="shared" si="27"/>
        <v>8.0000000000000004E-4</v>
      </c>
      <c r="S236" s="250">
        <v>0</v>
      </c>
      <c r="T236" s="251">
        <f t="shared" si="28"/>
        <v>0</v>
      </c>
      <c r="U236" s="37"/>
      <c r="V236" s="37"/>
      <c r="W236" s="37"/>
      <c r="X236" s="37"/>
      <c r="Y236" s="37"/>
      <c r="Z236" s="37"/>
      <c r="AA236" s="37"/>
      <c r="AB236" s="37"/>
      <c r="AC236" s="37"/>
      <c r="AD236" s="37"/>
      <c r="AE236" s="37"/>
      <c r="AR236" s="252" t="s">
        <v>1012</v>
      </c>
      <c r="AT236" s="252" t="s">
        <v>592</v>
      </c>
      <c r="AU236" s="252" t="s">
        <v>92</v>
      </c>
      <c r="AY236" s="19" t="s">
        <v>387</v>
      </c>
      <c r="BE236" s="127">
        <f t="shared" si="29"/>
        <v>0</v>
      </c>
      <c r="BF236" s="127">
        <f t="shared" si="30"/>
        <v>0</v>
      </c>
      <c r="BG236" s="127">
        <f t="shared" si="31"/>
        <v>0</v>
      </c>
      <c r="BH236" s="127">
        <f t="shared" si="32"/>
        <v>0</v>
      </c>
      <c r="BI236" s="127">
        <f t="shared" si="33"/>
        <v>0</v>
      </c>
      <c r="BJ236" s="19" t="s">
        <v>92</v>
      </c>
      <c r="BK236" s="127">
        <f t="shared" si="34"/>
        <v>0</v>
      </c>
      <c r="BL236" s="19" t="s">
        <v>1012</v>
      </c>
      <c r="BM236" s="252" t="s">
        <v>2295</v>
      </c>
    </row>
    <row r="237" spans="1:65" s="2" customFormat="1" ht="24.15" customHeight="1">
      <c r="A237" s="37"/>
      <c r="B237" s="38"/>
      <c r="C237" s="297" t="s">
        <v>787</v>
      </c>
      <c r="D237" s="297" t="s">
        <v>592</v>
      </c>
      <c r="E237" s="298" t="s">
        <v>2296</v>
      </c>
      <c r="F237" s="299" t="s">
        <v>2297</v>
      </c>
      <c r="G237" s="300" t="s">
        <v>396</v>
      </c>
      <c r="H237" s="301">
        <v>74</v>
      </c>
      <c r="I237" s="302"/>
      <c r="J237" s="303">
        <f t="shared" si="25"/>
        <v>0</v>
      </c>
      <c r="K237" s="304"/>
      <c r="L237" s="305"/>
      <c r="M237" s="306" t="s">
        <v>1</v>
      </c>
      <c r="N237" s="307" t="s">
        <v>42</v>
      </c>
      <c r="O237" s="78"/>
      <c r="P237" s="250">
        <f t="shared" si="26"/>
        <v>0</v>
      </c>
      <c r="Q237" s="250">
        <v>8.0000000000000007E-5</v>
      </c>
      <c r="R237" s="250">
        <f t="shared" si="27"/>
        <v>5.9200000000000008E-3</v>
      </c>
      <c r="S237" s="250">
        <v>0</v>
      </c>
      <c r="T237" s="251">
        <f t="shared" si="28"/>
        <v>0</v>
      </c>
      <c r="U237" s="37"/>
      <c r="V237" s="37"/>
      <c r="W237" s="37"/>
      <c r="X237" s="37"/>
      <c r="Y237" s="37"/>
      <c r="Z237" s="37"/>
      <c r="AA237" s="37"/>
      <c r="AB237" s="37"/>
      <c r="AC237" s="37"/>
      <c r="AD237" s="37"/>
      <c r="AE237" s="37"/>
      <c r="AR237" s="252" t="s">
        <v>1012</v>
      </c>
      <c r="AT237" s="252" t="s">
        <v>592</v>
      </c>
      <c r="AU237" s="252" t="s">
        <v>92</v>
      </c>
      <c r="AY237" s="19" t="s">
        <v>387</v>
      </c>
      <c r="BE237" s="127">
        <f t="shared" si="29"/>
        <v>0</v>
      </c>
      <c r="BF237" s="127">
        <f t="shared" si="30"/>
        <v>0</v>
      </c>
      <c r="BG237" s="127">
        <f t="shared" si="31"/>
        <v>0</v>
      </c>
      <c r="BH237" s="127">
        <f t="shared" si="32"/>
        <v>0</v>
      </c>
      <c r="BI237" s="127">
        <f t="shared" si="33"/>
        <v>0</v>
      </c>
      <c r="BJ237" s="19" t="s">
        <v>92</v>
      </c>
      <c r="BK237" s="127">
        <f t="shared" si="34"/>
        <v>0</v>
      </c>
      <c r="BL237" s="19" t="s">
        <v>1012</v>
      </c>
      <c r="BM237" s="252" t="s">
        <v>2298</v>
      </c>
    </row>
    <row r="238" spans="1:65" s="2" customFormat="1" ht="16.5" customHeight="1">
      <c r="A238" s="37"/>
      <c r="B238" s="38"/>
      <c r="C238" s="297" t="s">
        <v>792</v>
      </c>
      <c r="D238" s="297" t="s">
        <v>592</v>
      </c>
      <c r="E238" s="298" t="s">
        <v>2299</v>
      </c>
      <c r="F238" s="299" t="s">
        <v>2300</v>
      </c>
      <c r="G238" s="300" t="s">
        <v>396</v>
      </c>
      <c r="H238" s="301">
        <v>40</v>
      </c>
      <c r="I238" s="302"/>
      <c r="J238" s="303">
        <f t="shared" si="25"/>
        <v>0</v>
      </c>
      <c r="K238" s="304"/>
      <c r="L238" s="305"/>
      <c r="M238" s="306" t="s">
        <v>1</v>
      </c>
      <c r="N238" s="307" t="s">
        <v>42</v>
      </c>
      <c r="O238" s="78"/>
      <c r="P238" s="250">
        <f t="shared" si="26"/>
        <v>0</v>
      </c>
      <c r="Q238" s="250">
        <v>0</v>
      </c>
      <c r="R238" s="250">
        <f t="shared" si="27"/>
        <v>0</v>
      </c>
      <c r="S238" s="250">
        <v>0</v>
      </c>
      <c r="T238" s="251">
        <f t="shared" si="28"/>
        <v>0</v>
      </c>
      <c r="U238" s="37"/>
      <c r="V238" s="37"/>
      <c r="W238" s="37"/>
      <c r="X238" s="37"/>
      <c r="Y238" s="37"/>
      <c r="Z238" s="37"/>
      <c r="AA238" s="37"/>
      <c r="AB238" s="37"/>
      <c r="AC238" s="37"/>
      <c r="AD238" s="37"/>
      <c r="AE238" s="37"/>
      <c r="AR238" s="252" t="s">
        <v>1012</v>
      </c>
      <c r="AT238" s="252" t="s">
        <v>592</v>
      </c>
      <c r="AU238" s="252" t="s">
        <v>92</v>
      </c>
      <c r="AY238" s="19" t="s">
        <v>387</v>
      </c>
      <c r="BE238" s="127">
        <f t="shared" si="29"/>
        <v>0</v>
      </c>
      <c r="BF238" s="127">
        <f t="shared" si="30"/>
        <v>0</v>
      </c>
      <c r="BG238" s="127">
        <f t="shared" si="31"/>
        <v>0</v>
      </c>
      <c r="BH238" s="127">
        <f t="shared" si="32"/>
        <v>0</v>
      </c>
      <c r="BI238" s="127">
        <f t="shared" si="33"/>
        <v>0</v>
      </c>
      <c r="BJ238" s="19" t="s">
        <v>92</v>
      </c>
      <c r="BK238" s="127">
        <f t="shared" si="34"/>
        <v>0</v>
      </c>
      <c r="BL238" s="19" t="s">
        <v>1012</v>
      </c>
      <c r="BM238" s="252" t="s">
        <v>2301</v>
      </c>
    </row>
    <row r="239" spans="1:65" s="2" customFormat="1" ht="19.2">
      <c r="A239" s="37"/>
      <c r="B239" s="38"/>
      <c r="C239" s="39"/>
      <c r="D239" s="255" t="s">
        <v>652</v>
      </c>
      <c r="E239" s="39"/>
      <c r="F239" s="308" t="s">
        <v>2302</v>
      </c>
      <c r="G239" s="39"/>
      <c r="H239" s="39"/>
      <c r="I239" s="197"/>
      <c r="J239" s="39"/>
      <c r="K239" s="39"/>
      <c r="L239" s="40"/>
      <c r="M239" s="309"/>
      <c r="N239" s="310"/>
      <c r="O239" s="78"/>
      <c r="P239" s="78"/>
      <c r="Q239" s="78"/>
      <c r="R239" s="78"/>
      <c r="S239" s="78"/>
      <c r="T239" s="79"/>
      <c r="U239" s="37"/>
      <c r="V239" s="37"/>
      <c r="W239" s="37"/>
      <c r="X239" s="37"/>
      <c r="Y239" s="37"/>
      <c r="Z239" s="37"/>
      <c r="AA239" s="37"/>
      <c r="AB239" s="37"/>
      <c r="AC239" s="37"/>
      <c r="AD239" s="37"/>
      <c r="AE239" s="37"/>
      <c r="AT239" s="19" t="s">
        <v>652</v>
      </c>
      <c r="AU239" s="19" t="s">
        <v>92</v>
      </c>
    </row>
    <row r="240" spans="1:65" s="2" customFormat="1" ht="16.5" customHeight="1">
      <c r="A240" s="37"/>
      <c r="B240" s="38"/>
      <c r="C240" s="297" t="s">
        <v>798</v>
      </c>
      <c r="D240" s="297" t="s">
        <v>592</v>
      </c>
      <c r="E240" s="298" t="s">
        <v>2303</v>
      </c>
      <c r="F240" s="299" t="s">
        <v>2304</v>
      </c>
      <c r="G240" s="300" t="s">
        <v>396</v>
      </c>
      <c r="H240" s="301">
        <v>40</v>
      </c>
      <c r="I240" s="302"/>
      <c r="J240" s="303">
        <f>ROUND(I240*H240,2)</f>
        <v>0</v>
      </c>
      <c r="K240" s="304"/>
      <c r="L240" s="305"/>
      <c r="M240" s="306" t="s">
        <v>1</v>
      </c>
      <c r="N240" s="307" t="s">
        <v>42</v>
      </c>
      <c r="O240" s="78"/>
      <c r="P240" s="250">
        <f>O240*H240</f>
        <v>0</v>
      </c>
      <c r="Q240" s="250">
        <v>0</v>
      </c>
      <c r="R240" s="250">
        <f>Q240*H240</f>
        <v>0</v>
      </c>
      <c r="S240" s="250">
        <v>0</v>
      </c>
      <c r="T240" s="251">
        <f>S240*H240</f>
        <v>0</v>
      </c>
      <c r="U240" s="37"/>
      <c r="V240" s="37"/>
      <c r="W240" s="37"/>
      <c r="X240" s="37"/>
      <c r="Y240" s="37"/>
      <c r="Z240" s="37"/>
      <c r="AA240" s="37"/>
      <c r="AB240" s="37"/>
      <c r="AC240" s="37"/>
      <c r="AD240" s="37"/>
      <c r="AE240" s="37"/>
      <c r="AR240" s="252" t="s">
        <v>1012</v>
      </c>
      <c r="AT240" s="252" t="s">
        <v>592</v>
      </c>
      <c r="AU240" s="252" t="s">
        <v>92</v>
      </c>
      <c r="AY240" s="19" t="s">
        <v>387</v>
      </c>
      <c r="BE240" s="127">
        <f>IF(N240="základná",J240,0)</f>
        <v>0</v>
      </c>
      <c r="BF240" s="127">
        <f>IF(N240="znížená",J240,0)</f>
        <v>0</v>
      </c>
      <c r="BG240" s="127">
        <f>IF(N240="zákl. prenesená",J240,0)</f>
        <v>0</v>
      </c>
      <c r="BH240" s="127">
        <f>IF(N240="zníž. prenesená",J240,0)</f>
        <v>0</v>
      </c>
      <c r="BI240" s="127">
        <f>IF(N240="nulová",J240,0)</f>
        <v>0</v>
      </c>
      <c r="BJ240" s="19" t="s">
        <v>92</v>
      </c>
      <c r="BK240" s="127">
        <f>ROUND(I240*H240,2)</f>
        <v>0</v>
      </c>
      <c r="BL240" s="19" t="s">
        <v>1012</v>
      </c>
      <c r="BM240" s="252" t="s">
        <v>2305</v>
      </c>
    </row>
    <row r="241" spans="1:65" s="2" customFormat="1" ht="19.2">
      <c r="A241" s="37"/>
      <c r="B241" s="38"/>
      <c r="C241" s="39"/>
      <c r="D241" s="255" t="s">
        <v>652</v>
      </c>
      <c r="E241" s="39"/>
      <c r="F241" s="308" t="s">
        <v>2306</v>
      </c>
      <c r="G241" s="39"/>
      <c r="H241" s="39"/>
      <c r="I241" s="197"/>
      <c r="J241" s="39"/>
      <c r="K241" s="39"/>
      <c r="L241" s="40"/>
      <c r="M241" s="309"/>
      <c r="N241" s="310"/>
      <c r="O241" s="78"/>
      <c r="P241" s="78"/>
      <c r="Q241" s="78"/>
      <c r="R241" s="78"/>
      <c r="S241" s="78"/>
      <c r="T241" s="79"/>
      <c r="U241" s="37"/>
      <c r="V241" s="37"/>
      <c r="W241" s="37"/>
      <c r="X241" s="37"/>
      <c r="Y241" s="37"/>
      <c r="Z241" s="37"/>
      <c r="AA241" s="37"/>
      <c r="AB241" s="37"/>
      <c r="AC241" s="37"/>
      <c r="AD241" s="37"/>
      <c r="AE241" s="37"/>
      <c r="AT241" s="19" t="s">
        <v>652</v>
      </c>
      <c r="AU241" s="19" t="s">
        <v>92</v>
      </c>
    </row>
    <row r="242" spans="1:65" s="2" customFormat="1" ht="16.5" customHeight="1">
      <c r="A242" s="37"/>
      <c r="B242" s="38"/>
      <c r="C242" s="297" t="s">
        <v>805</v>
      </c>
      <c r="D242" s="297" t="s">
        <v>592</v>
      </c>
      <c r="E242" s="298" t="s">
        <v>2307</v>
      </c>
      <c r="F242" s="299" t="s">
        <v>2308</v>
      </c>
      <c r="G242" s="300" t="s">
        <v>396</v>
      </c>
      <c r="H242" s="301">
        <v>12</v>
      </c>
      <c r="I242" s="302"/>
      <c r="J242" s="303">
        <f>ROUND(I242*H242,2)</f>
        <v>0</v>
      </c>
      <c r="K242" s="304"/>
      <c r="L242" s="305"/>
      <c r="M242" s="306" t="s">
        <v>1</v>
      </c>
      <c r="N242" s="307" t="s">
        <v>42</v>
      </c>
      <c r="O242" s="78"/>
      <c r="P242" s="250">
        <f>O242*H242</f>
        <v>0</v>
      </c>
      <c r="Q242" s="250">
        <v>0</v>
      </c>
      <c r="R242" s="250">
        <f>Q242*H242</f>
        <v>0</v>
      </c>
      <c r="S242" s="250">
        <v>0</v>
      </c>
      <c r="T242" s="251">
        <f>S242*H242</f>
        <v>0</v>
      </c>
      <c r="U242" s="37"/>
      <c r="V242" s="37"/>
      <c r="W242" s="37"/>
      <c r="X242" s="37"/>
      <c r="Y242" s="37"/>
      <c r="Z242" s="37"/>
      <c r="AA242" s="37"/>
      <c r="AB242" s="37"/>
      <c r="AC242" s="37"/>
      <c r="AD242" s="37"/>
      <c r="AE242" s="37"/>
      <c r="AR242" s="252" t="s">
        <v>1012</v>
      </c>
      <c r="AT242" s="252" t="s">
        <v>592</v>
      </c>
      <c r="AU242" s="252" t="s">
        <v>92</v>
      </c>
      <c r="AY242" s="19" t="s">
        <v>387</v>
      </c>
      <c r="BE242" s="127">
        <f>IF(N242="základná",J242,0)</f>
        <v>0</v>
      </c>
      <c r="BF242" s="127">
        <f>IF(N242="znížená",J242,0)</f>
        <v>0</v>
      </c>
      <c r="BG242" s="127">
        <f>IF(N242="zákl. prenesená",J242,0)</f>
        <v>0</v>
      </c>
      <c r="BH242" s="127">
        <f>IF(N242="zníž. prenesená",J242,0)</f>
        <v>0</v>
      </c>
      <c r="BI242" s="127">
        <f>IF(N242="nulová",J242,0)</f>
        <v>0</v>
      </c>
      <c r="BJ242" s="19" t="s">
        <v>92</v>
      </c>
      <c r="BK242" s="127">
        <f>ROUND(I242*H242,2)</f>
        <v>0</v>
      </c>
      <c r="BL242" s="19" t="s">
        <v>1012</v>
      </c>
      <c r="BM242" s="252" t="s">
        <v>2309</v>
      </c>
    </row>
    <row r="243" spans="1:65" s="2" customFormat="1" ht="19.2">
      <c r="A243" s="37"/>
      <c r="B243" s="38"/>
      <c r="C243" s="39"/>
      <c r="D243" s="255" t="s">
        <v>652</v>
      </c>
      <c r="E243" s="39"/>
      <c r="F243" s="308" t="s">
        <v>2310</v>
      </c>
      <c r="G243" s="39"/>
      <c r="H243" s="39"/>
      <c r="I243" s="197"/>
      <c r="J243" s="39"/>
      <c r="K243" s="39"/>
      <c r="L243" s="40"/>
      <c r="M243" s="309"/>
      <c r="N243" s="310"/>
      <c r="O243" s="78"/>
      <c r="P243" s="78"/>
      <c r="Q243" s="78"/>
      <c r="R243" s="78"/>
      <c r="S243" s="78"/>
      <c r="T243" s="79"/>
      <c r="U243" s="37"/>
      <c r="V243" s="37"/>
      <c r="W243" s="37"/>
      <c r="X243" s="37"/>
      <c r="Y243" s="37"/>
      <c r="Z243" s="37"/>
      <c r="AA243" s="37"/>
      <c r="AB243" s="37"/>
      <c r="AC243" s="37"/>
      <c r="AD243" s="37"/>
      <c r="AE243" s="37"/>
      <c r="AT243" s="19" t="s">
        <v>652</v>
      </c>
      <c r="AU243" s="19" t="s">
        <v>92</v>
      </c>
    </row>
    <row r="244" spans="1:65" s="2" customFormat="1" ht="16.5" customHeight="1">
      <c r="A244" s="37"/>
      <c r="B244" s="38"/>
      <c r="C244" s="297" t="s">
        <v>812</v>
      </c>
      <c r="D244" s="297" t="s">
        <v>592</v>
      </c>
      <c r="E244" s="298" t="s">
        <v>2311</v>
      </c>
      <c r="F244" s="299" t="s">
        <v>2312</v>
      </c>
      <c r="G244" s="300" t="s">
        <v>396</v>
      </c>
      <c r="H244" s="301">
        <v>10</v>
      </c>
      <c r="I244" s="302"/>
      <c r="J244" s="303">
        <f t="shared" ref="J244:J282" si="35">ROUND(I244*H244,2)</f>
        <v>0</v>
      </c>
      <c r="K244" s="304"/>
      <c r="L244" s="305"/>
      <c r="M244" s="306" t="s">
        <v>1</v>
      </c>
      <c r="N244" s="307" t="s">
        <v>42</v>
      </c>
      <c r="O244" s="78"/>
      <c r="P244" s="250">
        <f t="shared" ref="P244:P282" si="36">O244*H244</f>
        <v>0</v>
      </c>
      <c r="Q244" s="250">
        <v>6.9999999999999994E-5</v>
      </c>
      <c r="R244" s="250">
        <f t="shared" ref="R244:R282" si="37">Q244*H244</f>
        <v>6.9999999999999988E-4</v>
      </c>
      <c r="S244" s="250">
        <v>0</v>
      </c>
      <c r="T244" s="251">
        <f t="shared" ref="T244:T282" si="38">S244*H244</f>
        <v>0</v>
      </c>
      <c r="U244" s="37"/>
      <c r="V244" s="37"/>
      <c r="W244" s="37"/>
      <c r="X244" s="37"/>
      <c r="Y244" s="37"/>
      <c r="Z244" s="37"/>
      <c r="AA244" s="37"/>
      <c r="AB244" s="37"/>
      <c r="AC244" s="37"/>
      <c r="AD244" s="37"/>
      <c r="AE244" s="37"/>
      <c r="AR244" s="252" t="s">
        <v>1012</v>
      </c>
      <c r="AT244" s="252" t="s">
        <v>592</v>
      </c>
      <c r="AU244" s="252" t="s">
        <v>92</v>
      </c>
      <c r="AY244" s="19" t="s">
        <v>387</v>
      </c>
      <c r="BE244" s="127">
        <f t="shared" ref="BE244:BE282" si="39">IF(N244="základná",J244,0)</f>
        <v>0</v>
      </c>
      <c r="BF244" s="127">
        <f t="shared" ref="BF244:BF282" si="40">IF(N244="znížená",J244,0)</f>
        <v>0</v>
      </c>
      <c r="BG244" s="127">
        <f t="shared" ref="BG244:BG282" si="41">IF(N244="zákl. prenesená",J244,0)</f>
        <v>0</v>
      </c>
      <c r="BH244" s="127">
        <f t="shared" ref="BH244:BH282" si="42">IF(N244="zníž. prenesená",J244,0)</f>
        <v>0</v>
      </c>
      <c r="BI244" s="127">
        <f t="shared" ref="BI244:BI282" si="43">IF(N244="nulová",J244,0)</f>
        <v>0</v>
      </c>
      <c r="BJ244" s="19" t="s">
        <v>92</v>
      </c>
      <c r="BK244" s="127">
        <f t="shared" ref="BK244:BK282" si="44">ROUND(I244*H244,2)</f>
        <v>0</v>
      </c>
      <c r="BL244" s="19" t="s">
        <v>1012</v>
      </c>
      <c r="BM244" s="252" t="s">
        <v>2313</v>
      </c>
    </row>
    <row r="245" spans="1:65" s="2" customFormat="1" ht="16.5" customHeight="1">
      <c r="A245" s="37"/>
      <c r="B245" s="38"/>
      <c r="C245" s="297" t="s">
        <v>322</v>
      </c>
      <c r="D245" s="297" t="s">
        <v>592</v>
      </c>
      <c r="E245" s="298" t="s">
        <v>2314</v>
      </c>
      <c r="F245" s="299" t="s">
        <v>2315</v>
      </c>
      <c r="G245" s="300" t="s">
        <v>396</v>
      </c>
      <c r="H245" s="301">
        <v>6</v>
      </c>
      <c r="I245" s="302"/>
      <c r="J245" s="303">
        <f t="shared" si="35"/>
        <v>0</v>
      </c>
      <c r="K245" s="304"/>
      <c r="L245" s="305"/>
      <c r="M245" s="306" t="s">
        <v>1</v>
      </c>
      <c r="N245" s="307" t="s">
        <v>42</v>
      </c>
      <c r="O245" s="78"/>
      <c r="P245" s="250">
        <f t="shared" si="36"/>
        <v>0</v>
      </c>
      <c r="Q245" s="250">
        <v>5.0000000000000002E-5</v>
      </c>
      <c r="R245" s="250">
        <f t="shared" si="37"/>
        <v>3.0000000000000003E-4</v>
      </c>
      <c r="S245" s="250">
        <v>0</v>
      </c>
      <c r="T245" s="251">
        <f t="shared" si="38"/>
        <v>0</v>
      </c>
      <c r="U245" s="37"/>
      <c r="V245" s="37"/>
      <c r="W245" s="37"/>
      <c r="X245" s="37"/>
      <c r="Y245" s="37"/>
      <c r="Z245" s="37"/>
      <c r="AA245" s="37"/>
      <c r="AB245" s="37"/>
      <c r="AC245" s="37"/>
      <c r="AD245" s="37"/>
      <c r="AE245" s="37"/>
      <c r="AR245" s="252" t="s">
        <v>1012</v>
      </c>
      <c r="AT245" s="252" t="s">
        <v>592</v>
      </c>
      <c r="AU245" s="252" t="s">
        <v>92</v>
      </c>
      <c r="AY245" s="19" t="s">
        <v>387</v>
      </c>
      <c r="BE245" s="127">
        <f t="shared" si="39"/>
        <v>0</v>
      </c>
      <c r="BF245" s="127">
        <f t="shared" si="40"/>
        <v>0</v>
      </c>
      <c r="BG245" s="127">
        <f t="shared" si="41"/>
        <v>0</v>
      </c>
      <c r="BH245" s="127">
        <f t="shared" si="42"/>
        <v>0</v>
      </c>
      <c r="BI245" s="127">
        <f t="shared" si="43"/>
        <v>0</v>
      </c>
      <c r="BJ245" s="19" t="s">
        <v>92</v>
      </c>
      <c r="BK245" s="127">
        <f t="shared" si="44"/>
        <v>0</v>
      </c>
      <c r="BL245" s="19" t="s">
        <v>1012</v>
      </c>
      <c r="BM245" s="252" t="s">
        <v>2316</v>
      </c>
    </row>
    <row r="246" spans="1:65" s="2" customFormat="1" ht="16.5" customHeight="1">
      <c r="A246" s="37"/>
      <c r="B246" s="38"/>
      <c r="C246" s="297" t="s">
        <v>822</v>
      </c>
      <c r="D246" s="297" t="s">
        <v>592</v>
      </c>
      <c r="E246" s="298" t="s">
        <v>2317</v>
      </c>
      <c r="F246" s="299" t="s">
        <v>2318</v>
      </c>
      <c r="G246" s="300" t="s">
        <v>396</v>
      </c>
      <c r="H246" s="301">
        <v>130</v>
      </c>
      <c r="I246" s="302"/>
      <c r="J246" s="303">
        <f t="shared" si="35"/>
        <v>0</v>
      </c>
      <c r="K246" s="304"/>
      <c r="L246" s="305"/>
      <c r="M246" s="306" t="s">
        <v>1</v>
      </c>
      <c r="N246" s="307" t="s">
        <v>42</v>
      </c>
      <c r="O246" s="78"/>
      <c r="P246" s="250">
        <f t="shared" si="36"/>
        <v>0</v>
      </c>
      <c r="Q246" s="250">
        <v>0</v>
      </c>
      <c r="R246" s="250">
        <f t="shared" si="37"/>
        <v>0</v>
      </c>
      <c r="S246" s="250">
        <v>0</v>
      </c>
      <c r="T246" s="251">
        <f t="shared" si="38"/>
        <v>0</v>
      </c>
      <c r="U246" s="37"/>
      <c r="V246" s="37"/>
      <c r="W246" s="37"/>
      <c r="X246" s="37"/>
      <c r="Y246" s="37"/>
      <c r="Z246" s="37"/>
      <c r="AA246" s="37"/>
      <c r="AB246" s="37"/>
      <c r="AC246" s="37"/>
      <c r="AD246" s="37"/>
      <c r="AE246" s="37"/>
      <c r="AR246" s="252" t="s">
        <v>1012</v>
      </c>
      <c r="AT246" s="252" t="s">
        <v>592</v>
      </c>
      <c r="AU246" s="252" t="s">
        <v>92</v>
      </c>
      <c r="AY246" s="19" t="s">
        <v>387</v>
      </c>
      <c r="BE246" s="127">
        <f t="shared" si="39"/>
        <v>0</v>
      </c>
      <c r="BF246" s="127">
        <f t="shared" si="40"/>
        <v>0</v>
      </c>
      <c r="BG246" s="127">
        <f t="shared" si="41"/>
        <v>0</v>
      </c>
      <c r="BH246" s="127">
        <f t="shared" si="42"/>
        <v>0</v>
      </c>
      <c r="BI246" s="127">
        <f t="shared" si="43"/>
        <v>0</v>
      </c>
      <c r="BJ246" s="19" t="s">
        <v>92</v>
      </c>
      <c r="BK246" s="127">
        <f t="shared" si="44"/>
        <v>0</v>
      </c>
      <c r="BL246" s="19" t="s">
        <v>1012</v>
      </c>
      <c r="BM246" s="252" t="s">
        <v>2319</v>
      </c>
    </row>
    <row r="247" spans="1:65" s="2" customFormat="1" ht="24.15" customHeight="1">
      <c r="A247" s="37"/>
      <c r="B247" s="38"/>
      <c r="C247" s="297" t="s">
        <v>829</v>
      </c>
      <c r="D247" s="297" t="s">
        <v>592</v>
      </c>
      <c r="E247" s="298" t="s">
        <v>2320</v>
      </c>
      <c r="F247" s="299" t="s">
        <v>2321</v>
      </c>
      <c r="G247" s="300" t="s">
        <v>1</v>
      </c>
      <c r="H247" s="301">
        <v>35</v>
      </c>
      <c r="I247" s="302"/>
      <c r="J247" s="303">
        <f t="shared" si="35"/>
        <v>0</v>
      </c>
      <c r="K247" s="304"/>
      <c r="L247" s="305"/>
      <c r="M247" s="306" t="s">
        <v>1</v>
      </c>
      <c r="N247" s="307" t="s">
        <v>42</v>
      </c>
      <c r="O247" s="78"/>
      <c r="P247" s="250">
        <f t="shared" si="36"/>
        <v>0</v>
      </c>
      <c r="Q247" s="250">
        <v>1.4999999999999999E-4</v>
      </c>
      <c r="R247" s="250">
        <f t="shared" si="37"/>
        <v>5.2499999999999995E-3</v>
      </c>
      <c r="S247" s="250">
        <v>0</v>
      </c>
      <c r="T247" s="251">
        <f t="shared" si="38"/>
        <v>0</v>
      </c>
      <c r="U247" s="37"/>
      <c r="V247" s="37"/>
      <c r="W247" s="37"/>
      <c r="X247" s="37"/>
      <c r="Y247" s="37"/>
      <c r="Z247" s="37"/>
      <c r="AA247" s="37"/>
      <c r="AB247" s="37"/>
      <c r="AC247" s="37"/>
      <c r="AD247" s="37"/>
      <c r="AE247" s="37"/>
      <c r="AR247" s="252" t="s">
        <v>1012</v>
      </c>
      <c r="AT247" s="252" t="s">
        <v>592</v>
      </c>
      <c r="AU247" s="252" t="s">
        <v>92</v>
      </c>
      <c r="AY247" s="19" t="s">
        <v>387</v>
      </c>
      <c r="BE247" s="127">
        <f t="shared" si="39"/>
        <v>0</v>
      </c>
      <c r="BF247" s="127">
        <f t="shared" si="40"/>
        <v>0</v>
      </c>
      <c r="BG247" s="127">
        <f t="shared" si="41"/>
        <v>0</v>
      </c>
      <c r="BH247" s="127">
        <f t="shared" si="42"/>
        <v>0</v>
      </c>
      <c r="BI247" s="127">
        <f t="shared" si="43"/>
        <v>0</v>
      </c>
      <c r="BJ247" s="19" t="s">
        <v>92</v>
      </c>
      <c r="BK247" s="127">
        <f t="shared" si="44"/>
        <v>0</v>
      </c>
      <c r="BL247" s="19" t="s">
        <v>1012</v>
      </c>
      <c r="BM247" s="252" t="s">
        <v>2322</v>
      </c>
    </row>
    <row r="248" spans="1:65" s="2" customFormat="1" ht="24.15" customHeight="1">
      <c r="A248" s="37"/>
      <c r="B248" s="38"/>
      <c r="C248" s="297" t="s">
        <v>834</v>
      </c>
      <c r="D248" s="297" t="s">
        <v>592</v>
      </c>
      <c r="E248" s="298" t="s">
        <v>2323</v>
      </c>
      <c r="F248" s="299" t="s">
        <v>2324</v>
      </c>
      <c r="G248" s="300" t="s">
        <v>1</v>
      </c>
      <c r="H248" s="301">
        <v>35</v>
      </c>
      <c r="I248" s="302"/>
      <c r="J248" s="303">
        <f t="shared" si="35"/>
        <v>0</v>
      </c>
      <c r="K248" s="304"/>
      <c r="L248" s="305"/>
      <c r="M248" s="306" t="s">
        <v>1</v>
      </c>
      <c r="N248" s="307" t="s">
        <v>42</v>
      </c>
      <c r="O248" s="78"/>
      <c r="P248" s="250">
        <f t="shared" si="36"/>
        <v>0</v>
      </c>
      <c r="Q248" s="250">
        <v>4.0000000000000003E-5</v>
      </c>
      <c r="R248" s="250">
        <f t="shared" si="37"/>
        <v>1.4000000000000002E-3</v>
      </c>
      <c r="S248" s="250">
        <v>0</v>
      </c>
      <c r="T248" s="251">
        <f t="shared" si="38"/>
        <v>0</v>
      </c>
      <c r="U248" s="37"/>
      <c r="V248" s="37"/>
      <c r="W248" s="37"/>
      <c r="X248" s="37"/>
      <c r="Y248" s="37"/>
      <c r="Z248" s="37"/>
      <c r="AA248" s="37"/>
      <c r="AB248" s="37"/>
      <c r="AC248" s="37"/>
      <c r="AD248" s="37"/>
      <c r="AE248" s="37"/>
      <c r="AR248" s="252" t="s">
        <v>1012</v>
      </c>
      <c r="AT248" s="252" t="s">
        <v>592</v>
      </c>
      <c r="AU248" s="252" t="s">
        <v>92</v>
      </c>
      <c r="AY248" s="19" t="s">
        <v>387</v>
      </c>
      <c r="BE248" s="127">
        <f t="shared" si="39"/>
        <v>0</v>
      </c>
      <c r="BF248" s="127">
        <f t="shared" si="40"/>
        <v>0</v>
      </c>
      <c r="BG248" s="127">
        <f t="shared" si="41"/>
        <v>0</v>
      </c>
      <c r="BH248" s="127">
        <f t="shared" si="42"/>
        <v>0</v>
      </c>
      <c r="BI248" s="127">
        <f t="shared" si="43"/>
        <v>0</v>
      </c>
      <c r="BJ248" s="19" t="s">
        <v>92</v>
      </c>
      <c r="BK248" s="127">
        <f t="shared" si="44"/>
        <v>0</v>
      </c>
      <c r="BL248" s="19" t="s">
        <v>1012</v>
      </c>
      <c r="BM248" s="252" t="s">
        <v>2325</v>
      </c>
    </row>
    <row r="249" spans="1:65" s="2" customFormat="1" ht="24.15" customHeight="1">
      <c r="A249" s="37"/>
      <c r="B249" s="38"/>
      <c r="C249" s="297" t="s">
        <v>839</v>
      </c>
      <c r="D249" s="297" t="s">
        <v>592</v>
      </c>
      <c r="E249" s="298" t="s">
        <v>2326</v>
      </c>
      <c r="F249" s="299" t="s">
        <v>2327</v>
      </c>
      <c r="G249" s="300" t="s">
        <v>1</v>
      </c>
      <c r="H249" s="301">
        <v>5</v>
      </c>
      <c r="I249" s="302"/>
      <c r="J249" s="303">
        <f t="shared" si="35"/>
        <v>0</v>
      </c>
      <c r="K249" s="304"/>
      <c r="L249" s="305"/>
      <c r="M249" s="306" t="s">
        <v>1</v>
      </c>
      <c r="N249" s="307" t="s">
        <v>42</v>
      </c>
      <c r="O249" s="78"/>
      <c r="P249" s="250">
        <f t="shared" si="36"/>
        <v>0</v>
      </c>
      <c r="Q249" s="250">
        <v>1.1E-4</v>
      </c>
      <c r="R249" s="250">
        <f t="shared" si="37"/>
        <v>5.5000000000000003E-4</v>
      </c>
      <c r="S249" s="250">
        <v>0</v>
      </c>
      <c r="T249" s="251">
        <f t="shared" si="38"/>
        <v>0</v>
      </c>
      <c r="U249" s="37"/>
      <c r="V249" s="37"/>
      <c r="W249" s="37"/>
      <c r="X249" s="37"/>
      <c r="Y249" s="37"/>
      <c r="Z249" s="37"/>
      <c r="AA249" s="37"/>
      <c r="AB249" s="37"/>
      <c r="AC249" s="37"/>
      <c r="AD249" s="37"/>
      <c r="AE249" s="37"/>
      <c r="AR249" s="252" t="s">
        <v>1012</v>
      </c>
      <c r="AT249" s="252" t="s">
        <v>592</v>
      </c>
      <c r="AU249" s="252" t="s">
        <v>92</v>
      </c>
      <c r="AY249" s="19" t="s">
        <v>387</v>
      </c>
      <c r="BE249" s="127">
        <f t="shared" si="39"/>
        <v>0</v>
      </c>
      <c r="BF249" s="127">
        <f t="shared" si="40"/>
        <v>0</v>
      </c>
      <c r="BG249" s="127">
        <f t="shared" si="41"/>
        <v>0</v>
      </c>
      <c r="BH249" s="127">
        <f t="shared" si="42"/>
        <v>0</v>
      </c>
      <c r="BI249" s="127">
        <f t="shared" si="43"/>
        <v>0</v>
      </c>
      <c r="BJ249" s="19" t="s">
        <v>92</v>
      </c>
      <c r="BK249" s="127">
        <f t="shared" si="44"/>
        <v>0</v>
      </c>
      <c r="BL249" s="19" t="s">
        <v>1012</v>
      </c>
      <c r="BM249" s="252" t="s">
        <v>2328</v>
      </c>
    </row>
    <row r="250" spans="1:65" s="2" customFormat="1" ht="21.75" customHeight="1">
      <c r="A250" s="37"/>
      <c r="B250" s="38"/>
      <c r="C250" s="240" t="s">
        <v>842</v>
      </c>
      <c r="D250" s="240" t="s">
        <v>393</v>
      </c>
      <c r="E250" s="241" t="s">
        <v>2329</v>
      </c>
      <c r="F250" s="242" t="s">
        <v>2330</v>
      </c>
      <c r="G250" s="243" t="s">
        <v>396</v>
      </c>
      <c r="H250" s="244">
        <v>125</v>
      </c>
      <c r="I250" s="245"/>
      <c r="J250" s="246">
        <f t="shared" si="35"/>
        <v>0</v>
      </c>
      <c r="K250" s="247"/>
      <c r="L250" s="40"/>
      <c r="M250" s="248" t="s">
        <v>1</v>
      </c>
      <c r="N250" s="249" t="s">
        <v>42</v>
      </c>
      <c r="O250" s="78"/>
      <c r="P250" s="250">
        <f t="shared" si="36"/>
        <v>0</v>
      </c>
      <c r="Q250" s="250">
        <v>0</v>
      </c>
      <c r="R250" s="250">
        <f t="shared" si="37"/>
        <v>0</v>
      </c>
      <c r="S250" s="250">
        <v>0</v>
      </c>
      <c r="T250" s="251">
        <f t="shared" si="38"/>
        <v>0</v>
      </c>
      <c r="U250" s="37"/>
      <c r="V250" s="37"/>
      <c r="W250" s="37"/>
      <c r="X250" s="37"/>
      <c r="Y250" s="37"/>
      <c r="Z250" s="37"/>
      <c r="AA250" s="37"/>
      <c r="AB250" s="37"/>
      <c r="AC250" s="37"/>
      <c r="AD250" s="37"/>
      <c r="AE250" s="37"/>
      <c r="AR250" s="252" t="s">
        <v>731</v>
      </c>
      <c r="AT250" s="252" t="s">
        <v>393</v>
      </c>
      <c r="AU250" s="252" t="s">
        <v>92</v>
      </c>
      <c r="AY250" s="19" t="s">
        <v>387</v>
      </c>
      <c r="BE250" s="127">
        <f t="shared" si="39"/>
        <v>0</v>
      </c>
      <c r="BF250" s="127">
        <f t="shared" si="40"/>
        <v>0</v>
      </c>
      <c r="BG250" s="127">
        <f t="shared" si="41"/>
        <v>0</v>
      </c>
      <c r="BH250" s="127">
        <f t="shared" si="42"/>
        <v>0</v>
      </c>
      <c r="BI250" s="127">
        <f t="shared" si="43"/>
        <v>0</v>
      </c>
      <c r="BJ250" s="19" t="s">
        <v>92</v>
      </c>
      <c r="BK250" s="127">
        <f t="shared" si="44"/>
        <v>0</v>
      </c>
      <c r="BL250" s="19" t="s">
        <v>731</v>
      </c>
      <c r="BM250" s="252" t="s">
        <v>2331</v>
      </c>
    </row>
    <row r="251" spans="1:65" s="2" customFormat="1" ht="16.5" customHeight="1">
      <c r="A251" s="37"/>
      <c r="B251" s="38"/>
      <c r="C251" s="240" t="s">
        <v>847</v>
      </c>
      <c r="D251" s="240" t="s">
        <v>393</v>
      </c>
      <c r="E251" s="241" t="s">
        <v>2332</v>
      </c>
      <c r="F251" s="242" t="s">
        <v>2333</v>
      </c>
      <c r="G251" s="243" t="s">
        <v>396</v>
      </c>
      <c r="H251" s="244">
        <v>90</v>
      </c>
      <c r="I251" s="245"/>
      <c r="J251" s="246">
        <f t="shared" si="35"/>
        <v>0</v>
      </c>
      <c r="K251" s="247"/>
      <c r="L251" s="40"/>
      <c r="M251" s="248" t="s">
        <v>1</v>
      </c>
      <c r="N251" s="249" t="s">
        <v>42</v>
      </c>
      <c r="O251" s="78"/>
      <c r="P251" s="250">
        <f t="shared" si="36"/>
        <v>0</v>
      </c>
      <c r="Q251" s="250">
        <v>0</v>
      </c>
      <c r="R251" s="250">
        <f t="shared" si="37"/>
        <v>0</v>
      </c>
      <c r="S251" s="250">
        <v>0</v>
      </c>
      <c r="T251" s="251">
        <f t="shared" si="38"/>
        <v>0</v>
      </c>
      <c r="U251" s="37"/>
      <c r="V251" s="37"/>
      <c r="W251" s="37"/>
      <c r="X251" s="37"/>
      <c r="Y251" s="37"/>
      <c r="Z251" s="37"/>
      <c r="AA251" s="37"/>
      <c r="AB251" s="37"/>
      <c r="AC251" s="37"/>
      <c r="AD251" s="37"/>
      <c r="AE251" s="37"/>
      <c r="AR251" s="252" t="s">
        <v>731</v>
      </c>
      <c r="AT251" s="252" t="s">
        <v>393</v>
      </c>
      <c r="AU251" s="252" t="s">
        <v>92</v>
      </c>
      <c r="AY251" s="19" t="s">
        <v>387</v>
      </c>
      <c r="BE251" s="127">
        <f t="shared" si="39"/>
        <v>0</v>
      </c>
      <c r="BF251" s="127">
        <f t="shared" si="40"/>
        <v>0</v>
      </c>
      <c r="BG251" s="127">
        <f t="shared" si="41"/>
        <v>0</v>
      </c>
      <c r="BH251" s="127">
        <f t="shared" si="42"/>
        <v>0</v>
      </c>
      <c r="BI251" s="127">
        <f t="shared" si="43"/>
        <v>0</v>
      </c>
      <c r="BJ251" s="19" t="s">
        <v>92</v>
      </c>
      <c r="BK251" s="127">
        <f t="shared" si="44"/>
        <v>0</v>
      </c>
      <c r="BL251" s="19" t="s">
        <v>731</v>
      </c>
      <c r="BM251" s="252" t="s">
        <v>2334</v>
      </c>
    </row>
    <row r="252" spans="1:65" s="2" customFormat="1" ht="24.15" customHeight="1">
      <c r="A252" s="37"/>
      <c r="B252" s="38"/>
      <c r="C252" s="240" t="s">
        <v>315</v>
      </c>
      <c r="D252" s="240" t="s">
        <v>393</v>
      </c>
      <c r="E252" s="241" t="s">
        <v>2335</v>
      </c>
      <c r="F252" s="242" t="s">
        <v>2336</v>
      </c>
      <c r="G252" s="243" t="s">
        <v>436</v>
      </c>
      <c r="H252" s="244">
        <v>1</v>
      </c>
      <c r="I252" s="245"/>
      <c r="J252" s="246">
        <f t="shared" si="35"/>
        <v>0</v>
      </c>
      <c r="K252" s="247"/>
      <c r="L252" s="40"/>
      <c r="M252" s="248" t="s">
        <v>1</v>
      </c>
      <c r="N252" s="249" t="s">
        <v>42</v>
      </c>
      <c r="O252" s="78"/>
      <c r="P252" s="250">
        <f t="shared" si="36"/>
        <v>0</v>
      </c>
      <c r="Q252" s="250">
        <v>0</v>
      </c>
      <c r="R252" s="250">
        <f t="shared" si="37"/>
        <v>0</v>
      </c>
      <c r="S252" s="250">
        <v>0</v>
      </c>
      <c r="T252" s="251">
        <f t="shared" si="38"/>
        <v>0</v>
      </c>
      <c r="U252" s="37"/>
      <c r="V252" s="37"/>
      <c r="W252" s="37"/>
      <c r="X252" s="37"/>
      <c r="Y252" s="37"/>
      <c r="Z252" s="37"/>
      <c r="AA252" s="37"/>
      <c r="AB252" s="37"/>
      <c r="AC252" s="37"/>
      <c r="AD252" s="37"/>
      <c r="AE252" s="37"/>
      <c r="AR252" s="252" t="s">
        <v>731</v>
      </c>
      <c r="AT252" s="252" t="s">
        <v>393</v>
      </c>
      <c r="AU252" s="252" t="s">
        <v>92</v>
      </c>
      <c r="AY252" s="19" t="s">
        <v>387</v>
      </c>
      <c r="BE252" s="127">
        <f t="shared" si="39"/>
        <v>0</v>
      </c>
      <c r="BF252" s="127">
        <f t="shared" si="40"/>
        <v>0</v>
      </c>
      <c r="BG252" s="127">
        <f t="shared" si="41"/>
        <v>0</v>
      </c>
      <c r="BH252" s="127">
        <f t="shared" si="42"/>
        <v>0</v>
      </c>
      <c r="BI252" s="127">
        <f t="shared" si="43"/>
        <v>0</v>
      </c>
      <c r="BJ252" s="19" t="s">
        <v>92</v>
      </c>
      <c r="BK252" s="127">
        <f t="shared" si="44"/>
        <v>0</v>
      </c>
      <c r="BL252" s="19" t="s">
        <v>731</v>
      </c>
      <c r="BM252" s="252" t="s">
        <v>2337</v>
      </c>
    </row>
    <row r="253" spans="1:65" s="2" customFormat="1" ht="24.15" customHeight="1">
      <c r="A253" s="37"/>
      <c r="B253" s="38"/>
      <c r="C253" s="297" t="s">
        <v>857</v>
      </c>
      <c r="D253" s="297" t="s">
        <v>592</v>
      </c>
      <c r="E253" s="298" t="s">
        <v>2338</v>
      </c>
      <c r="F253" s="299" t="s">
        <v>2339</v>
      </c>
      <c r="G253" s="300" t="s">
        <v>436</v>
      </c>
      <c r="H253" s="301">
        <v>1</v>
      </c>
      <c r="I253" s="302"/>
      <c r="J253" s="303">
        <f t="shared" si="35"/>
        <v>0</v>
      </c>
      <c r="K253" s="304"/>
      <c r="L253" s="305"/>
      <c r="M253" s="306" t="s">
        <v>1</v>
      </c>
      <c r="N253" s="307" t="s">
        <v>42</v>
      </c>
      <c r="O253" s="78"/>
      <c r="P253" s="250">
        <f t="shared" si="36"/>
        <v>0</v>
      </c>
      <c r="Q253" s="250">
        <v>0.02</v>
      </c>
      <c r="R253" s="250">
        <f t="shared" si="37"/>
        <v>0.02</v>
      </c>
      <c r="S253" s="250">
        <v>0</v>
      </c>
      <c r="T253" s="251">
        <f t="shared" si="38"/>
        <v>0</v>
      </c>
      <c r="U253" s="37"/>
      <c r="V253" s="37"/>
      <c r="W253" s="37"/>
      <c r="X253" s="37"/>
      <c r="Y253" s="37"/>
      <c r="Z253" s="37"/>
      <c r="AA253" s="37"/>
      <c r="AB253" s="37"/>
      <c r="AC253" s="37"/>
      <c r="AD253" s="37"/>
      <c r="AE253" s="37"/>
      <c r="AR253" s="252" t="s">
        <v>1012</v>
      </c>
      <c r="AT253" s="252" t="s">
        <v>592</v>
      </c>
      <c r="AU253" s="252" t="s">
        <v>92</v>
      </c>
      <c r="AY253" s="19" t="s">
        <v>387</v>
      </c>
      <c r="BE253" s="127">
        <f t="shared" si="39"/>
        <v>0</v>
      </c>
      <c r="BF253" s="127">
        <f t="shared" si="40"/>
        <v>0</v>
      </c>
      <c r="BG253" s="127">
        <f t="shared" si="41"/>
        <v>0</v>
      </c>
      <c r="BH253" s="127">
        <f t="shared" si="42"/>
        <v>0</v>
      </c>
      <c r="BI253" s="127">
        <f t="shared" si="43"/>
        <v>0</v>
      </c>
      <c r="BJ253" s="19" t="s">
        <v>92</v>
      </c>
      <c r="BK253" s="127">
        <f t="shared" si="44"/>
        <v>0</v>
      </c>
      <c r="BL253" s="19" t="s">
        <v>1012</v>
      </c>
      <c r="BM253" s="252" t="s">
        <v>2340</v>
      </c>
    </row>
    <row r="254" spans="1:65" s="2" customFormat="1" ht="33" customHeight="1">
      <c r="A254" s="37"/>
      <c r="B254" s="38"/>
      <c r="C254" s="297" t="s">
        <v>861</v>
      </c>
      <c r="D254" s="297" t="s">
        <v>592</v>
      </c>
      <c r="E254" s="298" t="s">
        <v>2341</v>
      </c>
      <c r="F254" s="299" t="s">
        <v>2342</v>
      </c>
      <c r="G254" s="300" t="s">
        <v>436</v>
      </c>
      <c r="H254" s="301">
        <v>2</v>
      </c>
      <c r="I254" s="302"/>
      <c r="J254" s="303">
        <f t="shared" si="35"/>
        <v>0</v>
      </c>
      <c r="K254" s="304"/>
      <c r="L254" s="305"/>
      <c r="M254" s="306" t="s">
        <v>1</v>
      </c>
      <c r="N254" s="307" t="s">
        <v>42</v>
      </c>
      <c r="O254" s="78"/>
      <c r="P254" s="250">
        <f t="shared" si="36"/>
        <v>0</v>
      </c>
      <c r="Q254" s="250">
        <v>2E-3</v>
      </c>
      <c r="R254" s="250">
        <f t="shared" si="37"/>
        <v>4.0000000000000001E-3</v>
      </c>
      <c r="S254" s="250">
        <v>0</v>
      </c>
      <c r="T254" s="251">
        <f t="shared" si="38"/>
        <v>0</v>
      </c>
      <c r="U254" s="37"/>
      <c r="V254" s="37"/>
      <c r="W254" s="37"/>
      <c r="X254" s="37"/>
      <c r="Y254" s="37"/>
      <c r="Z254" s="37"/>
      <c r="AA254" s="37"/>
      <c r="AB254" s="37"/>
      <c r="AC254" s="37"/>
      <c r="AD254" s="37"/>
      <c r="AE254" s="37"/>
      <c r="AR254" s="252" t="s">
        <v>1012</v>
      </c>
      <c r="AT254" s="252" t="s">
        <v>592</v>
      </c>
      <c r="AU254" s="252" t="s">
        <v>92</v>
      </c>
      <c r="AY254" s="19" t="s">
        <v>387</v>
      </c>
      <c r="BE254" s="127">
        <f t="shared" si="39"/>
        <v>0</v>
      </c>
      <c r="BF254" s="127">
        <f t="shared" si="40"/>
        <v>0</v>
      </c>
      <c r="BG254" s="127">
        <f t="shared" si="41"/>
        <v>0</v>
      </c>
      <c r="BH254" s="127">
        <f t="shared" si="42"/>
        <v>0</v>
      </c>
      <c r="BI254" s="127">
        <f t="shared" si="43"/>
        <v>0</v>
      </c>
      <c r="BJ254" s="19" t="s">
        <v>92</v>
      </c>
      <c r="BK254" s="127">
        <f t="shared" si="44"/>
        <v>0</v>
      </c>
      <c r="BL254" s="19" t="s">
        <v>1012</v>
      </c>
      <c r="BM254" s="252" t="s">
        <v>2343</v>
      </c>
    </row>
    <row r="255" spans="1:65" s="2" customFormat="1" ht="33" customHeight="1">
      <c r="A255" s="37"/>
      <c r="B255" s="38"/>
      <c r="C255" s="297" t="s">
        <v>864</v>
      </c>
      <c r="D255" s="297" t="s">
        <v>592</v>
      </c>
      <c r="E255" s="298" t="s">
        <v>2344</v>
      </c>
      <c r="F255" s="299" t="s">
        <v>2345</v>
      </c>
      <c r="G255" s="300" t="s">
        <v>436</v>
      </c>
      <c r="H255" s="301">
        <v>3</v>
      </c>
      <c r="I255" s="302"/>
      <c r="J255" s="303">
        <f t="shared" si="35"/>
        <v>0</v>
      </c>
      <c r="K255" s="304"/>
      <c r="L255" s="305"/>
      <c r="M255" s="306" t="s">
        <v>1</v>
      </c>
      <c r="N255" s="307" t="s">
        <v>42</v>
      </c>
      <c r="O255" s="78"/>
      <c r="P255" s="250">
        <f t="shared" si="36"/>
        <v>0</v>
      </c>
      <c r="Q255" s="250">
        <v>6.0000000000000002E-5</v>
      </c>
      <c r="R255" s="250">
        <f t="shared" si="37"/>
        <v>1.8000000000000001E-4</v>
      </c>
      <c r="S255" s="250">
        <v>0</v>
      </c>
      <c r="T255" s="251">
        <f t="shared" si="38"/>
        <v>0</v>
      </c>
      <c r="U255" s="37"/>
      <c r="V255" s="37"/>
      <c r="W255" s="37"/>
      <c r="X255" s="37"/>
      <c r="Y255" s="37"/>
      <c r="Z255" s="37"/>
      <c r="AA255" s="37"/>
      <c r="AB255" s="37"/>
      <c r="AC255" s="37"/>
      <c r="AD255" s="37"/>
      <c r="AE255" s="37"/>
      <c r="AR255" s="252" t="s">
        <v>1012</v>
      </c>
      <c r="AT255" s="252" t="s">
        <v>592</v>
      </c>
      <c r="AU255" s="252" t="s">
        <v>92</v>
      </c>
      <c r="AY255" s="19" t="s">
        <v>387</v>
      </c>
      <c r="BE255" s="127">
        <f t="shared" si="39"/>
        <v>0</v>
      </c>
      <c r="BF255" s="127">
        <f t="shared" si="40"/>
        <v>0</v>
      </c>
      <c r="BG255" s="127">
        <f t="shared" si="41"/>
        <v>0</v>
      </c>
      <c r="BH255" s="127">
        <f t="shared" si="42"/>
        <v>0</v>
      </c>
      <c r="BI255" s="127">
        <f t="shared" si="43"/>
        <v>0</v>
      </c>
      <c r="BJ255" s="19" t="s">
        <v>92</v>
      </c>
      <c r="BK255" s="127">
        <f t="shared" si="44"/>
        <v>0</v>
      </c>
      <c r="BL255" s="19" t="s">
        <v>1012</v>
      </c>
      <c r="BM255" s="252" t="s">
        <v>2346</v>
      </c>
    </row>
    <row r="256" spans="1:65" s="2" customFormat="1" ht="24.15" customHeight="1">
      <c r="A256" s="37"/>
      <c r="B256" s="38"/>
      <c r="C256" s="297" t="s">
        <v>866</v>
      </c>
      <c r="D256" s="297" t="s">
        <v>592</v>
      </c>
      <c r="E256" s="298" t="s">
        <v>2347</v>
      </c>
      <c r="F256" s="299" t="s">
        <v>2348</v>
      </c>
      <c r="G256" s="300" t="s">
        <v>436</v>
      </c>
      <c r="H256" s="301">
        <v>1</v>
      </c>
      <c r="I256" s="302"/>
      <c r="J256" s="303">
        <f t="shared" si="35"/>
        <v>0</v>
      </c>
      <c r="K256" s="304"/>
      <c r="L256" s="305"/>
      <c r="M256" s="306" t="s">
        <v>1</v>
      </c>
      <c r="N256" s="307" t="s">
        <v>42</v>
      </c>
      <c r="O256" s="78"/>
      <c r="P256" s="250">
        <f t="shared" si="36"/>
        <v>0</v>
      </c>
      <c r="Q256" s="250">
        <v>2E-3</v>
      </c>
      <c r="R256" s="250">
        <f t="shared" si="37"/>
        <v>2E-3</v>
      </c>
      <c r="S256" s="250">
        <v>0</v>
      </c>
      <c r="T256" s="251">
        <f t="shared" si="38"/>
        <v>0</v>
      </c>
      <c r="U256" s="37"/>
      <c r="V256" s="37"/>
      <c r="W256" s="37"/>
      <c r="X256" s="37"/>
      <c r="Y256" s="37"/>
      <c r="Z256" s="37"/>
      <c r="AA256" s="37"/>
      <c r="AB256" s="37"/>
      <c r="AC256" s="37"/>
      <c r="AD256" s="37"/>
      <c r="AE256" s="37"/>
      <c r="AR256" s="252" t="s">
        <v>1012</v>
      </c>
      <c r="AT256" s="252" t="s">
        <v>592</v>
      </c>
      <c r="AU256" s="252" t="s">
        <v>92</v>
      </c>
      <c r="AY256" s="19" t="s">
        <v>387</v>
      </c>
      <c r="BE256" s="127">
        <f t="shared" si="39"/>
        <v>0</v>
      </c>
      <c r="BF256" s="127">
        <f t="shared" si="40"/>
        <v>0</v>
      </c>
      <c r="BG256" s="127">
        <f t="shared" si="41"/>
        <v>0</v>
      </c>
      <c r="BH256" s="127">
        <f t="shared" si="42"/>
        <v>0</v>
      </c>
      <c r="BI256" s="127">
        <f t="shared" si="43"/>
        <v>0</v>
      </c>
      <c r="BJ256" s="19" t="s">
        <v>92</v>
      </c>
      <c r="BK256" s="127">
        <f t="shared" si="44"/>
        <v>0</v>
      </c>
      <c r="BL256" s="19" t="s">
        <v>1012</v>
      </c>
      <c r="BM256" s="252" t="s">
        <v>2349</v>
      </c>
    </row>
    <row r="257" spans="1:65" s="2" customFormat="1" ht="21.75" customHeight="1">
      <c r="A257" s="37"/>
      <c r="B257" s="38"/>
      <c r="C257" s="240" t="s">
        <v>869</v>
      </c>
      <c r="D257" s="240" t="s">
        <v>393</v>
      </c>
      <c r="E257" s="241" t="s">
        <v>2350</v>
      </c>
      <c r="F257" s="242" t="s">
        <v>2351</v>
      </c>
      <c r="G257" s="243" t="s">
        <v>436</v>
      </c>
      <c r="H257" s="244">
        <v>2</v>
      </c>
      <c r="I257" s="245"/>
      <c r="J257" s="246">
        <f t="shared" si="35"/>
        <v>0</v>
      </c>
      <c r="K257" s="247"/>
      <c r="L257" s="40"/>
      <c r="M257" s="248" t="s">
        <v>1</v>
      </c>
      <c r="N257" s="249" t="s">
        <v>42</v>
      </c>
      <c r="O257" s="78"/>
      <c r="P257" s="250">
        <f t="shared" si="36"/>
        <v>0</v>
      </c>
      <c r="Q257" s="250">
        <v>0</v>
      </c>
      <c r="R257" s="250">
        <f t="shared" si="37"/>
        <v>0</v>
      </c>
      <c r="S257" s="250">
        <v>0</v>
      </c>
      <c r="T257" s="251">
        <f t="shared" si="38"/>
        <v>0</v>
      </c>
      <c r="U257" s="37"/>
      <c r="V257" s="37"/>
      <c r="W257" s="37"/>
      <c r="X257" s="37"/>
      <c r="Y257" s="37"/>
      <c r="Z257" s="37"/>
      <c r="AA257" s="37"/>
      <c r="AB257" s="37"/>
      <c r="AC257" s="37"/>
      <c r="AD257" s="37"/>
      <c r="AE257" s="37"/>
      <c r="AR257" s="252" t="s">
        <v>731</v>
      </c>
      <c r="AT257" s="252" t="s">
        <v>393</v>
      </c>
      <c r="AU257" s="252" t="s">
        <v>92</v>
      </c>
      <c r="AY257" s="19" t="s">
        <v>387</v>
      </c>
      <c r="BE257" s="127">
        <f t="shared" si="39"/>
        <v>0</v>
      </c>
      <c r="BF257" s="127">
        <f t="shared" si="40"/>
        <v>0</v>
      </c>
      <c r="BG257" s="127">
        <f t="shared" si="41"/>
        <v>0</v>
      </c>
      <c r="BH257" s="127">
        <f t="shared" si="42"/>
        <v>0</v>
      </c>
      <c r="BI257" s="127">
        <f t="shared" si="43"/>
        <v>0</v>
      </c>
      <c r="BJ257" s="19" t="s">
        <v>92</v>
      </c>
      <c r="BK257" s="127">
        <f t="shared" si="44"/>
        <v>0</v>
      </c>
      <c r="BL257" s="19" t="s">
        <v>731</v>
      </c>
      <c r="BM257" s="252" t="s">
        <v>2352</v>
      </c>
    </row>
    <row r="258" spans="1:65" s="2" customFormat="1" ht="21.75" customHeight="1">
      <c r="A258" s="37"/>
      <c r="B258" s="38"/>
      <c r="C258" s="240" t="s">
        <v>289</v>
      </c>
      <c r="D258" s="240" t="s">
        <v>393</v>
      </c>
      <c r="E258" s="241" t="s">
        <v>2353</v>
      </c>
      <c r="F258" s="242" t="s">
        <v>2354</v>
      </c>
      <c r="G258" s="243" t="s">
        <v>436</v>
      </c>
      <c r="H258" s="244">
        <v>1</v>
      </c>
      <c r="I258" s="245"/>
      <c r="J258" s="246">
        <f t="shared" si="35"/>
        <v>0</v>
      </c>
      <c r="K258" s="247"/>
      <c r="L258" s="40"/>
      <c r="M258" s="248" t="s">
        <v>1</v>
      </c>
      <c r="N258" s="249" t="s">
        <v>42</v>
      </c>
      <c r="O258" s="78"/>
      <c r="P258" s="250">
        <f t="shared" si="36"/>
        <v>0</v>
      </c>
      <c r="Q258" s="250">
        <v>0</v>
      </c>
      <c r="R258" s="250">
        <f t="shared" si="37"/>
        <v>0</v>
      </c>
      <c r="S258" s="250">
        <v>0</v>
      </c>
      <c r="T258" s="251">
        <f t="shared" si="38"/>
        <v>0</v>
      </c>
      <c r="U258" s="37"/>
      <c r="V258" s="37"/>
      <c r="W258" s="37"/>
      <c r="X258" s="37"/>
      <c r="Y258" s="37"/>
      <c r="Z258" s="37"/>
      <c r="AA258" s="37"/>
      <c r="AB258" s="37"/>
      <c r="AC258" s="37"/>
      <c r="AD258" s="37"/>
      <c r="AE258" s="37"/>
      <c r="AR258" s="252" t="s">
        <v>731</v>
      </c>
      <c r="AT258" s="252" t="s">
        <v>393</v>
      </c>
      <c r="AU258" s="252" t="s">
        <v>92</v>
      </c>
      <c r="AY258" s="19" t="s">
        <v>387</v>
      </c>
      <c r="BE258" s="127">
        <f t="shared" si="39"/>
        <v>0</v>
      </c>
      <c r="BF258" s="127">
        <f t="shared" si="40"/>
        <v>0</v>
      </c>
      <c r="BG258" s="127">
        <f t="shared" si="41"/>
        <v>0</v>
      </c>
      <c r="BH258" s="127">
        <f t="shared" si="42"/>
        <v>0</v>
      </c>
      <c r="BI258" s="127">
        <f t="shared" si="43"/>
        <v>0</v>
      </c>
      <c r="BJ258" s="19" t="s">
        <v>92</v>
      </c>
      <c r="BK258" s="127">
        <f t="shared" si="44"/>
        <v>0</v>
      </c>
      <c r="BL258" s="19" t="s">
        <v>731</v>
      </c>
      <c r="BM258" s="252" t="s">
        <v>2355</v>
      </c>
    </row>
    <row r="259" spans="1:65" s="2" customFormat="1" ht="16.5" customHeight="1">
      <c r="A259" s="37"/>
      <c r="B259" s="38"/>
      <c r="C259" s="240" t="s">
        <v>875</v>
      </c>
      <c r="D259" s="240" t="s">
        <v>393</v>
      </c>
      <c r="E259" s="241" t="s">
        <v>2356</v>
      </c>
      <c r="F259" s="242" t="s">
        <v>2357</v>
      </c>
      <c r="G259" s="243" t="s">
        <v>436</v>
      </c>
      <c r="H259" s="244">
        <v>5</v>
      </c>
      <c r="I259" s="245"/>
      <c r="J259" s="246">
        <f t="shared" si="35"/>
        <v>0</v>
      </c>
      <c r="K259" s="247"/>
      <c r="L259" s="40"/>
      <c r="M259" s="248" t="s">
        <v>1</v>
      </c>
      <c r="N259" s="249" t="s">
        <v>42</v>
      </c>
      <c r="O259" s="78"/>
      <c r="P259" s="250">
        <f t="shared" si="36"/>
        <v>0</v>
      </c>
      <c r="Q259" s="250">
        <v>0</v>
      </c>
      <c r="R259" s="250">
        <f t="shared" si="37"/>
        <v>0</v>
      </c>
      <c r="S259" s="250">
        <v>0</v>
      </c>
      <c r="T259" s="251">
        <f t="shared" si="38"/>
        <v>0</v>
      </c>
      <c r="U259" s="37"/>
      <c r="V259" s="37"/>
      <c r="W259" s="37"/>
      <c r="X259" s="37"/>
      <c r="Y259" s="37"/>
      <c r="Z259" s="37"/>
      <c r="AA259" s="37"/>
      <c r="AB259" s="37"/>
      <c r="AC259" s="37"/>
      <c r="AD259" s="37"/>
      <c r="AE259" s="37"/>
      <c r="AR259" s="252" t="s">
        <v>731</v>
      </c>
      <c r="AT259" s="252" t="s">
        <v>393</v>
      </c>
      <c r="AU259" s="252" t="s">
        <v>92</v>
      </c>
      <c r="AY259" s="19" t="s">
        <v>387</v>
      </c>
      <c r="BE259" s="127">
        <f t="shared" si="39"/>
        <v>0</v>
      </c>
      <c r="BF259" s="127">
        <f t="shared" si="40"/>
        <v>0</v>
      </c>
      <c r="BG259" s="127">
        <f t="shared" si="41"/>
        <v>0</v>
      </c>
      <c r="BH259" s="127">
        <f t="shared" si="42"/>
        <v>0</v>
      </c>
      <c r="BI259" s="127">
        <f t="shared" si="43"/>
        <v>0</v>
      </c>
      <c r="BJ259" s="19" t="s">
        <v>92</v>
      </c>
      <c r="BK259" s="127">
        <f t="shared" si="44"/>
        <v>0</v>
      </c>
      <c r="BL259" s="19" t="s">
        <v>731</v>
      </c>
      <c r="BM259" s="252" t="s">
        <v>2358</v>
      </c>
    </row>
    <row r="260" spans="1:65" s="2" customFormat="1" ht="16.5" customHeight="1">
      <c r="A260" s="37"/>
      <c r="B260" s="38"/>
      <c r="C260" s="240" t="s">
        <v>881</v>
      </c>
      <c r="D260" s="240" t="s">
        <v>393</v>
      </c>
      <c r="E260" s="241" t="s">
        <v>2359</v>
      </c>
      <c r="F260" s="242" t="s">
        <v>2360</v>
      </c>
      <c r="G260" s="243" t="s">
        <v>436</v>
      </c>
      <c r="H260" s="244">
        <v>2</v>
      </c>
      <c r="I260" s="245"/>
      <c r="J260" s="246">
        <f t="shared" si="35"/>
        <v>0</v>
      </c>
      <c r="K260" s="247"/>
      <c r="L260" s="40"/>
      <c r="M260" s="248" t="s">
        <v>1</v>
      </c>
      <c r="N260" s="249" t="s">
        <v>42</v>
      </c>
      <c r="O260" s="78"/>
      <c r="P260" s="250">
        <f t="shared" si="36"/>
        <v>0</v>
      </c>
      <c r="Q260" s="250">
        <v>0</v>
      </c>
      <c r="R260" s="250">
        <f t="shared" si="37"/>
        <v>0</v>
      </c>
      <c r="S260" s="250">
        <v>0</v>
      </c>
      <c r="T260" s="251">
        <f t="shared" si="38"/>
        <v>0</v>
      </c>
      <c r="U260" s="37"/>
      <c r="V260" s="37"/>
      <c r="W260" s="37"/>
      <c r="X260" s="37"/>
      <c r="Y260" s="37"/>
      <c r="Z260" s="37"/>
      <c r="AA260" s="37"/>
      <c r="AB260" s="37"/>
      <c r="AC260" s="37"/>
      <c r="AD260" s="37"/>
      <c r="AE260" s="37"/>
      <c r="AR260" s="252" t="s">
        <v>731</v>
      </c>
      <c r="AT260" s="252" t="s">
        <v>393</v>
      </c>
      <c r="AU260" s="252" t="s">
        <v>92</v>
      </c>
      <c r="AY260" s="19" t="s">
        <v>387</v>
      </c>
      <c r="BE260" s="127">
        <f t="shared" si="39"/>
        <v>0</v>
      </c>
      <c r="BF260" s="127">
        <f t="shared" si="40"/>
        <v>0</v>
      </c>
      <c r="BG260" s="127">
        <f t="shared" si="41"/>
        <v>0</v>
      </c>
      <c r="BH260" s="127">
        <f t="shared" si="42"/>
        <v>0</v>
      </c>
      <c r="BI260" s="127">
        <f t="shared" si="43"/>
        <v>0</v>
      </c>
      <c r="BJ260" s="19" t="s">
        <v>92</v>
      </c>
      <c r="BK260" s="127">
        <f t="shared" si="44"/>
        <v>0</v>
      </c>
      <c r="BL260" s="19" t="s">
        <v>731</v>
      </c>
      <c r="BM260" s="252" t="s">
        <v>2361</v>
      </c>
    </row>
    <row r="261" spans="1:65" s="2" customFormat="1" ht="16.5" customHeight="1">
      <c r="A261" s="37"/>
      <c r="B261" s="38"/>
      <c r="C261" s="240" t="s">
        <v>887</v>
      </c>
      <c r="D261" s="240" t="s">
        <v>393</v>
      </c>
      <c r="E261" s="241" t="s">
        <v>2362</v>
      </c>
      <c r="F261" s="242" t="s">
        <v>2363</v>
      </c>
      <c r="G261" s="243" t="s">
        <v>436</v>
      </c>
      <c r="H261" s="244">
        <v>1</v>
      </c>
      <c r="I261" s="245"/>
      <c r="J261" s="246">
        <f t="shared" si="35"/>
        <v>0</v>
      </c>
      <c r="K261" s="247"/>
      <c r="L261" s="40"/>
      <c r="M261" s="248" t="s">
        <v>1</v>
      </c>
      <c r="N261" s="249" t="s">
        <v>42</v>
      </c>
      <c r="O261" s="78"/>
      <c r="P261" s="250">
        <f t="shared" si="36"/>
        <v>0</v>
      </c>
      <c r="Q261" s="250">
        <v>0</v>
      </c>
      <c r="R261" s="250">
        <f t="shared" si="37"/>
        <v>0</v>
      </c>
      <c r="S261" s="250">
        <v>0</v>
      </c>
      <c r="T261" s="251">
        <f t="shared" si="38"/>
        <v>0</v>
      </c>
      <c r="U261" s="37"/>
      <c r="V261" s="37"/>
      <c r="W261" s="37"/>
      <c r="X261" s="37"/>
      <c r="Y261" s="37"/>
      <c r="Z261" s="37"/>
      <c r="AA261" s="37"/>
      <c r="AB261" s="37"/>
      <c r="AC261" s="37"/>
      <c r="AD261" s="37"/>
      <c r="AE261" s="37"/>
      <c r="AR261" s="252" t="s">
        <v>731</v>
      </c>
      <c r="AT261" s="252" t="s">
        <v>393</v>
      </c>
      <c r="AU261" s="252" t="s">
        <v>92</v>
      </c>
      <c r="AY261" s="19" t="s">
        <v>387</v>
      </c>
      <c r="BE261" s="127">
        <f t="shared" si="39"/>
        <v>0</v>
      </c>
      <c r="BF261" s="127">
        <f t="shared" si="40"/>
        <v>0</v>
      </c>
      <c r="BG261" s="127">
        <f t="shared" si="41"/>
        <v>0</v>
      </c>
      <c r="BH261" s="127">
        <f t="shared" si="42"/>
        <v>0</v>
      </c>
      <c r="BI261" s="127">
        <f t="shared" si="43"/>
        <v>0</v>
      </c>
      <c r="BJ261" s="19" t="s">
        <v>92</v>
      </c>
      <c r="BK261" s="127">
        <f t="shared" si="44"/>
        <v>0</v>
      </c>
      <c r="BL261" s="19" t="s">
        <v>731</v>
      </c>
      <c r="BM261" s="252" t="s">
        <v>2364</v>
      </c>
    </row>
    <row r="262" spans="1:65" s="2" customFormat="1" ht="37.799999999999997" customHeight="1">
      <c r="A262" s="37"/>
      <c r="B262" s="38"/>
      <c r="C262" s="240" t="s">
        <v>889</v>
      </c>
      <c r="D262" s="240" t="s">
        <v>393</v>
      </c>
      <c r="E262" s="241" t="s">
        <v>2365</v>
      </c>
      <c r="F262" s="242" t="s">
        <v>2366</v>
      </c>
      <c r="G262" s="243" t="s">
        <v>436</v>
      </c>
      <c r="H262" s="244">
        <v>2</v>
      </c>
      <c r="I262" s="245"/>
      <c r="J262" s="246">
        <f t="shared" si="35"/>
        <v>0</v>
      </c>
      <c r="K262" s="247"/>
      <c r="L262" s="40"/>
      <c r="M262" s="248" t="s">
        <v>1</v>
      </c>
      <c r="N262" s="249" t="s">
        <v>42</v>
      </c>
      <c r="O262" s="78"/>
      <c r="P262" s="250">
        <f t="shared" si="36"/>
        <v>0</v>
      </c>
      <c r="Q262" s="250">
        <v>0</v>
      </c>
      <c r="R262" s="250">
        <f t="shared" si="37"/>
        <v>0</v>
      </c>
      <c r="S262" s="250">
        <v>0</v>
      </c>
      <c r="T262" s="251">
        <f t="shared" si="38"/>
        <v>0</v>
      </c>
      <c r="U262" s="37"/>
      <c r="V262" s="37"/>
      <c r="W262" s="37"/>
      <c r="X262" s="37"/>
      <c r="Y262" s="37"/>
      <c r="Z262" s="37"/>
      <c r="AA262" s="37"/>
      <c r="AB262" s="37"/>
      <c r="AC262" s="37"/>
      <c r="AD262" s="37"/>
      <c r="AE262" s="37"/>
      <c r="AR262" s="252" t="s">
        <v>731</v>
      </c>
      <c r="AT262" s="252" t="s">
        <v>393</v>
      </c>
      <c r="AU262" s="252" t="s">
        <v>92</v>
      </c>
      <c r="AY262" s="19" t="s">
        <v>387</v>
      </c>
      <c r="BE262" s="127">
        <f t="shared" si="39"/>
        <v>0</v>
      </c>
      <c r="BF262" s="127">
        <f t="shared" si="40"/>
        <v>0</v>
      </c>
      <c r="BG262" s="127">
        <f t="shared" si="41"/>
        <v>0</v>
      </c>
      <c r="BH262" s="127">
        <f t="shared" si="42"/>
        <v>0</v>
      </c>
      <c r="BI262" s="127">
        <f t="shared" si="43"/>
        <v>0</v>
      </c>
      <c r="BJ262" s="19" t="s">
        <v>92</v>
      </c>
      <c r="BK262" s="127">
        <f t="shared" si="44"/>
        <v>0</v>
      </c>
      <c r="BL262" s="19" t="s">
        <v>731</v>
      </c>
      <c r="BM262" s="252" t="s">
        <v>2367</v>
      </c>
    </row>
    <row r="263" spans="1:65" s="2" customFormat="1" ht="66.75" customHeight="1">
      <c r="A263" s="37"/>
      <c r="B263" s="38"/>
      <c r="C263" s="297" t="s">
        <v>891</v>
      </c>
      <c r="D263" s="297" t="s">
        <v>592</v>
      </c>
      <c r="E263" s="298" t="s">
        <v>2368</v>
      </c>
      <c r="F263" s="299" t="s">
        <v>2369</v>
      </c>
      <c r="G263" s="300" t="s">
        <v>436</v>
      </c>
      <c r="H263" s="301">
        <v>2</v>
      </c>
      <c r="I263" s="302"/>
      <c r="J263" s="303">
        <f t="shared" si="35"/>
        <v>0</v>
      </c>
      <c r="K263" s="304"/>
      <c r="L263" s="305"/>
      <c r="M263" s="306" t="s">
        <v>1</v>
      </c>
      <c r="N263" s="307" t="s">
        <v>42</v>
      </c>
      <c r="O263" s="78"/>
      <c r="P263" s="250">
        <f t="shared" si="36"/>
        <v>0</v>
      </c>
      <c r="Q263" s="250">
        <v>1E-3</v>
      </c>
      <c r="R263" s="250">
        <f t="shared" si="37"/>
        <v>2E-3</v>
      </c>
      <c r="S263" s="250">
        <v>0</v>
      </c>
      <c r="T263" s="251">
        <f t="shared" si="38"/>
        <v>0</v>
      </c>
      <c r="U263" s="37"/>
      <c r="V263" s="37"/>
      <c r="W263" s="37"/>
      <c r="X263" s="37"/>
      <c r="Y263" s="37"/>
      <c r="Z263" s="37"/>
      <c r="AA263" s="37"/>
      <c r="AB263" s="37"/>
      <c r="AC263" s="37"/>
      <c r="AD263" s="37"/>
      <c r="AE263" s="37"/>
      <c r="AR263" s="252" t="s">
        <v>1012</v>
      </c>
      <c r="AT263" s="252" t="s">
        <v>592</v>
      </c>
      <c r="AU263" s="252" t="s">
        <v>92</v>
      </c>
      <c r="AY263" s="19" t="s">
        <v>387</v>
      </c>
      <c r="BE263" s="127">
        <f t="shared" si="39"/>
        <v>0</v>
      </c>
      <c r="BF263" s="127">
        <f t="shared" si="40"/>
        <v>0</v>
      </c>
      <c r="BG263" s="127">
        <f t="shared" si="41"/>
        <v>0</v>
      </c>
      <c r="BH263" s="127">
        <f t="shared" si="42"/>
        <v>0</v>
      </c>
      <c r="BI263" s="127">
        <f t="shared" si="43"/>
        <v>0</v>
      </c>
      <c r="BJ263" s="19" t="s">
        <v>92</v>
      </c>
      <c r="BK263" s="127">
        <f t="shared" si="44"/>
        <v>0</v>
      </c>
      <c r="BL263" s="19" t="s">
        <v>1012</v>
      </c>
      <c r="BM263" s="252" t="s">
        <v>2370</v>
      </c>
    </row>
    <row r="264" spans="1:65" s="2" customFormat="1" ht="33" customHeight="1">
      <c r="A264" s="37"/>
      <c r="B264" s="38"/>
      <c r="C264" s="240" t="s">
        <v>544</v>
      </c>
      <c r="D264" s="240" t="s">
        <v>393</v>
      </c>
      <c r="E264" s="241" t="s">
        <v>2371</v>
      </c>
      <c r="F264" s="242" t="s">
        <v>2372</v>
      </c>
      <c r="G264" s="243" t="s">
        <v>436</v>
      </c>
      <c r="H264" s="244">
        <v>2</v>
      </c>
      <c r="I264" s="245"/>
      <c r="J264" s="246">
        <f t="shared" si="35"/>
        <v>0</v>
      </c>
      <c r="K264" s="247"/>
      <c r="L264" s="40"/>
      <c r="M264" s="248" t="s">
        <v>1</v>
      </c>
      <c r="N264" s="249" t="s">
        <v>42</v>
      </c>
      <c r="O264" s="78"/>
      <c r="P264" s="250">
        <f t="shared" si="36"/>
        <v>0</v>
      </c>
      <c r="Q264" s="250">
        <v>0</v>
      </c>
      <c r="R264" s="250">
        <f t="shared" si="37"/>
        <v>0</v>
      </c>
      <c r="S264" s="250">
        <v>0</v>
      </c>
      <c r="T264" s="251">
        <f t="shared" si="38"/>
        <v>0</v>
      </c>
      <c r="U264" s="37"/>
      <c r="V264" s="37"/>
      <c r="W264" s="37"/>
      <c r="X264" s="37"/>
      <c r="Y264" s="37"/>
      <c r="Z264" s="37"/>
      <c r="AA264" s="37"/>
      <c r="AB264" s="37"/>
      <c r="AC264" s="37"/>
      <c r="AD264" s="37"/>
      <c r="AE264" s="37"/>
      <c r="AR264" s="252" t="s">
        <v>731</v>
      </c>
      <c r="AT264" s="252" t="s">
        <v>393</v>
      </c>
      <c r="AU264" s="252" t="s">
        <v>92</v>
      </c>
      <c r="AY264" s="19" t="s">
        <v>387</v>
      </c>
      <c r="BE264" s="127">
        <f t="shared" si="39"/>
        <v>0</v>
      </c>
      <c r="BF264" s="127">
        <f t="shared" si="40"/>
        <v>0</v>
      </c>
      <c r="BG264" s="127">
        <f t="shared" si="41"/>
        <v>0</v>
      </c>
      <c r="BH264" s="127">
        <f t="shared" si="42"/>
        <v>0</v>
      </c>
      <c r="BI264" s="127">
        <f t="shared" si="43"/>
        <v>0</v>
      </c>
      <c r="BJ264" s="19" t="s">
        <v>92</v>
      </c>
      <c r="BK264" s="127">
        <f t="shared" si="44"/>
        <v>0</v>
      </c>
      <c r="BL264" s="19" t="s">
        <v>731</v>
      </c>
      <c r="BM264" s="252" t="s">
        <v>2373</v>
      </c>
    </row>
    <row r="265" spans="1:65" s="2" customFormat="1" ht="37.799999999999997" customHeight="1">
      <c r="A265" s="37"/>
      <c r="B265" s="38"/>
      <c r="C265" s="240" t="s">
        <v>894</v>
      </c>
      <c r="D265" s="240" t="s">
        <v>393</v>
      </c>
      <c r="E265" s="241" t="s">
        <v>2374</v>
      </c>
      <c r="F265" s="242" t="s">
        <v>2375</v>
      </c>
      <c r="G265" s="243" t="s">
        <v>436</v>
      </c>
      <c r="H265" s="244">
        <v>2</v>
      </c>
      <c r="I265" s="245"/>
      <c r="J265" s="246">
        <f t="shared" si="35"/>
        <v>0</v>
      </c>
      <c r="K265" s="247"/>
      <c r="L265" s="40"/>
      <c r="M265" s="248" t="s">
        <v>1</v>
      </c>
      <c r="N265" s="249" t="s">
        <v>42</v>
      </c>
      <c r="O265" s="78"/>
      <c r="P265" s="250">
        <f t="shared" si="36"/>
        <v>0</v>
      </c>
      <c r="Q265" s="250">
        <v>0</v>
      </c>
      <c r="R265" s="250">
        <f t="shared" si="37"/>
        <v>0</v>
      </c>
      <c r="S265" s="250">
        <v>0</v>
      </c>
      <c r="T265" s="251">
        <f t="shared" si="38"/>
        <v>0</v>
      </c>
      <c r="U265" s="37"/>
      <c r="V265" s="37"/>
      <c r="W265" s="37"/>
      <c r="X265" s="37"/>
      <c r="Y265" s="37"/>
      <c r="Z265" s="37"/>
      <c r="AA265" s="37"/>
      <c r="AB265" s="37"/>
      <c r="AC265" s="37"/>
      <c r="AD265" s="37"/>
      <c r="AE265" s="37"/>
      <c r="AR265" s="252" t="s">
        <v>731</v>
      </c>
      <c r="AT265" s="252" t="s">
        <v>393</v>
      </c>
      <c r="AU265" s="252" t="s">
        <v>92</v>
      </c>
      <c r="AY265" s="19" t="s">
        <v>387</v>
      </c>
      <c r="BE265" s="127">
        <f t="shared" si="39"/>
        <v>0</v>
      </c>
      <c r="BF265" s="127">
        <f t="shared" si="40"/>
        <v>0</v>
      </c>
      <c r="BG265" s="127">
        <f t="shared" si="41"/>
        <v>0</v>
      </c>
      <c r="BH265" s="127">
        <f t="shared" si="42"/>
        <v>0</v>
      </c>
      <c r="BI265" s="127">
        <f t="shared" si="43"/>
        <v>0</v>
      </c>
      <c r="BJ265" s="19" t="s">
        <v>92</v>
      </c>
      <c r="BK265" s="127">
        <f t="shared" si="44"/>
        <v>0</v>
      </c>
      <c r="BL265" s="19" t="s">
        <v>731</v>
      </c>
      <c r="BM265" s="252" t="s">
        <v>2376</v>
      </c>
    </row>
    <row r="266" spans="1:65" s="2" customFormat="1" ht="76.349999999999994" customHeight="1">
      <c r="A266" s="37"/>
      <c r="B266" s="38"/>
      <c r="C266" s="297" t="s">
        <v>898</v>
      </c>
      <c r="D266" s="297" t="s">
        <v>592</v>
      </c>
      <c r="E266" s="298" t="s">
        <v>2377</v>
      </c>
      <c r="F266" s="299" t="s">
        <v>2378</v>
      </c>
      <c r="G266" s="300" t="s">
        <v>436</v>
      </c>
      <c r="H266" s="301">
        <v>1</v>
      </c>
      <c r="I266" s="302"/>
      <c r="J266" s="303">
        <f t="shared" si="35"/>
        <v>0</v>
      </c>
      <c r="K266" s="304"/>
      <c r="L266" s="305"/>
      <c r="M266" s="306" t="s">
        <v>1</v>
      </c>
      <c r="N266" s="307" t="s">
        <v>42</v>
      </c>
      <c r="O266" s="78"/>
      <c r="P266" s="250">
        <f t="shared" si="36"/>
        <v>0</v>
      </c>
      <c r="Q266" s="250">
        <v>1E-3</v>
      </c>
      <c r="R266" s="250">
        <f t="shared" si="37"/>
        <v>1E-3</v>
      </c>
      <c r="S266" s="250">
        <v>0</v>
      </c>
      <c r="T266" s="251">
        <f t="shared" si="38"/>
        <v>0</v>
      </c>
      <c r="U266" s="37"/>
      <c r="V266" s="37"/>
      <c r="W266" s="37"/>
      <c r="X266" s="37"/>
      <c r="Y266" s="37"/>
      <c r="Z266" s="37"/>
      <c r="AA266" s="37"/>
      <c r="AB266" s="37"/>
      <c r="AC266" s="37"/>
      <c r="AD266" s="37"/>
      <c r="AE266" s="37"/>
      <c r="AR266" s="252" t="s">
        <v>1012</v>
      </c>
      <c r="AT266" s="252" t="s">
        <v>592</v>
      </c>
      <c r="AU266" s="252" t="s">
        <v>92</v>
      </c>
      <c r="AY266" s="19" t="s">
        <v>387</v>
      </c>
      <c r="BE266" s="127">
        <f t="shared" si="39"/>
        <v>0</v>
      </c>
      <c r="BF266" s="127">
        <f t="shared" si="40"/>
        <v>0</v>
      </c>
      <c r="BG266" s="127">
        <f t="shared" si="41"/>
        <v>0</v>
      </c>
      <c r="BH266" s="127">
        <f t="shared" si="42"/>
        <v>0</v>
      </c>
      <c r="BI266" s="127">
        <f t="shared" si="43"/>
        <v>0</v>
      </c>
      <c r="BJ266" s="19" t="s">
        <v>92</v>
      </c>
      <c r="BK266" s="127">
        <f t="shared" si="44"/>
        <v>0</v>
      </c>
      <c r="BL266" s="19" t="s">
        <v>1012</v>
      </c>
      <c r="BM266" s="252" t="s">
        <v>2379</v>
      </c>
    </row>
    <row r="267" spans="1:65" s="2" customFormat="1" ht="37.799999999999997" customHeight="1">
      <c r="A267" s="37"/>
      <c r="B267" s="38"/>
      <c r="C267" s="297" t="s">
        <v>901</v>
      </c>
      <c r="D267" s="297" t="s">
        <v>592</v>
      </c>
      <c r="E267" s="298" t="s">
        <v>2380</v>
      </c>
      <c r="F267" s="299" t="s">
        <v>2381</v>
      </c>
      <c r="G267" s="300" t="s">
        <v>436</v>
      </c>
      <c r="H267" s="301">
        <v>1</v>
      </c>
      <c r="I267" s="302"/>
      <c r="J267" s="303">
        <f t="shared" si="35"/>
        <v>0</v>
      </c>
      <c r="K267" s="304"/>
      <c r="L267" s="305"/>
      <c r="M267" s="306" t="s">
        <v>1</v>
      </c>
      <c r="N267" s="307" t="s">
        <v>42</v>
      </c>
      <c r="O267" s="78"/>
      <c r="P267" s="250">
        <f t="shared" si="36"/>
        <v>0</v>
      </c>
      <c r="Q267" s="250">
        <v>4.0000000000000001E-3</v>
      </c>
      <c r="R267" s="250">
        <f t="shared" si="37"/>
        <v>4.0000000000000001E-3</v>
      </c>
      <c r="S267" s="250">
        <v>0</v>
      </c>
      <c r="T267" s="251">
        <f t="shared" si="38"/>
        <v>0</v>
      </c>
      <c r="U267" s="37"/>
      <c r="V267" s="37"/>
      <c r="W267" s="37"/>
      <c r="X267" s="37"/>
      <c r="Y267" s="37"/>
      <c r="Z267" s="37"/>
      <c r="AA267" s="37"/>
      <c r="AB267" s="37"/>
      <c r="AC267" s="37"/>
      <c r="AD267" s="37"/>
      <c r="AE267" s="37"/>
      <c r="AR267" s="252" t="s">
        <v>1012</v>
      </c>
      <c r="AT267" s="252" t="s">
        <v>592</v>
      </c>
      <c r="AU267" s="252" t="s">
        <v>92</v>
      </c>
      <c r="AY267" s="19" t="s">
        <v>387</v>
      </c>
      <c r="BE267" s="127">
        <f t="shared" si="39"/>
        <v>0</v>
      </c>
      <c r="BF267" s="127">
        <f t="shared" si="40"/>
        <v>0</v>
      </c>
      <c r="BG267" s="127">
        <f t="shared" si="41"/>
        <v>0</v>
      </c>
      <c r="BH267" s="127">
        <f t="shared" si="42"/>
        <v>0</v>
      </c>
      <c r="BI267" s="127">
        <f t="shared" si="43"/>
        <v>0</v>
      </c>
      <c r="BJ267" s="19" t="s">
        <v>92</v>
      </c>
      <c r="BK267" s="127">
        <f t="shared" si="44"/>
        <v>0</v>
      </c>
      <c r="BL267" s="19" t="s">
        <v>1012</v>
      </c>
      <c r="BM267" s="252" t="s">
        <v>2382</v>
      </c>
    </row>
    <row r="268" spans="1:65" s="2" customFormat="1" ht="55.5" customHeight="1">
      <c r="A268" s="37"/>
      <c r="B268" s="38"/>
      <c r="C268" s="297" t="s">
        <v>904</v>
      </c>
      <c r="D268" s="297" t="s">
        <v>592</v>
      </c>
      <c r="E268" s="298" t="s">
        <v>2383</v>
      </c>
      <c r="F268" s="299" t="s">
        <v>2384</v>
      </c>
      <c r="G268" s="300" t="s">
        <v>436</v>
      </c>
      <c r="H268" s="301">
        <v>1</v>
      </c>
      <c r="I268" s="302"/>
      <c r="J268" s="303">
        <f t="shared" si="35"/>
        <v>0</v>
      </c>
      <c r="K268" s="304"/>
      <c r="L268" s="305"/>
      <c r="M268" s="306" t="s">
        <v>1</v>
      </c>
      <c r="N268" s="307" t="s">
        <v>42</v>
      </c>
      <c r="O268" s="78"/>
      <c r="P268" s="250">
        <f t="shared" si="36"/>
        <v>0</v>
      </c>
      <c r="Q268" s="250">
        <v>1E-3</v>
      </c>
      <c r="R268" s="250">
        <f t="shared" si="37"/>
        <v>1E-3</v>
      </c>
      <c r="S268" s="250">
        <v>0</v>
      </c>
      <c r="T268" s="251">
        <f t="shared" si="38"/>
        <v>0</v>
      </c>
      <c r="U268" s="37"/>
      <c r="V268" s="37"/>
      <c r="W268" s="37"/>
      <c r="X268" s="37"/>
      <c r="Y268" s="37"/>
      <c r="Z268" s="37"/>
      <c r="AA268" s="37"/>
      <c r="AB268" s="37"/>
      <c r="AC268" s="37"/>
      <c r="AD268" s="37"/>
      <c r="AE268" s="37"/>
      <c r="AR268" s="252" t="s">
        <v>1012</v>
      </c>
      <c r="AT268" s="252" t="s">
        <v>592</v>
      </c>
      <c r="AU268" s="252" t="s">
        <v>92</v>
      </c>
      <c r="AY268" s="19" t="s">
        <v>387</v>
      </c>
      <c r="BE268" s="127">
        <f t="shared" si="39"/>
        <v>0</v>
      </c>
      <c r="BF268" s="127">
        <f t="shared" si="40"/>
        <v>0</v>
      </c>
      <c r="BG268" s="127">
        <f t="shared" si="41"/>
        <v>0</v>
      </c>
      <c r="BH268" s="127">
        <f t="shared" si="42"/>
        <v>0</v>
      </c>
      <c r="BI268" s="127">
        <f t="shared" si="43"/>
        <v>0</v>
      </c>
      <c r="BJ268" s="19" t="s">
        <v>92</v>
      </c>
      <c r="BK268" s="127">
        <f t="shared" si="44"/>
        <v>0</v>
      </c>
      <c r="BL268" s="19" t="s">
        <v>1012</v>
      </c>
      <c r="BM268" s="252" t="s">
        <v>2385</v>
      </c>
    </row>
    <row r="269" spans="1:65" s="2" customFormat="1" ht="49.05" customHeight="1">
      <c r="A269" s="37"/>
      <c r="B269" s="38"/>
      <c r="C269" s="297" t="s">
        <v>908</v>
      </c>
      <c r="D269" s="297" t="s">
        <v>592</v>
      </c>
      <c r="E269" s="298" t="s">
        <v>2386</v>
      </c>
      <c r="F269" s="299" t="s">
        <v>2387</v>
      </c>
      <c r="G269" s="300" t="s">
        <v>436</v>
      </c>
      <c r="H269" s="301">
        <v>1</v>
      </c>
      <c r="I269" s="302"/>
      <c r="J269" s="303">
        <f t="shared" si="35"/>
        <v>0</v>
      </c>
      <c r="K269" s="304"/>
      <c r="L269" s="305"/>
      <c r="M269" s="306" t="s">
        <v>1</v>
      </c>
      <c r="N269" s="307" t="s">
        <v>42</v>
      </c>
      <c r="O269" s="78"/>
      <c r="P269" s="250">
        <f t="shared" si="36"/>
        <v>0</v>
      </c>
      <c r="Q269" s="250">
        <v>1E-3</v>
      </c>
      <c r="R269" s="250">
        <f t="shared" si="37"/>
        <v>1E-3</v>
      </c>
      <c r="S269" s="250">
        <v>0</v>
      </c>
      <c r="T269" s="251">
        <f t="shared" si="38"/>
        <v>0</v>
      </c>
      <c r="U269" s="37"/>
      <c r="V269" s="37"/>
      <c r="W269" s="37"/>
      <c r="X269" s="37"/>
      <c r="Y269" s="37"/>
      <c r="Z269" s="37"/>
      <c r="AA269" s="37"/>
      <c r="AB269" s="37"/>
      <c r="AC269" s="37"/>
      <c r="AD269" s="37"/>
      <c r="AE269" s="37"/>
      <c r="AR269" s="252" t="s">
        <v>1012</v>
      </c>
      <c r="AT269" s="252" t="s">
        <v>592</v>
      </c>
      <c r="AU269" s="252" t="s">
        <v>92</v>
      </c>
      <c r="AY269" s="19" t="s">
        <v>387</v>
      </c>
      <c r="BE269" s="127">
        <f t="shared" si="39"/>
        <v>0</v>
      </c>
      <c r="BF269" s="127">
        <f t="shared" si="40"/>
        <v>0</v>
      </c>
      <c r="BG269" s="127">
        <f t="shared" si="41"/>
        <v>0</v>
      </c>
      <c r="BH269" s="127">
        <f t="shared" si="42"/>
        <v>0</v>
      </c>
      <c r="BI269" s="127">
        <f t="shared" si="43"/>
        <v>0</v>
      </c>
      <c r="BJ269" s="19" t="s">
        <v>92</v>
      </c>
      <c r="BK269" s="127">
        <f t="shared" si="44"/>
        <v>0</v>
      </c>
      <c r="BL269" s="19" t="s">
        <v>1012</v>
      </c>
      <c r="BM269" s="252" t="s">
        <v>2388</v>
      </c>
    </row>
    <row r="270" spans="1:65" s="2" customFormat="1" ht="76.349999999999994" customHeight="1">
      <c r="A270" s="37"/>
      <c r="B270" s="38"/>
      <c r="C270" s="297" t="s">
        <v>911</v>
      </c>
      <c r="D270" s="297" t="s">
        <v>592</v>
      </c>
      <c r="E270" s="298" t="s">
        <v>2389</v>
      </c>
      <c r="F270" s="299" t="s">
        <v>2390</v>
      </c>
      <c r="G270" s="300" t="s">
        <v>436</v>
      </c>
      <c r="H270" s="301">
        <v>1</v>
      </c>
      <c r="I270" s="302"/>
      <c r="J270" s="303">
        <f t="shared" si="35"/>
        <v>0</v>
      </c>
      <c r="K270" s="304"/>
      <c r="L270" s="305"/>
      <c r="M270" s="306" t="s">
        <v>1</v>
      </c>
      <c r="N270" s="307" t="s">
        <v>42</v>
      </c>
      <c r="O270" s="78"/>
      <c r="P270" s="250">
        <f t="shared" si="36"/>
        <v>0</v>
      </c>
      <c r="Q270" s="250">
        <v>0.02</v>
      </c>
      <c r="R270" s="250">
        <f t="shared" si="37"/>
        <v>0.02</v>
      </c>
      <c r="S270" s="250">
        <v>0</v>
      </c>
      <c r="T270" s="251">
        <f t="shared" si="38"/>
        <v>0</v>
      </c>
      <c r="U270" s="37"/>
      <c r="V270" s="37"/>
      <c r="W270" s="37"/>
      <c r="X270" s="37"/>
      <c r="Y270" s="37"/>
      <c r="Z270" s="37"/>
      <c r="AA270" s="37"/>
      <c r="AB270" s="37"/>
      <c r="AC270" s="37"/>
      <c r="AD270" s="37"/>
      <c r="AE270" s="37"/>
      <c r="AR270" s="252" t="s">
        <v>1012</v>
      </c>
      <c r="AT270" s="252" t="s">
        <v>592</v>
      </c>
      <c r="AU270" s="252" t="s">
        <v>92</v>
      </c>
      <c r="AY270" s="19" t="s">
        <v>387</v>
      </c>
      <c r="BE270" s="127">
        <f t="shared" si="39"/>
        <v>0</v>
      </c>
      <c r="BF270" s="127">
        <f t="shared" si="40"/>
        <v>0</v>
      </c>
      <c r="BG270" s="127">
        <f t="shared" si="41"/>
        <v>0</v>
      </c>
      <c r="BH270" s="127">
        <f t="shared" si="42"/>
        <v>0</v>
      </c>
      <c r="BI270" s="127">
        <f t="shared" si="43"/>
        <v>0</v>
      </c>
      <c r="BJ270" s="19" t="s">
        <v>92</v>
      </c>
      <c r="BK270" s="127">
        <f t="shared" si="44"/>
        <v>0</v>
      </c>
      <c r="BL270" s="19" t="s">
        <v>1012</v>
      </c>
      <c r="BM270" s="252" t="s">
        <v>2391</v>
      </c>
    </row>
    <row r="271" spans="1:65" s="2" customFormat="1" ht="66.75" customHeight="1">
      <c r="A271" s="37"/>
      <c r="B271" s="38"/>
      <c r="C271" s="297" t="s">
        <v>917</v>
      </c>
      <c r="D271" s="297" t="s">
        <v>592</v>
      </c>
      <c r="E271" s="298" t="s">
        <v>2392</v>
      </c>
      <c r="F271" s="299" t="s">
        <v>2393</v>
      </c>
      <c r="G271" s="300" t="s">
        <v>436</v>
      </c>
      <c r="H271" s="301">
        <v>0</v>
      </c>
      <c r="I271" s="302"/>
      <c r="J271" s="303">
        <f t="shared" si="35"/>
        <v>0</v>
      </c>
      <c r="K271" s="304"/>
      <c r="L271" s="305"/>
      <c r="M271" s="306" t="s">
        <v>1</v>
      </c>
      <c r="N271" s="307" t="s">
        <v>42</v>
      </c>
      <c r="O271" s="78"/>
      <c r="P271" s="250">
        <f t="shared" si="36"/>
        <v>0</v>
      </c>
      <c r="Q271" s="250">
        <v>0.02</v>
      </c>
      <c r="R271" s="250">
        <f t="shared" si="37"/>
        <v>0</v>
      </c>
      <c r="S271" s="250">
        <v>0</v>
      </c>
      <c r="T271" s="251">
        <f t="shared" si="38"/>
        <v>0</v>
      </c>
      <c r="U271" s="37"/>
      <c r="V271" s="37"/>
      <c r="W271" s="37"/>
      <c r="X271" s="37"/>
      <c r="Y271" s="37"/>
      <c r="Z271" s="37"/>
      <c r="AA271" s="37"/>
      <c r="AB271" s="37"/>
      <c r="AC271" s="37"/>
      <c r="AD271" s="37"/>
      <c r="AE271" s="37"/>
      <c r="AR271" s="252" t="s">
        <v>1012</v>
      </c>
      <c r="AT271" s="252" t="s">
        <v>592</v>
      </c>
      <c r="AU271" s="252" t="s">
        <v>92</v>
      </c>
      <c r="AY271" s="19" t="s">
        <v>387</v>
      </c>
      <c r="BE271" s="127">
        <f t="shared" si="39"/>
        <v>0</v>
      </c>
      <c r="BF271" s="127">
        <f t="shared" si="40"/>
        <v>0</v>
      </c>
      <c r="BG271" s="127">
        <f t="shared" si="41"/>
        <v>0</v>
      </c>
      <c r="BH271" s="127">
        <f t="shared" si="42"/>
        <v>0</v>
      </c>
      <c r="BI271" s="127">
        <f t="shared" si="43"/>
        <v>0</v>
      </c>
      <c r="BJ271" s="19" t="s">
        <v>92</v>
      </c>
      <c r="BK271" s="127">
        <f t="shared" si="44"/>
        <v>0</v>
      </c>
      <c r="BL271" s="19" t="s">
        <v>1012</v>
      </c>
      <c r="BM271" s="252" t="s">
        <v>2394</v>
      </c>
    </row>
    <row r="272" spans="1:65" s="2" customFormat="1" ht="24.15" customHeight="1">
      <c r="A272" s="37"/>
      <c r="B272" s="38"/>
      <c r="C272" s="240" t="s">
        <v>923</v>
      </c>
      <c r="D272" s="240" t="s">
        <v>393</v>
      </c>
      <c r="E272" s="241" t="s">
        <v>2395</v>
      </c>
      <c r="F272" s="242" t="s">
        <v>2396</v>
      </c>
      <c r="G272" s="243" t="s">
        <v>436</v>
      </c>
      <c r="H272" s="244">
        <v>1</v>
      </c>
      <c r="I272" s="245"/>
      <c r="J272" s="246">
        <f t="shared" si="35"/>
        <v>0</v>
      </c>
      <c r="K272" s="247"/>
      <c r="L272" s="40"/>
      <c r="M272" s="248" t="s">
        <v>1</v>
      </c>
      <c r="N272" s="249" t="s">
        <v>42</v>
      </c>
      <c r="O272" s="78"/>
      <c r="P272" s="250">
        <f t="shared" si="36"/>
        <v>0</v>
      </c>
      <c r="Q272" s="250">
        <v>0</v>
      </c>
      <c r="R272" s="250">
        <f t="shared" si="37"/>
        <v>0</v>
      </c>
      <c r="S272" s="250">
        <v>0</v>
      </c>
      <c r="T272" s="251">
        <f t="shared" si="38"/>
        <v>0</v>
      </c>
      <c r="U272" s="37"/>
      <c r="V272" s="37"/>
      <c r="W272" s="37"/>
      <c r="X272" s="37"/>
      <c r="Y272" s="37"/>
      <c r="Z272" s="37"/>
      <c r="AA272" s="37"/>
      <c r="AB272" s="37"/>
      <c r="AC272" s="37"/>
      <c r="AD272" s="37"/>
      <c r="AE272" s="37"/>
      <c r="AR272" s="252" t="s">
        <v>731</v>
      </c>
      <c r="AT272" s="252" t="s">
        <v>393</v>
      </c>
      <c r="AU272" s="252" t="s">
        <v>92</v>
      </c>
      <c r="AY272" s="19" t="s">
        <v>387</v>
      </c>
      <c r="BE272" s="127">
        <f t="shared" si="39"/>
        <v>0</v>
      </c>
      <c r="BF272" s="127">
        <f t="shared" si="40"/>
        <v>0</v>
      </c>
      <c r="BG272" s="127">
        <f t="shared" si="41"/>
        <v>0</v>
      </c>
      <c r="BH272" s="127">
        <f t="shared" si="42"/>
        <v>0</v>
      </c>
      <c r="BI272" s="127">
        <f t="shared" si="43"/>
        <v>0</v>
      </c>
      <c r="BJ272" s="19" t="s">
        <v>92</v>
      </c>
      <c r="BK272" s="127">
        <f t="shared" si="44"/>
        <v>0</v>
      </c>
      <c r="BL272" s="19" t="s">
        <v>731</v>
      </c>
      <c r="BM272" s="252" t="s">
        <v>2397</v>
      </c>
    </row>
    <row r="273" spans="1:65" s="2" customFormat="1" ht="66.75" customHeight="1">
      <c r="A273" s="37"/>
      <c r="B273" s="38"/>
      <c r="C273" s="297" t="s">
        <v>925</v>
      </c>
      <c r="D273" s="297" t="s">
        <v>592</v>
      </c>
      <c r="E273" s="298" t="s">
        <v>2398</v>
      </c>
      <c r="F273" s="299" t="s">
        <v>2399</v>
      </c>
      <c r="G273" s="300" t="s">
        <v>436</v>
      </c>
      <c r="H273" s="301">
        <v>2</v>
      </c>
      <c r="I273" s="302"/>
      <c r="J273" s="303">
        <f t="shared" si="35"/>
        <v>0</v>
      </c>
      <c r="K273" s="304"/>
      <c r="L273" s="305"/>
      <c r="M273" s="306" t="s">
        <v>1</v>
      </c>
      <c r="N273" s="307" t="s">
        <v>42</v>
      </c>
      <c r="O273" s="78"/>
      <c r="P273" s="250">
        <f t="shared" si="36"/>
        <v>0</v>
      </c>
      <c r="Q273" s="250">
        <v>0.08</v>
      </c>
      <c r="R273" s="250">
        <f t="shared" si="37"/>
        <v>0.16</v>
      </c>
      <c r="S273" s="250">
        <v>0</v>
      </c>
      <c r="T273" s="251">
        <f t="shared" si="38"/>
        <v>0</v>
      </c>
      <c r="U273" s="37"/>
      <c r="V273" s="37"/>
      <c r="W273" s="37"/>
      <c r="X273" s="37"/>
      <c r="Y273" s="37"/>
      <c r="Z273" s="37"/>
      <c r="AA273" s="37"/>
      <c r="AB273" s="37"/>
      <c r="AC273" s="37"/>
      <c r="AD273" s="37"/>
      <c r="AE273" s="37"/>
      <c r="AR273" s="252" t="s">
        <v>1012</v>
      </c>
      <c r="AT273" s="252" t="s">
        <v>592</v>
      </c>
      <c r="AU273" s="252" t="s">
        <v>92</v>
      </c>
      <c r="AY273" s="19" t="s">
        <v>387</v>
      </c>
      <c r="BE273" s="127">
        <f t="shared" si="39"/>
        <v>0</v>
      </c>
      <c r="BF273" s="127">
        <f t="shared" si="40"/>
        <v>0</v>
      </c>
      <c r="BG273" s="127">
        <f t="shared" si="41"/>
        <v>0</v>
      </c>
      <c r="BH273" s="127">
        <f t="shared" si="42"/>
        <v>0</v>
      </c>
      <c r="BI273" s="127">
        <f t="shared" si="43"/>
        <v>0</v>
      </c>
      <c r="BJ273" s="19" t="s">
        <v>92</v>
      </c>
      <c r="BK273" s="127">
        <f t="shared" si="44"/>
        <v>0</v>
      </c>
      <c r="BL273" s="19" t="s">
        <v>1012</v>
      </c>
      <c r="BM273" s="252" t="s">
        <v>2400</v>
      </c>
    </row>
    <row r="274" spans="1:65" s="2" customFormat="1" ht="24.15" customHeight="1">
      <c r="A274" s="37"/>
      <c r="B274" s="38"/>
      <c r="C274" s="297" t="s">
        <v>928</v>
      </c>
      <c r="D274" s="297" t="s">
        <v>592</v>
      </c>
      <c r="E274" s="298" t="s">
        <v>2401</v>
      </c>
      <c r="F274" s="299" t="s">
        <v>2402</v>
      </c>
      <c r="G274" s="300" t="s">
        <v>436</v>
      </c>
      <c r="H274" s="301">
        <v>2</v>
      </c>
      <c r="I274" s="302"/>
      <c r="J274" s="303">
        <f t="shared" si="35"/>
        <v>0</v>
      </c>
      <c r="K274" s="304"/>
      <c r="L274" s="305"/>
      <c r="M274" s="306" t="s">
        <v>1</v>
      </c>
      <c r="N274" s="307" t="s">
        <v>42</v>
      </c>
      <c r="O274" s="78"/>
      <c r="P274" s="250">
        <f t="shared" si="36"/>
        <v>0</v>
      </c>
      <c r="Q274" s="250">
        <v>0.1</v>
      </c>
      <c r="R274" s="250">
        <f t="shared" si="37"/>
        <v>0.2</v>
      </c>
      <c r="S274" s="250">
        <v>0</v>
      </c>
      <c r="T274" s="251">
        <f t="shared" si="38"/>
        <v>0</v>
      </c>
      <c r="U274" s="37"/>
      <c r="V274" s="37"/>
      <c r="W274" s="37"/>
      <c r="X274" s="37"/>
      <c r="Y274" s="37"/>
      <c r="Z274" s="37"/>
      <c r="AA274" s="37"/>
      <c r="AB274" s="37"/>
      <c r="AC274" s="37"/>
      <c r="AD274" s="37"/>
      <c r="AE274" s="37"/>
      <c r="AR274" s="252" t="s">
        <v>1012</v>
      </c>
      <c r="AT274" s="252" t="s">
        <v>592</v>
      </c>
      <c r="AU274" s="252" t="s">
        <v>92</v>
      </c>
      <c r="AY274" s="19" t="s">
        <v>387</v>
      </c>
      <c r="BE274" s="127">
        <f t="shared" si="39"/>
        <v>0</v>
      </c>
      <c r="BF274" s="127">
        <f t="shared" si="40"/>
        <v>0</v>
      </c>
      <c r="BG274" s="127">
        <f t="shared" si="41"/>
        <v>0</v>
      </c>
      <c r="BH274" s="127">
        <f t="shared" si="42"/>
        <v>0</v>
      </c>
      <c r="BI274" s="127">
        <f t="shared" si="43"/>
        <v>0</v>
      </c>
      <c r="BJ274" s="19" t="s">
        <v>92</v>
      </c>
      <c r="BK274" s="127">
        <f t="shared" si="44"/>
        <v>0</v>
      </c>
      <c r="BL274" s="19" t="s">
        <v>1012</v>
      </c>
      <c r="BM274" s="252" t="s">
        <v>2403</v>
      </c>
    </row>
    <row r="275" spans="1:65" s="2" customFormat="1" ht="78" customHeight="1">
      <c r="A275" s="37"/>
      <c r="B275" s="38"/>
      <c r="C275" s="297" t="s">
        <v>930</v>
      </c>
      <c r="D275" s="297" t="s">
        <v>592</v>
      </c>
      <c r="E275" s="298" t="s">
        <v>2404</v>
      </c>
      <c r="F275" s="299" t="s">
        <v>2405</v>
      </c>
      <c r="G275" s="300" t="s">
        <v>436</v>
      </c>
      <c r="H275" s="301">
        <v>1</v>
      </c>
      <c r="I275" s="302"/>
      <c r="J275" s="303">
        <f t="shared" si="35"/>
        <v>0</v>
      </c>
      <c r="K275" s="304"/>
      <c r="L275" s="305"/>
      <c r="M275" s="306" t="s">
        <v>1</v>
      </c>
      <c r="N275" s="307" t="s">
        <v>42</v>
      </c>
      <c r="O275" s="78"/>
      <c r="P275" s="250">
        <f t="shared" si="36"/>
        <v>0</v>
      </c>
      <c r="Q275" s="250">
        <v>0.02</v>
      </c>
      <c r="R275" s="250">
        <f t="shared" si="37"/>
        <v>0.02</v>
      </c>
      <c r="S275" s="250">
        <v>0</v>
      </c>
      <c r="T275" s="251">
        <f t="shared" si="38"/>
        <v>0</v>
      </c>
      <c r="U275" s="37"/>
      <c r="V275" s="37"/>
      <c r="W275" s="37"/>
      <c r="X275" s="37"/>
      <c r="Y275" s="37"/>
      <c r="Z275" s="37"/>
      <c r="AA275" s="37"/>
      <c r="AB275" s="37"/>
      <c r="AC275" s="37"/>
      <c r="AD275" s="37"/>
      <c r="AE275" s="37"/>
      <c r="AR275" s="252" t="s">
        <v>1012</v>
      </c>
      <c r="AT275" s="252" t="s">
        <v>592</v>
      </c>
      <c r="AU275" s="252" t="s">
        <v>92</v>
      </c>
      <c r="AY275" s="19" t="s">
        <v>387</v>
      </c>
      <c r="BE275" s="127">
        <f t="shared" si="39"/>
        <v>0</v>
      </c>
      <c r="BF275" s="127">
        <f t="shared" si="40"/>
        <v>0</v>
      </c>
      <c r="BG275" s="127">
        <f t="shared" si="41"/>
        <v>0</v>
      </c>
      <c r="BH275" s="127">
        <f t="shared" si="42"/>
        <v>0</v>
      </c>
      <c r="BI275" s="127">
        <f t="shared" si="43"/>
        <v>0</v>
      </c>
      <c r="BJ275" s="19" t="s">
        <v>92</v>
      </c>
      <c r="BK275" s="127">
        <f t="shared" si="44"/>
        <v>0</v>
      </c>
      <c r="BL275" s="19" t="s">
        <v>1012</v>
      </c>
      <c r="BM275" s="252" t="s">
        <v>2406</v>
      </c>
    </row>
    <row r="276" spans="1:65" s="2" customFormat="1" ht="24.15" customHeight="1">
      <c r="A276" s="37"/>
      <c r="B276" s="38"/>
      <c r="C276" s="297" t="s">
        <v>933</v>
      </c>
      <c r="D276" s="297" t="s">
        <v>592</v>
      </c>
      <c r="E276" s="298" t="s">
        <v>2407</v>
      </c>
      <c r="F276" s="299" t="s">
        <v>2408</v>
      </c>
      <c r="G276" s="300" t="s">
        <v>436</v>
      </c>
      <c r="H276" s="301">
        <v>1</v>
      </c>
      <c r="I276" s="302"/>
      <c r="J276" s="303">
        <f t="shared" si="35"/>
        <v>0</v>
      </c>
      <c r="K276" s="304"/>
      <c r="L276" s="305"/>
      <c r="M276" s="306" t="s">
        <v>1</v>
      </c>
      <c r="N276" s="307" t="s">
        <v>42</v>
      </c>
      <c r="O276" s="78"/>
      <c r="P276" s="250">
        <f t="shared" si="36"/>
        <v>0</v>
      </c>
      <c r="Q276" s="250">
        <v>0.02</v>
      </c>
      <c r="R276" s="250">
        <f t="shared" si="37"/>
        <v>0.02</v>
      </c>
      <c r="S276" s="250">
        <v>0</v>
      </c>
      <c r="T276" s="251">
        <f t="shared" si="38"/>
        <v>0</v>
      </c>
      <c r="U276" s="37"/>
      <c r="V276" s="37"/>
      <c r="W276" s="37"/>
      <c r="X276" s="37"/>
      <c r="Y276" s="37"/>
      <c r="Z276" s="37"/>
      <c r="AA276" s="37"/>
      <c r="AB276" s="37"/>
      <c r="AC276" s="37"/>
      <c r="AD276" s="37"/>
      <c r="AE276" s="37"/>
      <c r="AR276" s="252" t="s">
        <v>1012</v>
      </c>
      <c r="AT276" s="252" t="s">
        <v>592</v>
      </c>
      <c r="AU276" s="252" t="s">
        <v>92</v>
      </c>
      <c r="AY276" s="19" t="s">
        <v>387</v>
      </c>
      <c r="BE276" s="127">
        <f t="shared" si="39"/>
        <v>0</v>
      </c>
      <c r="BF276" s="127">
        <f t="shared" si="40"/>
        <v>0</v>
      </c>
      <c r="BG276" s="127">
        <f t="shared" si="41"/>
        <v>0</v>
      </c>
      <c r="BH276" s="127">
        <f t="shared" si="42"/>
        <v>0</v>
      </c>
      <c r="BI276" s="127">
        <f t="shared" si="43"/>
        <v>0</v>
      </c>
      <c r="BJ276" s="19" t="s">
        <v>92</v>
      </c>
      <c r="BK276" s="127">
        <f t="shared" si="44"/>
        <v>0</v>
      </c>
      <c r="BL276" s="19" t="s">
        <v>1012</v>
      </c>
      <c r="BM276" s="252" t="s">
        <v>2409</v>
      </c>
    </row>
    <row r="277" spans="1:65" s="2" customFormat="1" ht="44.25" customHeight="1">
      <c r="A277" s="37"/>
      <c r="B277" s="38"/>
      <c r="C277" s="297" t="s">
        <v>935</v>
      </c>
      <c r="D277" s="297" t="s">
        <v>592</v>
      </c>
      <c r="E277" s="298" t="s">
        <v>2410</v>
      </c>
      <c r="F277" s="299" t="s">
        <v>2411</v>
      </c>
      <c r="G277" s="300" t="s">
        <v>436</v>
      </c>
      <c r="H277" s="301">
        <v>2</v>
      </c>
      <c r="I277" s="302"/>
      <c r="J277" s="303">
        <f t="shared" si="35"/>
        <v>0</v>
      </c>
      <c r="K277" s="304"/>
      <c r="L277" s="305"/>
      <c r="M277" s="306" t="s">
        <v>1</v>
      </c>
      <c r="N277" s="307" t="s">
        <v>42</v>
      </c>
      <c r="O277" s="78"/>
      <c r="P277" s="250">
        <f t="shared" si="36"/>
        <v>0</v>
      </c>
      <c r="Q277" s="250">
        <v>0.02</v>
      </c>
      <c r="R277" s="250">
        <f t="shared" si="37"/>
        <v>0.04</v>
      </c>
      <c r="S277" s="250">
        <v>0</v>
      </c>
      <c r="T277" s="251">
        <f t="shared" si="38"/>
        <v>0</v>
      </c>
      <c r="U277" s="37"/>
      <c r="V277" s="37"/>
      <c r="W277" s="37"/>
      <c r="X277" s="37"/>
      <c r="Y277" s="37"/>
      <c r="Z277" s="37"/>
      <c r="AA277" s="37"/>
      <c r="AB277" s="37"/>
      <c r="AC277" s="37"/>
      <c r="AD277" s="37"/>
      <c r="AE277" s="37"/>
      <c r="AR277" s="252" t="s">
        <v>1012</v>
      </c>
      <c r="AT277" s="252" t="s">
        <v>592</v>
      </c>
      <c r="AU277" s="252" t="s">
        <v>92</v>
      </c>
      <c r="AY277" s="19" t="s">
        <v>387</v>
      </c>
      <c r="BE277" s="127">
        <f t="shared" si="39"/>
        <v>0</v>
      </c>
      <c r="BF277" s="127">
        <f t="shared" si="40"/>
        <v>0</v>
      </c>
      <c r="BG277" s="127">
        <f t="shared" si="41"/>
        <v>0</v>
      </c>
      <c r="BH277" s="127">
        <f t="shared" si="42"/>
        <v>0</v>
      </c>
      <c r="BI277" s="127">
        <f t="shared" si="43"/>
        <v>0</v>
      </c>
      <c r="BJ277" s="19" t="s">
        <v>92</v>
      </c>
      <c r="BK277" s="127">
        <f t="shared" si="44"/>
        <v>0</v>
      </c>
      <c r="BL277" s="19" t="s">
        <v>1012</v>
      </c>
      <c r="BM277" s="252" t="s">
        <v>2412</v>
      </c>
    </row>
    <row r="278" spans="1:65" s="2" customFormat="1" ht="37.799999999999997" customHeight="1">
      <c r="A278" s="37"/>
      <c r="B278" s="38"/>
      <c r="C278" s="297" t="s">
        <v>939</v>
      </c>
      <c r="D278" s="297" t="s">
        <v>592</v>
      </c>
      <c r="E278" s="298" t="s">
        <v>2413</v>
      </c>
      <c r="F278" s="299" t="s">
        <v>2414</v>
      </c>
      <c r="G278" s="300" t="s">
        <v>436</v>
      </c>
      <c r="H278" s="301">
        <v>2</v>
      </c>
      <c r="I278" s="302"/>
      <c r="J278" s="303">
        <f t="shared" si="35"/>
        <v>0</v>
      </c>
      <c r="K278" s="304"/>
      <c r="L278" s="305"/>
      <c r="M278" s="306" t="s">
        <v>1</v>
      </c>
      <c r="N278" s="307" t="s">
        <v>42</v>
      </c>
      <c r="O278" s="78"/>
      <c r="P278" s="250">
        <f t="shared" si="36"/>
        <v>0</v>
      </c>
      <c r="Q278" s="250">
        <v>0.02</v>
      </c>
      <c r="R278" s="250">
        <f t="shared" si="37"/>
        <v>0.04</v>
      </c>
      <c r="S278" s="250">
        <v>0</v>
      </c>
      <c r="T278" s="251">
        <f t="shared" si="38"/>
        <v>0</v>
      </c>
      <c r="U278" s="37"/>
      <c r="V278" s="37"/>
      <c r="W278" s="37"/>
      <c r="X278" s="37"/>
      <c r="Y278" s="37"/>
      <c r="Z278" s="37"/>
      <c r="AA278" s="37"/>
      <c r="AB278" s="37"/>
      <c r="AC278" s="37"/>
      <c r="AD278" s="37"/>
      <c r="AE278" s="37"/>
      <c r="AR278" s="252" t="s">
        <v>1012</v>
      </c>
      <c r="AT278" s="252" t="s">
        <v>592</v>
      </c>
      <c r="AU278" s="252" t="s">
        <v>92</v>
      </c>
      <c r="AY278" s="19" t="s">
        <v>387</v>
      </c>
      <c r="BE278" s="127">
        <f t="shared" si="39"/>
        <v>0</v>
      </c>
      <c r="BF278" s="127">
        <f t="shared" si="40"/>
        <v>0</v>
      </c>
      <c r="BG278" s="127">
        <f t="shared" si="41"/>
        <v>0</v>
      </c>
      <c r="BH278" s="127">
        <f t="shared" si="42"/>
        <v>0</v>
      </c>
      <c r="BI278" s="127">
        <f t="shared" si="43"/>
        <v>0</v>
      </c>
      <c r="BJ278" s="19" t="s">
        <v>92</v>
      </c>
      <c r="BK278" s="127">
        <f t="shared" si="44"/>
        <v>0</v>
      </c>
      <c r="BL278" s="19" t="s">
        <v>1012</v>
      </c>
      <c r="BM278" s="252" t="s">
        <v>2415</v>
      </c>
    </row>
    <row r="279" spans="1:65" s="2" customFormat="1" ht="16.5" customHeight="1">
      <c r="A279" s="37"/>
      <c r="B279" s="38"/>
      <c r="C279" s="297" t="s">
        <v>947</v>
      </c>
      <c r="D279" s="297" t="s">
        <v>592</v>
      </c>
      <c r="E279" s="298" t="s">
        <v>2416</v>
      </c>
      <c r="F279" s="299" t="s">
        <v>2417</v>
      </c>
      <c r="G279" s="300" t="s">
        <v>436</v>
      </c>
      <c r="H279" s="301">
        <v>2</v>
      </c>
      <c r="I279" s="302"/>
      <c r="J279" s="303">
        <f t="shared" si="35"/>
        <v>0</v>
      </c>
      <c r="K279" s="304"/>
      <c r="L279" s="305"/>
      <c r="M279" s="306" t="s">
        <v>1</v>
      </c>
      <c r="N279" s="307" t="s">
        <v>42</v>
      </c>
      <c r="O279" s="78"/>
      <c r="P279" s="250">
        <f t="shared" si="36"/>
        <v>0</v>
      </c>
      <c r="Q279" s="250">
        <v>0.01</v>
      </c>
      <c r="R279" s="250">
        <f t="shared" si="37"/>
        <v>0.02</v>
      </c>
      <c r="S279" s="250">
        <v>0</v>
      </c>
      <c r="T279" s="251">
        <f t="shared" si="38"/>
        <v>0</v>
      </c>
      <c r="U279" s="37"/>
      <c r="V279" s="37"/>
      <c r="W279" s="37"/>
      <c r="X279" s="37"/>
      <c r="Y279" s="37"/>
      <c r="Z279" s="37"/>
      <c r="AA279" s="37"/>
      <c r="AB279" s="37"/>
      <c r="AC279" s="37"/>
      <c r="AD279" s="37"/>
      <c r="AE279" s="37"/>
      <c r="AR279" s="252" t="s">
        <v>1012</v>
      </c>
      <c r="AT279" s="252" t="s">
        <v>592</v>
      </c>
      <c r="AU279" s="252" t="s">
        <v>92</v>
      </c>
      <c r="AY279" s="19" t="s">
        <v>387</v>
      </c>
      <c r="BE279" s="127">
        <f t="shared" si="39"/>
        <v>0</v>
      </c>
      <c r="BF279" s="127">
        <f t="shared" si="40"/>
        <v>0</v>
      </c>
      <c r="BG279" s="127">
        <f t="shared" si="41"/>
        <v>0</v>
      </c>
      <c r="BH279" s="127">
        <f t="shared" si="42"/>
        <v>0</v>
      </c>
      <c r="BI279" s="127">
        <f t="shared" si="43"/>
        <v>0</v>
      </c>
      <c r="BJ279" s="19" t="s">
        <v>92</v>
      </c>
      <c r="BK279" s="127">
        <f t="shared" si="44"/>
        <v>0</v>
      </c>
      <c r="BL279" s="19" t="s">
        <v>1012</v>
      </c>
      <c r="BM279" s="252" t="s">
        <v>2418</v>
      </c>
    </row>
    <row r="280" spans="1:65" s="2" customFormat="1" ht="37.799999999999997" customHeight="1">
      <c r="A280" s="37"/>
      <c r="B280" s="38"/>
      <c r="C280" s="297" t="s">
        <v>951</v>
      </c>
      <c r="D280" s="297" t="s">
        <v>592</v>
      </c>
      <c r="E280" s="298" t="s">
        <v>2419</v>
      </c>
      <c r="F280" s="299" t="s">
        <v>2420</v>
      </c>
      <c r="G280" s="300" t="s">
        <v>436</v>
      </c>
      <c r="H280" s="301">
        <v>2</v>
      </c>
      <c r="I280" s="302"/>
      <c r="J280" s="303">
        <f t="shared" si="35"/>
        <v>0</v>
      </c>
      <c r="K280" s="304"/>
      <c r="L280" s="305"/>
      <c r="M280" s="306" t="s">
        <v>1</v>
      </c>
      <c r="N280" s="307" t="s">
        <v>42</v>
      </c>
      <c r="O280" s="78"/>
      <c r="P280" s="250">
        <f t="shared" si="36"/>
        <v>0</v>
      </c>
      <c r="Q280" s="250">
        <v>0</v>
      </c>
      <c r="R280" s="250">
        <f t="shared" si="37"/>
        <v>0</v>
      </c>
      <c r="S280" s="250">
        <v>0</v>
      </c>
      <c r="T280" s="251">
        <f t="shared" si="38"/>
        <v>0</v>
      </c>
      <c r="U280" s="37"/>
      <c r="V280" s="37"/>
      <c r="W280" s="37"/>
      <c r="X280" s="37"/>
      <c r="Y280" s="37"/>
      <c r="Z280" s="37"/>
      <c r="AA280" s="37"/>
      <c r="AB280" s="37"/>
      <c r="AC280" s="37"/>
      <c r="AD280" s="37"/>
      <c r="AE280" s="37"/>
      <c r="AR280" s="252" t="s">
        <v>1012</v>
      </c>
      <c r="AT280" s="252" t="s">
        <v>592</v>
      </c>
      <c r="AU280" s="252" t="s">
        <v>92</v>
      </c>
      <c r="AY280" s="19" t="s">
        <v>387</v>
      </c>
      <c r="BE280" s="127">
        <f t="shared" si="39"/>
        <v>0</v>
      </c>
      <c r="BF280" s="127">
        <f t="shared" si="40"/>
        <v>0</v>
      </c>
      <c r="BG280" s="127">
        <f t="shared" si="41"/>
        <v>0</v>
      </c>
      <c r="BH280" s="127">
        <f t="shared" si="42"/>
        <v>0</v>
      </c>
      <c r="BI280" s="127">
        <f t="shared" si="43"/>
        <v>0</v>
      </c>
      <c r="BJ280" s="19" t="s">
        <v>92</v>
      </c>
      <c r="BK280" s="127">
        <f t="shared" si="44"/>
        <v>0</v>
      </c>
      <c r="BL280" s="19" t="s">
        <v>1012</v>
      </c>
      <c r="BM280" s="252" t="s">
        <v>2421</v>
      </c>
    </row>
    <row r="281" spans="1:65" s="2" customFormat="1" ht="66.75" customHeight="1">
      <c r="A281" s="37"/>
      <c r="B281" s="38"/>
      <c r="C281" s="297" t="s">
        <v>957</v>
      </c>
      <c r="D281" s="297" t="s">
        <v>592</v>
      </c>
      <c r="E281" s="298" t="s">
        <v>2422</v>
      </c>
      <c r="F281" s="299" t="s">
        <v>2423</v>
      </c>
      <c r="G281" s="300" t="s">
        <v>436</v>
      </c>
      <c r="H281" s="301">
        <v>1</v>
      </c>
      <c r="I281" s="302"/>
      <c r="J281" s="303">
        <f t="shared" si="35"/>
        <v>0</v>
      </c>
      <c r="K281" s="304"/>
      <c r="L281" s="305"/>
      <c r="M281" s="306" t="s">
        <v>1</v>
      </c>
      <c r="N281" s="307" t="s">
        <v>42</v>
      </c>
      <c r="O281" s="78"/>
      <c r="P281" s="250">
        <f t="shared" si="36"/>
        <v>0</v>
      </c>
      <c r="Q281" s="250">
        <v>0</v>
      </c>
      <c r="R281" s="250">
        <f t="shared" si="37"/>
        <v>0</v>
      </c>
      <c r="S281" s="250">
        <v>0</v>
      </c>
      <c r="T281" s="251">
        <f t="shared" si="38"/>
        <v>0</v>
      </c>
      <c r="U281" s="37"/>
      <c r="V281" s="37"/>
      <c r="W281" s="37"/>
      <c r="X281" s="37"/>
      <c r="Y281" s="37"/>
      <c r="Z281" s="37"/>
      <c r="AA281" s="37"/>
      <c r="AB281" s="37"/>
      <c r="AC281" s="37"/>
      <c r="AD281" s="37"/>
      <c r="AE281" s="37"/>
      <c r="AR281" s="252" t="s">
        <v>1012</v>
      </c>
      <c r="AT281" s="252" t="s">
        <v>592</v>
      </c>
      <c r="AU281" s="252" t="s">
        <v>92</v>
      </c>
      <c r="AY281" s="19" t="s">
        <v>387</v>
      </c>
      <c r="BE281" s="127">
        <f t="shared" si="39"/>
        <v>0</v>
      </c>
      <c r="BF281" s="127">
        <f t="shared" si="40"/>
        <v>0</v>
      </c>
      <c r="BG281" s="127">
        <f t="shared" si="41"/>
        <v>0</v>
      </c>
      <c r="BH281" s="127">
        <f t="shared" si="42"/>
        <v>0</v>
      </c>
      <c r="BI281" s="127">
        <f t="shared" si="43"/>
        <v>0</v>
      </c>
      <c r="BJ281" s="19" t="s">
        <v>92</v>
      </c>
      <c r="BK281" s="127">
        <f t="shared" si="44"/>
        <v>0</v>
      </c>
      <c r="BL281" s="19" t="s">
        <v>1012</v>
      </c>
      <c r="BM281" s="252" t="s">
        <v>2424</v>
      </c>
    </row>
    <row r="282" spans="1:65" s="2" customFormat="1" ht="24.15" customHeight="1">
      <c r="A282" s="37"/>
      <c r="B282" s="38"/>
      <c r="C282" s="297" t="s">
        <v>963</v>
      </c>
      <c r="D282" s="297" t="s">
        <v>592</v>
      </c>
      <c r="E282" s="298" t="s">
        <v>2425</v>
      </c>
      <c r="F282" s="299" t="s">
        <v>2426</v>
      </c>
      <c r="G282" s="300" t="s">
        <v>436</v>
      </c>
      <c r="H282" s="301">
        <v>0</v>
      </c>
      <c r="I282" s="302"/>
      <c r="J282" s="303">
        <f t="shared" si="35"/>
        <v>0</v>
      </c>
      <c r="K282" s="304"/>
      <c r="L282" s="305"/>
      <c r="M282" s="306" t="s">
        <v>1</v>
      </c>
      <c r="N282" s="307" t="s">
        <v>42</v>
      </c>
      <c r="O282" s="78"/>
      <c r="P282" s="250">
        <f t="shared" si="36"/>
        <v>0</v>
      </c>
      <c r="Q282" s="250">
        <v>0.02</v>
      </c>
      <c r="R282" s="250">
        <f t="shared" si="37"/>
        <v>0</v>
      </c>
      <c r="S282" s="250">
        <v>0</v>
      </c>
      <c r="T282" s="251">
        <f t="shared" si="38"/>
        <v>0</v>
      </c>
      <c r="U282" s="37"/>
      <c r="V282" s="37"/>
      <c r="W282" s="37"/>
      <c r="X282" s="37"/>
      <c r="Y282" s="37"/>
      <c r="Z282" s="37"/>
      <c r="AA282" s="37"/>
      <c r="AB282" s="37"/>
      <c r="AC282" s="37"/>
      <c r="AD282" s="37"/>
      <c r="AE282" s="37"/>
      <c r="AR282" s="252" t="s">
        <v>1012</v>
      </c>
      <c r="AT282" s="252" t="s">
        <v>592</v>
      </c>
      <c r="AU282" s="252" t="s">
        <v>92</v>
      </c>
      <c r="AY282" s="19" t="s">
        <v>387</v>
      </c>
      <c r="BE282" s="127">
        <f t="shared" si="39"/>
        <v>0</v>
      </c>
      <c r="BF282" s="127">
        <f t="shared" si="40"/>
        <v>0</v>
      </c>
      <c r="BG282" s="127">
        <f t="shared" si="41"/>
        <v>0</v>
      </c>
      <c r="BH282" s="127">
        <f t="shared" si="42"/>
        <v>0</v>
      </c>
      <c r="BI282" s="127">
        <f t="shared" si="43"/>
        <v>0</v>
      </c>
      <c r="BJ282" s="19" t="s">
        <v>92</v>
      </c>
      <c r="BK282" s="127">
        <f t="shared" si="44"/>
        <v>0</v>
      </c>
      <c r="BL282" s="19" t="s">
        <v>1012</v>
      </c>
      <c r="BM282" s="252" t="s">
        <v>2427</v>
      </c>
    </row>
    <row r="283" spans="1:65" s="12" customFormat="1" ht="25.95" customHeight="1">
      <c r="B283" s="212"/>
      <c r="C283" s="213"/>
      <c r="D283" s="214" t="s">
        <v>75</v>
      </c>
      <c r="E283" s="215" t="s">
        <v>2428</v>
      </c>
      <c r="F283" s="215" t="s">
        <v>2429</v>
      </c>
      <c r="G283" s="213"/>
      <c r="H283" s="213"/>
      <c r="I283" s="216"/>
      <c r="J283" s="191">
        <f>BK283</f>
        <v>0</v>
      </c>
      <c r="K283" s="213"/>
      <c r="L283" s="217"/>
      <c r="M283" s="218"/>
      <c r="N283" s="219"/>
      <c r="O283" s="219"/>
      <c r="P283" s="220">
        <f>SUM(P284:P286)</f>
        <v>0</v>
      </c>
      <c r="Q283" s="219"/>
      <c r="R283" s="220">
        <f>SUM(R284:R286)</f>
        <v>0</v>
      </c>
      <c r="S283" s="219"/>
      <c r="T283" s="221">
        <f>SUM(T284:T286)</f>
        <v>0</v>
      </c>
      <c r="AR283" s="222" t="s">
        <v>386</v>
      </c>
      <c r="AT283" s="223" t="s">
        <v>75</v>
      </c>
      <c r="AU283" s="223" t="s">
        <v>76</v>
      </c>
      <c r="AY283" s="222" t="s">
        <v>387</v>
      </c>
      <c r="BK283" s="224">
        <f>SUM(BK284:BK286)</f>
        <v>0</v>
      </c>
    </row>
    <row r="284" spans="1:65" s="2" customFormat="1" ht="66.75" customHeight="1">
      <c r="A284" s="37"/>
      <c r="B284" s="38"/>
      <c r="C284" s="240" t="s">
        <v>968</v>
      </c>
      <c r="D284" s="240" t="s">
        <v>393</v>
      </c>
      <c r="E284" s="241" t="s">
        <v>2430</v>
      </c>
      <c r="F284" s="242" t="s">
        <v>2431</v>
      </c>
      <c r="G284" s="243" t="s">
        <v>2432</v>
      </c>
      <c r="H284" s="244">
        <v>15</v>
      </c>
      <c r="I284" s="245"/>
      <c r="J284" s="246">
        <f>ROUND(I284*H284,2)</f>
        <v>0</v>
      </c>
      <c r="K284" s="247"/>
      <c r="L284" s="40"/>
      <c r="M284" s="248" t="s">
        <v>1</v>
      </c>
      <c r="N284" s="249" t="s">
        <v>42</v>
      </c>
      <c r="O284" s="78"/>
      <c r="P284" s="250">
        <f>O284*H284</f>
        <v>0</v>
      </c>
      <c r="Q284" s="250">
        <v>0</v>
      </c>
      <c r="R284" s="250">
        <f>Q284*H284</f>
        <v>0</v>
      </c>
      <c r="S284" s="250">
        <v>0</v>
      </c>
      <c r="T284" s="251">
        <f>S284*H284</f>
        <v>0</v>
      </c>
      <c r="U284" s="37"/>
      <c r="V284" s="37"/>
      <c r="W284" s="37"/>
      <c r="X284" s="37"/>
      <c r="Y284" s="37"/>
      <c r="Z284" s="37"/>
      <c r="AA284" s="37"/>
      <c r="AB284" s="37"/>
      <c r="AC284" s="37"/>
      <c r="AD284" s="37"/>
      <c r="AE284" s="37"/>
      <c r="AR284" s="252" t="s">
        <v>1761</v>
      </c>
      <c r="AT284" s="252" t="s">
        <v>393</v>
      </c>
      <c r="AU284" s="252" t="s">
        <v>84</v>
      </c>
      <c r="AY284" s="19" t="s">
        <v>387</v>
      </c>
      <c r="BE284" s="127">
        <f>IF(N284="základná",J284,0)</f>
        <v>0</v>
      </c>
      <c r="BF284" s="127">
        <f>IF(N284="znížená",J284,0)</f>
        <v>0</v>
      </c>
      <c r="BG284" s="127">
        <f>IF(N284="zákl. prenesená",J284,0)</f>
        <v>0</v>
      </c>
      <c r="BH284" s="127">
        <f>IF(N284="zníž. prenesená",J284,0)</f>
        <v>0</v>
      </c>
      <c r="BI284" s="127">
        <f>IF(N284="nulová",J284,0)</f>
        <v>0</v>
      </c>
      <c r="BJ284" s="19" t="s">
        <v>92</v>
      </c>
      <c r="BK284" s="127">
        <f>ROUND(I284*H284,2)</f>
        <v>0</v>
      </c>
      <c r="BL284" s="19" t="s">
        <v>1761</v>
      </c>
      <c r="BM284" s="252" t="s">
        <v>2433</v>
      </c>
    </row>
    <row r="285" spans="1:65" s="2" customFormat="1" ht="37.799999999999997" customHeight="1">
      <c r="A285" s="37"/>
      <c r="B285" s="38"/>
      <c r="C285" s="240" t="s">
        <v>973</v>
      </c>
      <c r="D285" s="240" t="s">
        <v>393</v>
      </c>
      <c r="E285" s="241" t="s">
        <v>2434</v>
      </c>
      <c r="F285" s="242" t="s">
        <v>2435</v>
      </c>
      <c r="G285" s="243" t="s">
        <v>2432</v>
      </c>
      <c r="H285" s="244">
        <v>12</v>
      </c>
      <c r="I285" s="245"/>
      <c r="J285" s="246">
        <f>ROUND(I285*H285,2)</f>
        <v>0</v>
      </c>
      <c r="K285" s="247"/>
      <c r="L285" s="40"/>
      <c r="M285" s="248" t="s">
        <v>1</v>
      </c>
      <c r="N285" s="249" t="s">
        <v>42</v>
      </c>
      <c r="O285" s="78"/>
      <c r="P285" s="250">
        <f>O285*H285</f>
        <v>0</v>
      </c>
      <c r="Q285" s="250">
        <v>0</v>
      </c>
      <c r="R285" s="250">
        <f>Q285*H285</f>
        <v>0</v>
      </c>
      <c r="S285" s="250">
        <v>0</v>
      </c>
      <c r="T285" s="251">
        <f>S285*H285</f>
        <v>0</v>
      </c>
      <c r="U285" s="37"/>
      <c r="V285" s="37"/>
      <c r="W285" s="37"/>
      <c r="X285" s="37"/>
      <c r="Y285" s="37"/>
      <c r="Z285" s="37"/>
      <c r="AA285" s="37"/>
      <c r="AB285" s="37"/>
      <c r="AC285" s="37"/>
      <c r="AD285" s="37"/>
      <c r="AE285" s="37"/>
      <c r="AR285" s="252" t="s">
        <v>1761</v>
      </c>
      <c r="AT285" s="252" t="s">
        <v>393</v>
      </c>
      <c r="AU285" s="252" t="s">
        <v>84</v>
      </c>
      <c r="AY285" s="19" t="s">
        <v>387</v>
      </c>
      <c r="BE285" s="127">
        <f>IF(N285="základná",J285,0)</f>
        <v>0</v>
      </c>
      <c r="BF285" s="127">
        <f>IF(N285="znížená",J285,0)</f>
        <v>0</v>
      </c>
      <c r="BG285" s="127">
        <f>IF(N285="zákl. prenesená",J285,0)</f>
        <v>0</v>
      </c>
      <c r="BH285" s="127">
        <f>IF(N285="zníž. prenesená",J285,0)</f>
        <v>0</v>
      </c>
      <c r="BI285" s="127">
        <f>IF(N285="nulová",J285,0)</f>
        <v>0</v>
      </c>
      <c r="BJ285" s="19" t="s">
        <v>92</v>
      </c>
      <c r="BK285" s="127">
        <f>ROUND(I285*H285,2)</f>
        <v>0</v>
      </c>
      <c r="BL285" s="19" t="s">
        <v>1761</v>
      </c>
      <c r="BM285" s="252" t="s">
        <v>2436</v>
      </c>
    </row>
    <row r="286" spans="1:65" s="2" customFormat="1" ht="44.25" customHeight="1">
      <c r="A286" s="37"/>
      <c r="B286" s="38"/>
      <c r="C286" s="240" t="s">
        <v>976</v>
      </c>
      <c r="D286" s="240" t="s">
        <v>393</v>
      </c>
      <c r="E286" s="241" t="s">
        <v>2437</v>
      </c>
      <c r="F286" s="242" t="s">
        <v>2438</v>
      </c>
      <c r="G286" s="243" t="s">
        <v>2432</v>
      </c>
      <c r="H286" s="244">
        <v>6</v>
      </c>
      <c r="I286" s="245"/>
      <c r="J286" s="246">
        <f>ROUND(I286*H286,2)</f>
        <v>0</v>
      </c>
      <c r="K286" s="247"/>
      <c r="L286" s="40"/>
      <c r="M286" s="248" t="s">
        <v>1</v>
      </c>
      <c r="N286" s="249" t="s">
        <v>42</v>
      </c>
      <c r="O286" s="78"/>
      <c r="P286" s="250">
        <f>O286*H286</f>
        <v>0</v>
      </c>
      <c r="Q286" s="250">
        <v>0</v>
      </c>
      <c r="R286" s="250">
        <f>Q286*H286</f>
        <v>0</v>
      </c>
      <c r="S286" s="250">
        <v>0</v>
      </c>
      <c r="T286" s="251">
        <f>S286*H286</f>
        <v>0</v>
      </c>
      <c r="U286" s="37"/>
      <c r="V286" s="37"/>
      <c r="W286" s="37"/>
      <c r="X286" s="37"/>
      <c r="Y286" s="37"/>
      <c r="Z286" s="37"/>
      <c r="AA286" s="37"/>
      <c r="AB286" s="37"/>
      <c r="AC286" s="37"/>
      <c r="AD286" s="37"/>
      <c r="AE286" s="37"/>
      <c r="AR286" s="252" t="s">
        <v>1761</v>
      </c>
      <c r="AT286" s="252" t="s">
        <v>393</v>
      </c>
      <c r="AU286" s="252" t="s">
        <v>84</v>
      </c>
      <c r="AY286" s="19" t="s">
        <v>387</v>
      </c>
      <c r="BE286" s="127">
        <f>IF(N286="základná",J286,0)</f>
        <v>0</v>
      </c>
      <c r="BF286" s="127">
        <f>IF(N286="znížená",J286,0)</f>
        <v>0</v>
      </c>
      <c r="BG286" s="127">
        <f>IF(N286="zákl. prenesená",J286,0)</f>
        <v>0</v>
      </c>
      <c r="BH286" s="127">
        <f>IF(N286="zníž. prenesená",J286,0)</f>
        <v>0</v>
      </c>
      <c r="BI286" s="127">
        <f>IF(N286="nulová",J286,0)</f>
        <v>0</v>
      </c>
      <c r="BJ286" s="19" t="s">
        <v>92</v>
      </c>
      <c r="BK286" s="127">
        <f>ROUND(I286*H286,2)</f>
        <v>0</v>
      </c>
      <c r="BL286" s="19" t="s">
        <v>1761</v>
      </c>
      <c r="BM286" s="252" t="s">
        <v>2439</v>
      </c>
    </row>
    <row r="287" spans="1:65" s="2" customFormat="1" ht="49.95" customHeight="1">
      <c r="A287" s="37"/>
      <c r="B287" s="38"/>
      <c r="C287" s="39"/>
      <c r="D287" s="39"/>
      <c r="E287" s="215" t="s">
        <v>1777</v>
      </c>
      <c r="F287" s="215" t="s">
        <v>1778</v>
      </c>
      <c r="G287" s="39"/>
      <c r="H287" s="39"/>
      <c r="I287" s="39"/>
      <c r="J287" s="191">
        <f t="shared" ref="J287:J292" si="45">BK287</f>
        <v>0</v>
      </c>
      <c r="K287" s="39"/>
      <c r="L287" s="40"/>
      <c r="M287" s="309"/>
      <c r="N287" s="310"/>
      <c r="O287" s="78"/>
      <c r="P287" s="78"/>
      <c r="Q287" s="78"/>
      <c r="R287" s="78"/>
      <c r="S287" s="78"/>
      <c r="T287" s="79"/>
      <c r="U287" s="37"/>
      <c r="V287" s="37"/>
      <c r="W287" s="37"/>
      <c r="X287" s="37"/>
      <c r="Y287" s="37"/>
      <c r="Z287" s="37"/>
      <c r="AA287" s="37"/>
      <c r="AB287" s="37"/>
      <c r="AC287" s="37"/>
      <c r="AD287" s="37"/>
      <c r="AE287" s="37"/>
      <c r="AT287" s="19" t="s">
        <v>75</v>
      </c>
      <c r="AU287" s="19" t="s">
        <v>76</v>
      </c>
      <c r="AY287" s="19" t="s">
        <v>1779</v>
      </c>
      <c r="BK287" s="127">
        <f>SUM(BK288:BK292)</f>
        <v>0</v>
      </c>
    </row>
    <row r="288" spans="1:65" s="2" customFormat="1" ht="16.350000000000001" customHeight="1">
      <c r="A288" s="37"/>
      <c r="B288" s="38"/>
      <c r="C288" s="312" t="s">
        <v>1</v>
      </c>
      <c r="D288" s="312" t="s">
        <v>393</v>
      </c>
      <c r="E288" s="313" t="s">
        <v>1</v>
      </c>
      <c r="F288" s="314" t="s">
        <v>1</v>
      </c>
      <c r="G288" s="315" t="s">
        <v>1</v>
      </c>
      <c r="H288" s="316"/>
      <c r="I288" s="317"/>
      <c r="J288" s="318">
        <f t="shared" si="45"/>
        <v>0</v>
      </c>
      <c r="K288" s="247"/>
      <c r="L288" s="40"/>
      <c r="M288" s="319" t="s">
        <v>1</v>
      </c>
      <c r="N288" s="320" t="s">
        <v>42</v>
      </c>
      <c r="O288" s="78"/>
      <c r="P288" s="78"/>
      <c r="Q288" s="78"/>
      <c r="R288" s="78"/>
      <c r="S288" s="78"/>
      <c r="T288" s="79"/>
      <c r="U288" s="37"/>
      <c r="V288" s="37"/>
      <c r="W288" s="37"/>
      <c r="X288" s="37"/>
      <c r="Y288" s="37"/>
      <c r="Z288" s="37"/>
      <c r="AA288" s="37"/>
      <c r="AB288" s="37"/>
      <c r="AC288" s="37"/>
      <c r="AD288" s="37"/>
      <c r="AE288" s="37"/>
      <c r="AT288" s="19" t="s">
        <v>1779</v>
      </c>
      <c r="AU288" s="19" t="s">
        <v>84</v>
      </c>
      <c r="AY288" s="19" t="s">
        <v>1779</v>
      </c>
      <c r="BE288" s="127">
        <f>IF(N288="základná",J288,0)</f>
        <v>0</v>
      </c>
      <c r="BF288" s="127">
        <f>IF(N288="znížená",J288,0)</f>
        <v>0</v>
      </c>
      <c r="BG288" s="127">
        <f>IF(N288="zákl. prenesená",J288,0)</f>
        <v>0</v>
      </c>
      <c r="BH288" s="127">
        <f>IF(N288="zníž. prenesená",J288,0)</f>
        <v>0</v>
      </c>
      <c r="BI288" s="127">
        <f>IF(N288="nulová",J288,0)</f>
        <v>0</v>
      </c>
      <c r="BJ288" s="19" t="s">
        <v>92</v>
      </c>
      <c r="BK288" s="127">
        <f>I288*H288</f>
        <v>0</v>
      </c>
    </row>
    <row r="289" spans="1:63" s="2" customFormat="1" ht="16.350000000000001" customHeight="1">
      <c r="A289" s="37"/>
      <c r="B289" s="38"/>
      <c r="C289" s="312" t="s">
        <v>1</v>
      </c>
      <c r="D289" s="312" t="s">
        <v>393</v>
      </c>
      <c r="E289" s="313" t="s">
        <v>1</v>
      </c>
      <c r="F289" s="314" t="s">
        <v>1</v>
      </c>
      <c r="G289" s="315" t="s">
        <v>1</v>
      </c>
      <c r="H289" s="316"/>
      <c r="I289" s="317"/>
      <c r="J289" s="318">
        <f t="shared" si="45"/>
        <v>0</v>
      </c>
      <c r="K289" s="247"/>
      <c r="L289" s="40"/>
      <c r="M289" s="319" t="s">
        <v>1</v>
      </c>
      <c r="N289" s="320" t="s">
        <v>42</v>
      </c>
      <c r="O289" s="78"/>
      <c r="P289" s="78"/>
      <c r="Q289" s="78"/>
      <c r="R289" s="78"/>
      <c r="S289" s="78"/>
      <c r="T289" s="79"/>
      <c r="U289" s="37"/>
      <c r="V289" s="37"/>
      <c r="W289" s="37"/>
      <c r="X289" s="37"/>
      <c r="Y289" s="37"/>
      <c r="Z289" s="37"/>
      <c r="AA289" s="37"/>
      <c r="AB289" s="37"/>
      <c r="AC289" s="37"/>
      <c r="AD289" s="37"/>
      <c r="AE289" s="37"/>
      <c r="AT289" s="19" t="s">
        <v>1779</v>
      </c>
      <c r="AU289" s="19" t="s">
        <v>84</v>
      </c>
      <c r="AY289" s="19" t="s">
        <v>1779</v>
      </c>
      <c r="BE289" s="127">
        <f>IF(N289="základná",J289,0)</f>
        <v>0</v>
      </c>
      <c r="BF289" s="127">
        <f>IF(N289="znížená",J289,0)</f>
        <v>0</v>
      </c>
      <c r="BG289" s="127">
        <f>IF(N289="zákl. prenesená",J289,0)</f>
        <v>0</v>
      </c>
      <c r="BH289" s="127">
        <f>IF(N289="zníž. prenesená",J289,0)</f>
        <v>0</v>
      </c>
      <c r="BI289" s="127">
        <f>IF(N289="nulová",J289,0)</f>
        <v>0</v>
      </c>
      <c r="BJ289" s="19" t="s">
        <v>92</v>
      </c>
      <c r="BK289" s="127">
        <f>I289*H289</f>
        <v>0</v>
      </c>
    </row>
    <row r="290" spans="1:63" s="2" customFormat="1" ht="16.350000000000001" customHeight="1">
      <c r="A290" s="37"/>
      <c r="B290" s="38"/>
      <c r="C290" s="312" t="s">
        <v>1</v>
      </c>
      <c r="D290" s="312" t="s">
        <v>393</v>
      </c>
      <c r="E290" s="313" t="s">
        <v>1</v>
      </c>
      <c r="F290" s="314" t="s">
        <v>1</v>
      </c>
      <c r="G290" s="315" t="s">
        <v>1</v>
      </c>
      <c r="H290" s="316"/>
      <c r="I290" s="317"/>
      <c r="J290" s="318">
        <f t="shared" si="45"/>
        <v>0</v>
      </c>
      <c r="K290" s="247"/>
      <c r="L290" s="40"/>
      <c r="M290" s="319" t="s">
        <v>1</v>
      </c>
      <c r="N290" s="320" t="s">
        <v>42</v>
      </c>
      <c r="O290" s="78"/>
      <c r="P290" s="78"/>
      <c r="Q290" s="78"/>
      <c r="R290" s="78"/>
      <c r="S290" s="78"/>
      <c r="T290" s="79"/>
      <c r="U290" s="37"/>
      <c r="V290" s="37"/>
      <c r="W290" s="37"/>
      <c r="X290" s="37"/>
      <c r="Y290" s="37"/>
      <c r="Z290" s="37"/>
      <c r="AA290" s="37"/>
      <c r="AB290" s="37"/>
      <c r="AC290" s="37"/>
      <c r="AD290" s="37"/>
      <c r="AE290" s="37"/>
      <c r="AT290" s="19" t="s">
        <v>1779</v>
      </c>
      <c r="AU290" s="19" t="s">
        <v>84</v>
      </c>
      <c r="AY290" s="19" t="s">
        <v>1779</v>
      </c>
      <c r="BE290" s="127">
        <f>IF(N290="základná",J290,0)</f>
        <v>0</v>
      </c>
      <c r="BF290" s="127">
        <f>IF(N290="znížená",J290,0)</f>
        <v>0</v>
      </c>
      <c r="BG290" s="127">
        <f>IF(N290="zákl. prenesená",J290,0)</f>
        <v>0</v>
      </c>
      <c r="BH290" s="127">
        <f>IF(N290="zníž. prenesená",J290,0)</f>
        <v>0</v>
      </c>
      <c r="BI290" s="127">
        <f>IF(N290="nulová",J290,0)</f>
        <v>0</v>
      </c>
      <c r="BJ290" s="19" t="s">
        <v>92</v>
      </c>
      <c r="BK290" s="127">
        <f>I290*H290</f>
        <v>0</v>
      </c>
    </row>
    <row r="291" spans="1:63" s="2" customFormat="1" ht="16.350000000000001" customHeight="1">
      <c r="A291" s="37"/>
      <c r="B291" s="38"/>
      <c r="C291" s="312" t="s">
        <v>1</v>
      </c>
      <c r="D291" s="312" t="s">
        <v>393</v>
      </c>
      <c r="E291" s="313" t="s">
        <v>1</v>
      </c>
      <c r="F291" s="314" t="s">
        <v>1</v>
      </c>
      <c r="G291" s="315" t="s">
        <v>1</v>
      </c>
      <c r="H291" s="316"/>
      <c r="I291" s="317"/>
      <c r="J291" s="318">
        <f t="shared" si="45"/>
        <v>0</v>
      </c>
      <c r="K291" s="247"/>
      <c r="L291" s="40"/>
      <c r="M291" s="319" t="s">
        <v>1</v>
      </c>
      <c r="N291" s="320" t="s">
        <v>42</v>
      </c>
      <c r="O291" s="78"/>
      <c r="P291" s="78"/>
      <c r="Q291" s="78"/>
      <c r="R291" s="78"/>
      <c r="S291" s="78"/>
      <c r="T291" s="79"/>
      <c r="U291" s="37"/>
      <c r="V291" s="37"/>
      <c r="W291" s="37"/>
      <c r="X291" s="37"/>
      <c r="Y291" s="37"/>
      <c r="Z291" s="37"/>
      <c r="AA291" s="37"/>
      <c r="AB291" s="37"/>
      <c r="AC291" s="37"/>
      <c r="AD291" s="37"/>
      <c r="AE291" s="37"/>
      <c r="AT291" s="19" t="s">
        <v>1779</v>
      </c>
      <c r="AU291" s="19" t="s">
        <v>84</v>
      </c>
      <c r="AY291" s="19" t="s">
        <v>1779</v>
      </c>
      <c r="BE291" s="127">
        <f>IF(N291="základná",J291,0)</f>
        <v>0</v>
      </c>
      <c r="BF291" s="127">
        <f>IF(N291="znížená",J291,0)</f>
        <v>0</v>
      </c>
      <c r="BG291" s="127">
        <f>IF(N291="zákl. prenesená",J291,0)</f>
        <v>0</v>
      </c>
      <c r="BH291" s="127">
        <f>IF(N291="zníž. prenesená",J291,0)</f>
        <v>0</v>
      </c>
      <c r="BI291" s="127">
        <f>IF(N291="nulová",J291,0)</f>
        <v>0</v>
      </c>
      <c r="BJ291" s="19" t="s">
        <v>92</v>
      </c>
      <c r="BK291" s="127">
        <f>I291*H291</f>
        <v>0</v>
      </c>
    </row>
    <row r="292" spans="1:63" s="2" customFormat="1" ht="16.350000000000001" customHeight="1">
      <c r="A292" s="37"/>
      <c r="B292" s="38"/>
      <c r="C292" s="312" t="s">
        <v>1</v>
      </c>
      <c r="D292" s="312" t="s">
        <v>393</v>
      </c>
      <c r="E292" s="313" t="s">
        <v>1</v>
      </c>
      <c r="F292" s="314" t="s">
        <v>1</v>
      </c>
      <c r="G292" s="315" t="s">
        <v>1</v>
      </c>
      <c r="H292" s="316"/>
      <c r="I292" s="317"/>
      <c r="J292" s="318">
        <f t="shared" si="45"/>
        <v>0</v>
      </c>
      <c r="K292" s="247"/>
      <c r="L292" s="40"/>
      <c r="M292" s="319" t="s">
        <v>1</v>
      </c>
      <c r="N292" s="320" t="s">
        <v>42</v>
      </c>
      <c r="O292" s="321"/>
      <c r="P292" s="321"/>
      <c r="Q292" s="321"/>
      <c r="R292" s="321"/>
      <c r="S292" s="321"/>
      <c r="T292" s="322"/>
      <c r="U292" s="37"/>
      <c r="V292" s="37"/>
      <c r="W292" s="37"/>
      <c r="X292" s="37"/>
      <c r="Y292" s="37"/>
      <c r="Z292" s="37"/>
      <c r="AA292" s="37"/>
      <c r="AB292" s="37"/>
      <c r="AC292" s="37"/>
      <c r="AD292" s="37"/>
      <c r="AE292" s="37"/>
      <c r="AT292" s="19" t="s">
        <v>1779</v>
      </c>
      <c r="AU292" s="19" t="s">
        <v>84</v>
      </c>
      <c r="AY292" s="19" t="s">
        <v>1779</v>
      </c>
      <c r="BE292" s="127">
        <f>IF(N292="základná",J292,0)</f>
        <v>0</v>
      </c>
      <c r="BF292" s="127">
        <f>IF(N292="znížená",J292,0)</f>
        <v>0</v>
      </c>
      <c r="BG292" s="127">
        <f>IF(N292="zákl. prenesená",J292,0)</f>
        <v>0</v>
      </c>
      <c r="BH292" s="127">
        <f>IF(N292="zníž. prenesená",J292,0)</f>
        <v>0</v>
      </c>
      <c r="BI292" s="127">
        <f>IF(N292="nulová",J292,0)</f>
        <v>0</v>
      </c>
      <c r="BJ292" s="19" t="s">
        <v>92</v>
      </c>
      <c r="BK292" s="127">
        <f>I292*H292</f>
        <v>0</v>
      </c>
    </row>
    <row r="293" spans="1:63" s="2" customFormat="1" ht="6.9" customHeight="1">
      <c r="A293" s="37"/>
      <c r="B293" s="61"/>
      <c r="C293" s="62"/>
      <c r="D293" s="62"/>
      <c r="E293" s="62"/>
      <c r="F293" s="62"/>
      <c r="G293" s="62"/>
      <c r="H293" s="62"/>
      <c r="I293" s="62"/>
      <c r="J293" s="62"/>
      <c r="K293" s="62"/>
      <c r="L293" s="40"/>
      <c r="M293" s="37"/>
      <c r="O293" s="37"/>
      <c r="P293" s="37"/>
      <c r="Q293" s="37"/>
      <c r="R293" s="37"/>
      <c r="S293" s="37"/>
      <c r="T293" s="37"/>
      <c r="U293" s="37"/>
      <c r="V293" s="37"/>
      <c r="W293" s="37"/>
      <c r="X293" s="37"/>
      <c r="Y293" s="37"/>
      <c r="Z293" s="37"/>
      <c r="AA293" s="37"/>
      <c r="AB293" s="37"/>
      <c r="AC293" s="37"/>
      <c r="AD293" s="37"/>
      <c r="AE293" s="37"/>
    </row>
  </sheetData>
  <sheetProtection algorithmName="SHA-512" hashValue="GXrZuslqg91Lkt4+lyNYbTDbUXPESAQhRwXzMd6iRoLHUuvDBJLp2OlDVxfQN2ojEVJvxinnLdSzyBGvYihnMA==" saltValue="9hqD8GtRyZU+kNWyKhk0M0fdZcuZsYZJV8EYwpLoKjaZQPZQQXWH0QztCpOXDAmlx/SXN0hrk8i2bgc01GLUFg==" spinCount="100000" sheet="1" objects="1" scenarios="1" formatColumns="0" formatRows="0" autoFilter="0"/>
  <autoFilter ref="C146:K292" xr:uid="{00000000-0009-0000-0000-000005000000}"/>
  <mergeCells count="20">
    <mergeCell ref="E133:H133"/>
    <mergeCell ref="E137:H137"/>
    <mergeCell ref="E135:H135"/>
    <mergeCell ref="E139:H139"/>
    <mergeCell ref="L2:V2"/>
    <mergeCell ref="D117:F117"/>
    <mergeCell ref="D118:F118"/>
    <mergeCell ref="D119:F119"/>
    <mergeCell ref="D120:F120"/>
    <mergeCell ref="D121:F121"/>
    <mergeCell ref="E31:H31"/>
    <mergeCell ref="E85:H85"/>
    <mergeCell ref="E89:H89"/>
    <mergeCell ref="E87:H87"/>
    <mergeCell ref="E91:H91"/>
    <mergeCell ref="E7:H7"/>
    <mergeCell ref="E11:H11"/>
    <mergeCell ref="E9:H9"/>
    <mergeCell ref="E13:H13"/>
    <mergeCell ref="E22:H22"/>
  </mergeCells>
  <dataValidations count="2">
    <dataValidation type="list" allowBlank="1" showInputMessage="1" showErrorMessage="1" error="Povolené sú hodnoty K, M." sqref="D288:D293" xr:uid="{00000000-0002-0000-0500-000000000000}">
      <formula1>"K, M"</formula1>
    </dataValidation>
    <dataValidation type="list" allowBlank="1" showInputMessage="1" showErrorMessage="1" error="Povolené sú hodnoty základná, znížená, nulová." sqref="N288:N293" xr:uid="{00000000-0002-0000-05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67"/>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109</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s="2" customFormat="1" ht="12" customHeight="1">
      <c r="A8" s="37"/>
      <c r="B8" s="40"/>
      <c r="C8" s="37"/>
      <c r="D8" s="139" t="s">
        <v>160</v>
      </c>
      <c r="E8" s="37"/>
      <c r="F8" s="37"/>
      <c r="G8" s="37"/>
      <c r="H8" s="37"/>
      <c r="I8" s="37"/>
      <c r="J8" s="37"/>
      <c r="K8" s="37"/>
      <c r="L8" s="58"/>
      <c r="S8" s="37"/>
      <c r="T8" s="37"/>
      <c r="U8" s="37"/>
      <c r="V8" s="37"/>
      <c r="W8" s="37"/>
      <c r="X8" s="37"/>
      <c r="Y8" s="37"/>
      <c r="Z8" s="37"/>
      <c r="AA8" s="37"/>
      <c r="AB8" s="37"/>
      <c r="AC8" s="37"/>
      <c r="AD8" s="37"/>
      <c r="AE8" s="37"/>
    </row>
    <row r="9" spans="1:46" s="2" customFormat="1" ht="16.5" customHeight="1">
      <c r="A9" s="37"/>
      <c r="B9" s="40"/>
      <c r="C9" s="37"/>
      <c r="D9" s="37"/>
      <c r="E9" s="393" t="s">
        <v>2440</v>
      </c>
      <c r="F9" s="394"/>
      <c r="G9" s="394"/>
      <c r="H9" s="394"/>
      <c r="I9" s="37"/>
      <c r="J9" s="37"/>
      <c r="K9" s="37"/>
      <c r="L9" s="58"/>
      <c r="S9" s="37"/>
      <c r="T9" s="37"/>
      <c r="U9" s="37"/>
      <c r="V9" s="37"/>
      <c r="W9" s="37"/>
      <c r="X9" s="37"/>
      <c r="Y9" s="37"/>
      <c r="Z9" s="37"/>
      <c r="AA9" s="37"/>
      <c r="AB9" s="37"/>
      <c r="AC9" s="37"/>
      <c r="AD9" s="37"/>
      <c r="AE9" s="37"/>
    </row>
    <row r="10" spans="1:46" s="2" customFormat="1" ht="10.199999999999999">
      <c r="A10" s="37"/>
      <c r="B10" s="40"/>
      <c r="C10" s="37"/>
      <c r="D10" s="37"/>
      <c r="E10" s="37"/>
      <c r="F10" s="37"/>
      <c r="G10" s="37"/>
      <c r="H10" s="37"/>
      <c r="I10" s="37"/>
      <c r="J10" s="37"/>
      <c r="K10" s="37"/>
      <c r="L10" s="58"/>
      <c r="S10" s="37"/>
      <c r="T10" s="37"/>
      <c r="U10" s="37"/>
      <c r="V10" s="37"/>
      <c r="W10" s="37"/>
      <c r="X10" s="37"/>
      <c r="Y10" s="37"/>
      <c r="Z10" s="37"/>
      <c r="AA10" s="37"/>
      <c r="AB10" s="37"/>
      <c r="AC10" s="37"/>
      <c r="AD10" s="37"/>
      <c r="AE10" s="37"/>
    </row>
    <row r="11" spans="1:46" s="2" customFormat="1" ht="12" customHeight="1">
      <c r="A11" s="37"/>
      <c r="B11" s="40"/>
      <c r="C11" s="37"/>
      <c r="D11" s="139" t="s">
        <v>17</v>
      </c>
      <c r="E11" s="37"/>
      <c r="F11" s="117" t="s">
        <v>1</v>
      </c>
      <c r="G11" s="37"/>
      <c r="H11" s="37"/>
      <c r="I11" s="139" t="s">
        <v>18</v>
      </c>
      <c r="J11" s="117" t="s">
        <v>1</v>
      </c>
      <c r="K11" s="37"/>
      <c r="L11" s="58"/>
      <c r="S11" s="37"/>
      <c r="T11" s="37"/>
      <c r="U11" s="37"/>
      <c r="V11" s="37"/>
      <c r="W11" s="37"/>
      <c r="X11" s="37"/>
      <c r="Y11" s="37"/>
      <c r="Z11" s="37"/>
      <c r="AA11" s="37"/>
      <c r="AB11" s="37"/>
      <c r="AC11" s="37"/>
      <c r="AD11" s="37"/>
      <c r="AE11" s="37"/>
    </row>
    <row r="12" spans="1:46" s="2" customFormat="1" ht="12" customHeight="1">
      <c r="A12" s="37"/>
      <c r="B12" s="40"/>
      <c r="C12" s="37"/>
      <c r="D12" s="139" t="s">
        <v>19</v>
      </c>
      <c r="E12" s="37"/>
      <c r="F12" s="117" t="s">
        <v>1783</v>
      </c>
      <c r="G12" s="37"/>
      <c r="H12" s="37"/>
      <c r="I12" s="139" t="s">
        <v>21</v>
      </c>
      <c r="J12" s="140" t="str">
        <f>'Rekapitulácia stavby'!AN8</f>
        <v>9. 5. 2022</v>
      </c>
      <c r="K12" s="37"/>
      <c r="L12" s="58"/>
      <c r="S12" s="37"/>
      <c r="T12" s="37"/>
      <c r="U12" s="37"/>
      <c r="V12" s="37"/>
      <c r="W12" s="37"/>
      <c r="X12" s="37"/>
      <c r="Y12" s="37"/>
      <c r="Z12" s="37"/>
      <c r="AA12" s="37"/>
      <c r="AB12" s="37"/>
      <c r="AC12" s="37"/>
      <c r="AD12" s="37"/>
      <c r="AE12" s="37"/>
    </row>
    <row r="13" spans="1:46" s="2" customFormat="1" ht="10.8" customHeight="1">
      <c r="A13" s="37"/>
      <c r="B13" s="40"/>
      <c r="C13" s="37"/>
      <c r="D13" s="37"/>
      <c r="E13" s="37"/>
      <c r="F13" s="37"/>
      <c r="G13" s="37"/>
      <c r="H13" s="37"/>
      <c r="I13" s="37"/>
      <c r="J13" s="37"/>
      <c r="K13" s="37"/>
      <c r="L13" s="58"/>
      <c r="S13" s="37"/>
      <c r="T13" s="37"/>
      <c r="U13" s="37"/>
      <c r="V13" s="37"/>
      <c r="W13" s="37"/>
      <c r="X13" s="37"/>
      <c r="Y13" s="37"/>
      <c r="Z13" s="37"/>
      <c r="AA13" s="37"/>
      <c r="AB13" s="37"/>
      <c r="AC13" s="37"/>
      <c r="AD13" s="37"/>
      <c r="AE13" s="37"/>
    </row>
    <row r="14" spans="1:46" s="2" customFormat="1" ht="12" customHeight="1">
      <c r="A14" s="37"/>
      <c r="B14" s="40"/>
      <c r="C14" s="37"/>
      <c r="D14" s="139" t="s">
        <v>23</v>
      </c>
      <c r="E14" s="37"/>
      <c r="F14" s="37"/>
      <c r="G14" s="37"/>
      <c r="H14" s="37"/>
      <c r="I14" s="139" t="s">
        <v>24</v>
      </c>
      <c r="J14" s="117" t="str">
        <f>IF('Rekapitulácia stavby'!AN10="","",'Rekapitulácia stavby'!AN10)</f>
        <v/>
      </c>
      <c r="K14" s="37"/>
      <c r="L14" s="58"/>
      <c r="S14" s="37"/>
      <c r="T14" s="37"/>
      <c r="U14" s="37"/>
      <c r="V14" s="37"/>
      <c r="W14" s="37"/>
      <c r="X14" s="37"/>
      <c r="Y14" s="37"/>
      <c r="Z14" s="37"/>
      <c r="AA14" s="37"/>
      <c r="AB14" s="37"/>
      <c r="AC14" s="37"/>
      <c r="AD14" s="37"/>
      <c r="AE14" s="37"/>
    </row>
    <row r="15" spans="1:46" s="2" customFormat="1" ht="18" customHeight="1">
      <c r="A15" s="37"/>
      <c r="B15" s="40"/>
      <c r="C15" s="37"/>
      <c r="D15" s="37"/>
      <c r="E15" s="117" t="str">
        <f>IF('Rekapitulácia stavby'!E11="","",'Rekapitulácia stavby'!E11)</f>
        <v>A BKPŠ, SPOL. S.R.O.</v>
      </c>
      <c r="F15" s="37"/>
      <c r="G15" s="37"/>
      <c r="H15" s="37"/>
      <c r="I15" s="139" t="s">
        <v>26</v>
      </c>
      <c r="J15" s="117" t="str">
        <f>IF('Rekapitulácia stavby'!AN11="","",'Rekapitulácia stavby'!AN11)</f>
        <v/>
      </c>
      <c r="K15" s="37"/>
      <c r="L15" s="58"/>
      <c r="S15" s="37"/>
      <c r="T15" s="37"/>
      <c r="U15" s="37"/>
      <c r="V15" s="37"/>
      <c r="W15" s="37"/>
      <c r="X15" s="37"/>
      <c r="Y15" s="37"/>
      <c r="Z15" s="37"/>
      <c r="AA15" s="37"/>
      <c r="AB15" s="37"/>
      <c r="AC15" s="37"/>
      <c r="AD15" s="37"/>
      <c r="AE15" s="37"/>
    </row>
    <row r="16" spans="1:46" s="2" customFormat="1" ht="6.9" customHeight="1">
      <c r="A16" s="37"/>
      <c r="B16" s="40"/>
      <c r="C16" s="37"/>
      <c r="D16" s="37"/>
      <c r="E16" s="37"/>
      <c r="F16" s="37"/>
      <c r="G16" s="37"/>
      <c r="H16" s="37"/>
      <c r="I16" s="37"/>
      <c r="J16" s="37"/>
      <c r="K16" s="37"/>
      <c r="L16" s="58"/>
      <c r="S16" s="37"/>
      <c r="T16" s="37"/>
      <c r="U16" s="37"/>
      <c r="V16" s="37"/>
      <c r="W16" s="37"/>
      <c r="X16" s="37"/>
      <c r="Y16" s="37"/>
      <c r="Z16" s="37"/>
      <c r="AA16" s="37"/>
      <c r="AB16" s="37"/>
      <c r="AC16" s="37"/>
      <c r="AD16" s="37"/>
      <c r="AE16" s="37"/>
    </row>
    <row r="17" spans="1:31" s="2" customFormat="1" ht="12" customHeight="1">
      <c r="A17" s="37"/>
      <c r="B17" s="40"/>
      <c r="C17" s="37"/>
      <c r="D17" s="139" t="s">
        <v>27</v>
      </c>
      <c r="E17" s="37"/>
      <c r="F17" s="37"/>
      <c r="G17" s="37"/>
      <c r="H17" s="37"/>
      <c r="I17" s="139" t="s">
        <v>24</v>
      </c>
      <c r="J17" s="32" t="str">
        <f>'Rekapitulácia stavby'!AN13</f>
        <v>Vyplň údaj</v>
      </c>
      <c r="K17" s="37"/>
      <c r="L17" s="58"/>
      <c r="S17" s="37"/>
      <c r="T17" s="37"/>
      <c r="U17" s="37"/>
      <c r="V17" s="37"/>
      <c r="W17" s="37"/>
      <c r="X17" s="37"/>
      <c r="Y17" s="37"/>
      <c r="Z17" s="37"/>
      <c r="AA17" s="37"/>
      <c r="AB17" s="37"/>
      <c r="AC17" s="37"/>
      <c r="AD17" s="37"/>
      <c r="AE17" s="37"/>
    </row>
    <row r="18" spans="1:31" s="2" customFormat="1" ht="18" customHeight="1">
      <c r="A18" s="37"/>
      <c r="B18" s="40"/>
      <c r="C18" s="37"/>
      <c r="D18" s="37"/>
      <c r="E18" s="395" t="str">
        <f>'Rekapitulácia stavby'!E14</f>
        <v>Vyplň údaj</v>
      </c>
      <c r="F18" s="396"/>
      <c r="G18" s="396"/>
      <c r="H18" s="396"/>
      <c r="I18" s="139" t="s">
        <v>26</v>
      </c>
      <c r="J18" s="32" t="str">
        <f>'Rekapitulácia stavby'!AN14</f>
        <v>Vyplň údaj</v>
      </c>
      <c r="K18" s="37"/>
      <c r="L18" s="58"/>
      <c r="S18" s="37"/>
      <c r="T18" s="37"/>
      <c r="U18" s="37"/>
      <c r="V18" s="37"/>
      <c r="W18" s="37"/>
      <c r="X18" s="37"/>
      <c r="Y18" s="37"/>
      <c r="Z18" s="37"/>
      <c r="AA18" s="37"/>
      <c r="AB18" s="37"/>
      <c r="AC18" s="37"/>
      <c r="AD18" s="37"/>
      <c r="AE18" s="37"/>
    </row>
    <row r="19" spans="1:31" s="2" customFormat="1" ht="6.9" customHeight="1">
      <c r="A19" s="37"/>
      <c r="B19" s="40"/>
      <c r="C19" s="37"/>
      <c r="D19" s="37"/>
      <c r="E19" s="37"/>
      <c r="F19" s="37"/>
      <c r="G19" s="37"/>
      <c r="H19" s="37"/>
      <c r="I19" s="37"/>
      <c r="J19" s="37"/>
      <c r="K19" s="37"/>
      <c r="L19" s="58"/>
      <c r="S19" s="37"/>
      <c r="T19" s="37"/>
      <c r="U19" s="37"/>
      <c r="V19" s="37"/>
      <c r="W19" s="37"/>
      <c r="X19" s="37"/>
      <c r="Y19" s="37"/>
      <c r="Z19" s="37"/>
      <c r="AA19" s="37"/>
      <c r="AB19" s="37"/>
      <c r="AC19" s="37"/>
      <c r="AD19" s="37"/>
      <c r="AE19" s="37"/>
    </row>
    <row r="20" spans="1:31" s="2" customFormat="1" ht="12" customHeight="1">
      <c r="A20" s="37"/>
      <c r="B20" s="40"/>
      <c r="C20" s="37"/>
      <c r="D20" s="139" t="s">
        <v>29</v>
      </c>
      <c r="E20" s="37"/>
      <c r="F20" s="37"/>
      <c r="G20" s="37"/>
      <c r="H20" s="37"/>
      <c r="I20" s="139" t="s">
        <v>24</v>
      </c>
      <c r="J20" s="117" t="s">
        <v>1</v>
      </c>
      <c r="K20" s="37"/>
      <c r="L20" s="58"/>
      <c r="S20" s="37"/>
      <c r="T20" s="37"/>
      <c r="U20" s="37"/>
      <c r="V20" s="37"/>
      <c r="W20" s="37"/>
      <c r="X20" s="37"/>
      <c r="Y20" s="37"/>
      <c r="Z20" s="37"/>
      <c r="AA20" s="37"/>
      <c r="AB20" s="37"/>
      <c r="AC20" s="37"/>
      <c r="AD20" s="37"/>
      <c r="AE20" s="37"/>
    </row>
    <row r="21" spans="1:31" s="2" customFormat="1" ht="18" customHeight="1">
      <c r="A21" s="37"/>
      <c r="B21" s="40"/>
      <c r="C21" s="37"/>
      <c r="D21" s="37"/>
      <c r="E21" s="117" t="s">
        <v>2441</v>
      </c>
      <c r="F21" s="37"/>
      <c r="G21" s="37"/>
      <c r="H21" s="37"/>
      <c r="I21" s="139" t="s">
        <v>26</v>
      </c>
      <c r="J21" s="117" t="s">
        <v>1</v>
      </c>
      <c r="K21" s="37"/>
      <c r="L21" s="58"/>
      <c r="S21" s="37"/>
      <c r="T21" s="37"/>
      <c r="U21" s="37"/>
      <c r="V21" s="37"/>
      <c r="W21" s="37"/>
      <c r="X21" s="37"/>
      <c r="Y21" s="37"/>
      <c r="Z21" s="37"/>
      <c r="AA21" s="37"/>
      <c r="AB21" s="37"/>
      <c r="AC21" s="37"/>
      <c r="AD21" s="37"/>
      <c r="AE21" s="37"/>
    </row>
    <row r="22" spans="1:31" s="2" customFormat="1" ht="6.9" customHeight="1">
      <c r="A22" s="37"/>
      <c r="B22" s="40"/>
      <c r="C22" s="37"/>
      <c r="D22" s="37"/>
      <c r="E22" s="37"/>
      <c r="F22" s="37"/>
      <c r="G22" s="37"/>
      <c r="H22" s="37"/>
      <c r="I22" s="37"/>
      <c r="J22" s="37"/>
      <c r="K22" s="37"/>
      <c r="L22" s="58"/>
      <c r="S22" s="37"/>
      <c r="T22" s="37"/>
      <c r="U22" s="37"/>
      <c r="V22" s="37"/>
      <c r="W22" s="37"/>
      <c r="X22" s="37"/>
      <c r="Y22" s="37"/>
      <c r="Z22" s="37"/>
      <c r="AA22" s="37"/>
      <c r="AB22" s="37"/>
      <c r="AC22" s="37"/>
      <c r="AD22" s="37"/>
      <c r="AE22" s="37"/>
    </row>
    <row r="23" spans="1:31" s="2" customFormat="1" ht="12" customHeight="1">
      <c r="A23" s="37"/>
      <c r="B23" s="40"/>
      <c r="C23" s="37"/>
      <c r="D23" s="139" t="s">
        <v>31</v>
      </c>
      <c r="E23" s="37"/>
      <c r="F23" s="37"/>
      <c r="G23" s="37"/>
      <c r="H23" s="37"/>
      <c r="I23" s="139" t="s">
        <v>24</v>
      </c>
      <c r="J23" s="117" t="s">
        <v>1</v>
      </c>
      <c r="K23" s="37"/>
      <c r="L23" s="58"/>
      <c r="S23" s="37"/>
      <c r="T23" s="37"/>
      <c r="U23" s="37"/>
      <c r="V23" s="37"/>
      <c r="W23" s="37"/>
      <c r="X23" s="37"/>
      <c r="Y23" s="37"/>
      <c r="Z23" s="37"/>
      <c r="AA23" s="37"/>
      <c r="AB23" s="37"/>
      <c r="AC23" s="37"/>
      <c r="AD23" s="37"/>
      <c r="AE23" s="37"/>
    </row>
    <row r="24" spans="1:31" s="2" customFormat="1" ht="18" customHeight="1">
      <c r="A24" s="37"/>
      <c r="B24" s="40"/>
      <c r="C24" s="37"/>
      <c r="D24" s="37"/>
      <c r="E24" s="117" t="s">
        <v>2442</v>
      </c>
      <c r="F24" s="37"/>
      <c r="G24" s="37"/>
      <c r="H24" s="37"/>
      <c r="I24" s="139" t="s">
        <v>26</v>
      </c>
      <c r="J24" s="117" t="s">
        <v>1</v>
      </c>
      <c r="K24" s="37"/>
      <c r="L24" s="58"/>
      <c r="S24" s="37"/>
      <c r="T24" s="37"/>
      <c r="U24" s="37"/>
      <c r="V24" s="37"/>
      <c r="W24" s="37"/>
      <c r="X24" s="37"/>
      <c r="Y24" s="37"/>
      <c r="Z24" s="37"/>
      <c r="AA24" s="37"/>
      <c r="AB24" s="37"/>
      <c r="AC24" s="37"/>
      <c r="AD24" s="37"/>
      <c r="AE24" s="37"/>
    </row>
    <row r="25" spans="1:31" s="2" customFormat="1" ht="6.9" customHeight="1">
      <c r="A25" s="37"/>
      <c r="B25" s="40"/>
      <c r="C25" s="37"/>
      <c r="D25" s="37"/>
      <c r="E25" s="37"/>
      <c r="F25" s="37"/>
      <c r="G25" s="37"/>
      <c r="H25" s="37"/>
      <c r="I25" s="37"/>
      <c r="J25" s="37"/>
      <c r="K25" s="37"/>
      <c r="L25" s="58"/>
      <c r="S25" s="37"/>
      <c r="T25" s="37"/>
      <c r="U25" s="37"/>
      <c r="V25" s="37"/>
      <c r="W25" s="37"/>
      <c r="X25" s="37"/>
      <c r="Y25" s="37"/>
      <c r="Z25" s="37"/>
      <c r="AA25" s="37"/>
      <c r="AB25" s="37"/>
      <c r="AC25" s="37"/>
      <c r="AD25" s="37"/>
      <c r="AE25" s="37"/>
    </row>
    <row r="26" spans="1:31" s="2" customFormat="1" ht="12" customHeight="1">
      <c r="A26" s="37"/>
      <c r="B26" s="40"/>
      <c r="C26" s="37"/>
      <c r="D26" s="139" t="s">
        <v>33</v>
      </c>
      <c r="E26" s="37"/>
      <c r="F26" s="37"/>
      <c r="G26" s="37"/>
      <c r="H26" s="37"/>
      <c r="I26" s="37"/>
      <c r="J26" s="37"/>
      <c r="K26" s="37"/>
      <c r="L26" s="58"/>
      <c r="S26" s="37"/>
      <c r="T26" s="37"/>
      <c r="U26" s="37"/>
      <c r="V26" s="37"/>
      <c r="W26" s="37"/>
      <c r="X26" s="37"/>
      <c r="Y26" s="37"/>
      <c r="Z26" s="37"/>
      <c r="AA26" s="37"/>
      <c r="AB26" s="37"/>
      <c r="AC26" s="37"/>
      <c r="AD26" s="37"/>
      <c r="AE26" s="37"/>
    </row>
    <row r="27" spans="1:31" s="8" customFormat="1" ht="16.5" customHeight="1">
      <c r="A27" s="141"/>
      <c r="B27" s="142"/>
      <c r="C27" s="141"/>
      <c r="D27" s="141"/>
      <c r="E27" s="397" t="s">
        <v>1</v>
      </c>
      <c r="F27" s="397"/>
      <c r="G27" s="397"/>
      <c r="H27" s="397"/>
      <c r="I27" s="141"/>
      <c r="J27" s="141"/>
      <c r="K27" s="141"/>
      <c r="L27" s="143"/>
      <c r="S27" s="141"/>
      <c r="T27" s="141"/>
      <c r="U27" s="141"/>
      <c r="V27" s="141"/>
      <c r="W27" s="141"/>
      <c r="X27" s="141"/>
      <c r="Y27" s="141"/>
      <c r="Z27" s="141"/>
      <c r="AA27" s="141"/>
      <c r="AB27" s="141"/>
      <c r="AC27" s="141"/>
      <c r="AD27" s="141"/>
      <c r="AE27" s="141"/>
    </row>
    <row r="28" spans="1:31" s="2" customFormat="1" ht="6.9" customHeight="1">
      <c r="A28" s="37"/>
      <c r="B28" s="40"/>
      <c r="C28" s="37"/>
      <c r="D28" s="37"/>
      <c r="E28" s="37"/>
      <c r="F28" s="37"/>
      <c r="G28" s="37"/>
      <c r="H28" s="37"/>
      <c r="I28" s="37"/>
      <c r="J28" s="37"/>
      <c r="K28" s="37"/>
      <c r="L28" s="58"/>
      <c r="S28" s="37"/>
      <c r="T28" s="37"/>
      <c r="U28" s="37"/>
      <c r="V28" s="37"/>
      <c r="W28" s="37"/>
      <c r="X28" s="37"/>
      <c r="Y28" s="37"/>
      <c r="Z28" s="37"/>
      <c r="AA28" s="37"/>
      <c r="AB28" s="37"/>
      <c r="AC28" s="37"/>
      <c r="AD28" s="37"/>
      <c r="AE28" s="37"/>
    </row>
    <row r="29" spans="1:31" s="2" customFormat="1" ht="6.9" customHeight="1">
      <c r="A29" s="37"/>
      <c r="B29" s="40"/>
      <c r="C29" s="37"/>
      <c r="D29" s="145"/>
      <c r="E29" s="145"/>
      <c r="F29" s="145"/>
      <c r="G29" s="145"/>
      <c r="H29" s="145"/>
      <c r="I29" s="145"/>
      <c r="J29" s="145"/>
      <c r="K29" s="145"/>
      <c r="L29" s="58"/>
      <c r="S29" s="37"/>
      <c r="T29" s="37"/>
      <c r="U29" s="37"/>
      <c r="V29" s="37"/>
      <c r="W29" s="37"/>
      <c r="X29" s="37"/>
      <c r="Y29" s="37"/>
      <c r="Z29" s="37"/>
      <c r="AA29" s="37"/>
      <c r="AB29" s="37"/>
      <c r="AC29" s="37"/>
      <c r="AD29" s="37"/>
      <c r="AE29" s="37"/>
    </row>
    <row r="30" spans="1:31" s="2" customFormat="1" ht="14.4" customHeight="1">
      <c r="A30" s="37"/>
      <c r="B30" s="40"/>
      <c r="C30" s="37"/>
      <c r="D30" s="117" t="s">
        <v>212</v>
      </c>
      <c r="E30" s="37"/>
      <c r="F30" s="37"/>
      <c r="G30" s="37"/>
      <c r="H30" s="37"/>
      <c r="I30" s="37"/>
      <c r="J30" s="146">
        <f>J96</f>
        <v>0</v>
      </c>
      <c r="K30" s="37"/>
      <c r="L30" s="58"/>
      <c r="S30" s="37"/>
      <c r="T30" s="37"/>
      <c r="U30" s="37"/>
      <c r="V30" s="37"/>
      <c r="W30" s="37"/>
      <c r="X30" s="37"/>
      <c r="Y30" s="37"/>
      <c r="Z30" s="37"/>
      <c r="AA30" s="37"/>
      <c r="AB30" s="37"/>
      <c r="AC30" s="37"/>
      <c r="AD30" s="37"/>
      <c r="AE30" s="37"/>
    </row>
    <row r="31" spans="1:31" s="2" customFormat="1" ht="14.4" customHeight="1">
      <c r="A31" s="37"/>
      <c r="B31" s="40"/>
      <c r="C31" s="37"/>
      <c r="D31" s="147" t="s">
        <v>137</v>
      </c>
      <c r="E31" s="37"/>
      <c r="F31" s="37"/>
      <c r="G31" s="37"/>
      <c r="H31" s="37"/>
      <c r="I31" s="37"/>
      <c r="J31" s="146">
        <f>J103</f>
        <v>0</v>
      </c>
      <c r="K31" s="37"/>
      <c r="L31" s="58"/>
      <c r="S31" s="37"/>
      <c r="T31" s="37"/>
      <c r="U31" s="37"/>
      <c r="V31" s="37"/>
      <c r="W31" s="37"/>
      <c r="X31" s="37"/>
      <c r="Y31" s="37"/>
      <c r="Z31" s="37"/>
      <c r="AA31" s="37"/>
      <c r="AB31" s="37"/>
      <c r="AC31" s="37"/>
      <c r="AD31" s="37"/>
      <c r="AE31" s="37"/>
    </row>
    <row r="32" spans="1:31" s="2" customFormat="1" ht="25.35" customHeight="1">
      <c r="A32" s="37"/>
      <c r="B32" s="40"/>
      <c r="C32" s="37"/>
      <c r="D32" s="148" t="s">
        <v>36</v>
      </c>
      <c r="E32" s="37"/>
      <c r="F32" s="37"/>
      <c r="G32" s="37"/>
      <c r="H32" s="37"/>
      <c r="I32" s="37"/>
      <c r="J32" s="149">
        <f>ROUND(J30 + J31, 2)</f>
        <v>0</v>
      </c>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37"/>
      <c r="E34" s="37"/>
      <c r="F34" s="150" t="s">
        <v>38</v>
      </c>
      <c r="G34" s="37"/>
      <c r="H34" s="37"/>
      <c r="I34" s="150" t="s">
        <v>37</v>
      </c>
      <c r="J34" s="150" t="s">
        <v>39</v>
      </c>
      <c r="K34" s="37"/>
      <c r="L34" s="58"/>
      <c r="S34" s="37"/>
      <c r="T34" s="37"/>
      <c r="U34" s="37"/>
      <c r="V34" s="37"/>
      <c r="W34" s="37"/>
      <c r="X34" s="37"/>
      <c r="Y34" s="37"/>
      <c r="Z34" s="37"/>
      <c r="AA34" s="37"/>
      <c r="AB34" s="37"/>
      <c r="AC34" s="37"/>
      <c r="AD34" s="37"/>
      <c r="AE34" s="37"/>
    </row>
    <row r="35" spans="1:31" s="2" customFormat="1" ht="14.4" customHeight="1">
      <c r="A35" s="37"/>
      <c r="B35" s="40"/>
      <c r="C35" s="37"/>
      <c r="D35" s="151" t="s">
        <v>40</v>
      </c>
      <c r="E35" s="152" t="s">
        <v>41</v>
      </c>
      <c r="F35" s="153">
        <f>ROUND((ROUND((SUM(BE103:BE110) + SUM(BE130:BE260)),  2) + SUM(BE262:BE266)), 2)</f>
        <v>0</v>
      </c>
      <c r="G35" s="154"/>
      <c r="H35" s="154"/>
      <c r="I35" s="155">
        <v>0.2</v>
      </c>
      <c r="J35" s="153">
        <f>ROUND((ROUND(((SUM(BE103:BE110) + SUM(BE130:BE260))*I35),  2) + (SUM(BE262:BE266)*I35)), 2)</f>
        <v>0</v>
      </c>
      <c r="K35" s="37"/>
      <c r="L35" s="58"/>
      <c r="S35" s="37"/>
      <c r="T35" s="37"/>
      <c r="U35" s="37"/>
      <c r="V35" s="37"/>
      <c r="W35" s="37"/>
      <c r="X35" s="37"/>
      <c r="Y35" s="37"/>
      <c r="Z35" s="37"/>
      <c r="AA35" s="37"/>
      <c r="AB35" s="37"/>
      <c r="AC35" s="37"/>
      <c r="AD35" s="37"/>
      <c r="AE35" s="37"/>
    </row>
    <row r="36" spans="1:31" s="2" customFormat="1" ht="14.4" customHeight="1">
      <c r="A36" s="37"/>
      <c r="B36" s="40"/>
      <c r="C36" s="37"/>
      <c r="D36" s="37"/>
      <c r="E36" s="152" t="s">
        <v>42</v>
      </c>
      <c r="F36" s="153">
        <f>ROUND((ROUND((SUM(BF103:BF110) + SUM(BF130:BF260)),  2) + SUM(BF262:BF266)), 2)</f>
        <v>0</v>
      </c>
      <c r="G36" s="154"/>
      <c r="H36" s="154"/>
      <c r="I36" s="155">
        <v>0.2</v>
      </c>
      <c r="J36" s="153">
        <f>ROUND((ROUND(((SUM(BF103:BF110) + SUM(BF130:BF260))*I36),  2) + (SUM(BF262:BF266)*I36)), 2)</f>
        <v>0</v>
      </c>
      <c r="K36" s="37"/>
      <c r="L36" s="58"/>
      <c r="S36" s="37"/>
      <c r="T36" s="37"/>
      <c r="U36" s="37"/>
      <c r="V36" s="37"/>
      <c r="W36" s="37"/>
      <c r="X36" s="37"/>
      <c r="Y36" s="37"/>
      <c r="Z36" s="37"/>
      <c r="AA36" s="37"/>
      <c r="AB36" s="37"/>
      <c r="AC36" s="37"/>
      <c r="AD36" s="37"/>
      <c r="AE36" s="37"/>
    </row>
    <row r="37" spans="1:31" s="2" customFormat="1" ht="14.4" hidden="1" customHeight="1">
      <c r="A37" s="37"/>
      <c r="B37" s="40"/>
      <c r="C37" s="37"/>
      <c r="D37" s="37"/>
      <c r="E37" s="139" t="s">
        <v>43</v>
      </c>
      <c r="F37" s="156">
        <f>ROUND((ROUND((SUM(BG103:BG110) + SUM(BG130:BG260)),  2) + SUM(BG262:BG266)), 2)</f>
        <v>0</v>
      </c>
      <c r="G37" s="37"/>
      <c r="H37" s="37"/>
      <c r="I37" s="157">
        <v>0.2</v>
      </c>
      <c r="J37" s="156">
        <f>0</f>
        <v>0</v>
      </c>
      <c r="K37" s="37"/>
      <c r="L37" s="58"/>
      <c r="S37" s="37"/>
      <c r="T37" s="37"/>
      <c r="U37" s="37"/>
      <c r="V37" s="37"/>
      <c r="W37" s="37"/>
      <c r="X37" s="37"/>
      <c r="Y37" s="37"/>
      <c r="Z37" s="37"/>
      <c r="AA37" s="37"/>
      <c r="AB37" s="37"/>
      <c r="AC37" s="37"/>
      <c r="AD37" s="37"/>
      <c r="AE37" s="37"/>
    </row>
    <row r="38" spans="1:31" s="2" customFormat="1" ht="14.4" hidden="1" customHeight="1">
      <c r="A38" s="37"/>
      <c r="B38" s="40"/>
      <c r="C38" s="37"/>
      <c r="D38" s="37"/>
      <c r="E38" s="139" t="s">
        <v>44</v>
      </c>
      <c r="F38" s="156">
        <f>ROUND((ROUND((SUM(BH103:BH110) + SUM(BH130:BH260)),  2) + SUM(BH262:BH266)), 2)</f>
        <v>0</v>
      </c>
      <c r="G38" s="37"/>
      <c r="H38" s="37"/>
      <c r="I38" s="157">
        <v>0.2</v>
      </c>
      <c r="J38" s="156">
        <f>0</f>
        <v>0</v>
      </c>
      <c r="K38" s="37"/>
      <c r="L38" s="58"/>
      <c r="S38" s="37"/>
      <c r="T38" s="37"/>
      <c r="U38" s="37"/>
      <c r="V38" s="37"/>
      <c r="W38" s="37"/>
      <c r="X38" s="37"/>
      <c r="Y38" s="37"/>
      <c r="Z38" s="37"/>
      <c r="AA38" s="37"/>
      <c r="AB38" s="37"/>
      <c r="AC38" s="37"/>
      <c r="AD38" s="37"/>
      <c r="AE38" s="37"/>
    </row>
    <row r="39" spans="1:31" s="2" customFormat="1" ht="14.4" hidden="1" customHeight="1">
      <c r="A39" s="37"/>
      <c r="B39" s="40"/>
      <c r="C39" s="37"/>
      <c r="D39" s="37"/>
      <c r="E39" s="152" t="s">
        <v>45</v>
      </c>
      <c r="F39" s="153">
        <f>ROUND((ROUND((SUM(BI103:BI110) + SUM(BI130:BI260)),  2) + SUM(BI262:BI266)), 2)</f>
        <v>0</v>
      </c>
      <c r="G39" s="154"/>
      <c r="H39" s="154"/>
      <c r="I39" s="155">
        <v>0</v>
      </c>
      <c r="J39" s="153">
        <f>0</f>
        <v>0</v>
      </c>
      <c r="K39" s="37"/>
      <c r="L39" s="58"/>
      <c r="S39" s="37"/>
      <c r="T39" s="37"/>
      <c r="U39" s="37"/>
      <c r="V39" s="37"/>
      <c r="W39" s="37"/>
      <c r="X39" s="37"/>
      <c r="Y39" s="37"/>
      <c r="Z39" s="37"/>
      <c r="AA39" s="37"/>
      <c r="AB39" s="37"/>
      <c r="AC39" s="37"/>
      <c r="AD39" s="37"/>
      <c r="AE39" s="37"/>
    </row>
    <row r="40" spans="1:31" s="2" customFormat="1" ht="6.9" customHeight="1">
      <c r="A40" s="37"/>
      <c r="B40" s="40"/>
      <c r="C40" s="37"/>
      <c r="D40" s="37"/>
      <c r="E40" s="37"/>
      <c r="F40" s="37"/>
      <c r="G40" s="37"/>
      <c r="H40" s="37"/>
      <c r="I40" s="37"/>
      <c r="J40" s="37"/>
      <c r="K40" s="37"/>
      <c r="L40" s="58"/>
      <c r="S40" s="37"/>
      <c r="T40" s="37"/>
      <c r="U40" s="37"/>
      <c r="V40" s="37"/>
      <c r="W40" s="37"/>
      <c r="X40" s="37"/>
      <c r="Y40" s="37"/>
      <c r="Z40" s="37"/>
      <c r="AA40" s="37"/>
      <c r="AB40" s="37"/>
      <c r="AC40" s="37"/>
      <c r="AD40" s="37"/>
      <c r="AE40" s="37"/>
    </row>
    <row r="41" spans="1:31" s="2" customFormat="1" ht="25.35" customHeight="1">
      <c r="A41" s="37"/>
      <c r="B41" s="40"/>
      <c r="C41" s="158"/>
      <c r="D41" s="159" t="s">
        <v>46</v>
      </c>
      <c r="E41" s="160"/>
      <c r="F41" s="160"/>
      <c r="G41" s="161" t="s">
        <v>47</v>
      </c>
      <c r="H41" s="162" t="s">
        <v>48</v>
      </c>
      <c r="I41" s="160"/>
      <c r="J41" s="163">
        <f>SUM(J32:J39)</f>
        <v>0</v>
      </c>
      <c r="K41" s="164"/>
      <c r="L41" s="58"/>
      <c r="S41" s="37"/>
      <c r="T41" s="37"/>
      <c r="U41" s="37"/>
      <c r="V41" s="37"/>
      <c r="W41" s="37"/>
      <c r="X41" s="37"/>
      <c r="Y41" s="37"/>
      <c r="Z41" s="37"/>
      <c r="AA41" s="37"/>
      <c r="AB41" s="37"/>
      <c r="AC41" s="37"/>
      <c r="AD41" s="37"/>
      <c r="AE41" s="37"/>
    </row>
    <row r="42" spans="1:31" s="2" customFormat="1" ht="14.4"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row>
    <row r="43" spans="1:31" s="1" customFormat="1" ht="14.4" customHeight="1">
      <c r="B43" s="22"/>
      <c r="L43" s="22"/>
    </row>
    <row r="44" spans="1:31" s="1" customFormat="1" ht="14.4" customHeight="1">
      <c r="B44" s="22"/>
      <c r="L44" s="22"/>
    </row>
    <row r="45" spans="1:31" s="1" customFormat="1" ht="14.4" customHeight="1">
      <c r="B45" s="22"/>
      <c r="L45" s="22"/>
    </row>
    <row r="46" spans="1:31" s="1" customFormat="1" ht="14.4" customHeight="1">
      <c r="B46" s="22"/>
      <c r="L46" s="22"/>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47"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47"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47"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47"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47"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47" s="2" customFormat="1" ht="12" customHeight="1">
      <c r="A86" s="37"/>
      <c r="B86" s="38"/>
      <c r="C86" s="31" t="s">
        <v>160</v>
      </c>
      <c r="D86" s="39"/>
      <c r="E86" s="39"/>
      <c r="F86" s="39"/>
      <c r="G86" s="39"/>
      <c r="H86" s="39"/>
      <c r="I86" s="39"/>
      <c r="J86" s="39"/>
      <c r="K86" s="39"/>
      <c r="L86" s="58"/>
      <c r="S86" s="37"/>
      <c r="T86" s="37"/>
      <c r="U86" s="37"/>
      <c r="V86" s="37"/>
      <c r="W86" s="37"/>
      <c r="X86" s="37"/>
      <c r="Y86" s="37"/>
      <c r="Z86" s="37"/>
      <c r="AA86" s="37"/>
      <c r="AB86" s="37"/>
      <c r="AC86" s="37"/>
      <c r="AD86" s="37"/>
      <c r="AE86" s="37"/>
    </row>
    <row r="87" spans="1:47" s="2" customFormat="1" ht="16.5" customHeight="1">
      <c r="A87" s="37"/>
      <c r="B87" s="38"/>
      <c r="C87" s="39"/>
      <c r="D87" s="39"/>
      <c r="E87" s="337" t="str">
        <f>E9</f>
        <v>03 - Dočasné dopravné značenie</v>
      </c>
      <c r="F87" s="400"/>
      <c r="G87" s="400"/>
      <c r="H87" s="400"/>
      <c r="I87" s="39"/>
      <c r="J87" s="39"/>
      <c r="K87" s="39"/>
      <c r="L87" s="58"/>
      <c r="S87" s="37"/>
      <c r="T87" s="37"/>
      <c r="U87" s="37"/>
      <c r="V87" s="37"/>
      <c r="W87" s="37"/>
      <c r="X87" s="37"/>
      <c r="Y87" s="37"/>
      <c r="Z87" s="37"/>
      <c r="AA87" s="37"/>
      <c r="AB87" s="37"/>
      <c r="AC87" s="37"/>
      <c r="AD87" s="37"/>
      <c r="AE87" s="37"/>
    </row>
    <row r="88" spans="1:47" s="2" customFormat="1" ht="6.9" customHeight="1">
      <c r="A88" s="37"/>
      <c r="B88" s="38"/>
      <c r="C88" s="39"/>
      <c r="D88" s="39"/>
      <c r="E88" s="39"/>
      <c r="F88" s="39"/>
      <c r="G88" s="39"/>
      <c r="H88" s="39"/>
      <c r="I88" s="39"/>
      <c r="J88" s="39"/>
      <c r="K88" s="39"/>
      <c r="L88" s="58"/>
      <c r="S88" s="37"/>
      <c r="T88" s="37"/>
      <c r="U88" s="37"/>
      <c r="V88" s="37"/>
      <c r="W88" s="37"/>
      <c r="X88" s="37"/>
      <c r="Y88" s="37"/>
      <c r="Z88" s="37"/>
      <c r="AA88" s="37"/>
      <c r="AB88" s="37"/>
      <c r="AC88" s="37"/>
      <c r="AD88" s="37"/>
      <c r="AE88" s="37"/>
    </row>
    <row r="89" spans="1:47" s="2" customFormat="1" ht="12" customHeight="1">
      <c r="A89" s="37"/>
      <c r="B89" s="38"/>
      <c r="C89" s="31" t="s">
        <v>19</v>
      </c>
      <c r="D89" s="39"/>
      <c r="E89" s="39"/>
      <c r="F89" s="29" t="str">
        <f>F12</f>
        <v xml:space="preserve"> </v>
      </c>
      <c r="G89" s="39"/>
      <c r="H89" s="39"/>
      <c r="I89" s="31" t="s">
        <v>21</v>
      </c>
      <c r="J89" s="73" t="str">
        <f>IF(J12="","",J12)</f>
        <v>9. 5. 2022</v>
      </c>
      <c r="K89" s="39"/>
      <c r="L89" s="58"/>
      <c r="S89" s="37"/>
      <c r="T89" s="37"/>
      <c r="U89" s="37"/>
      <c r="V89" s="37"/>
      <c r="W89" s="37"/>
      <c r="X89" s="37"/>
      <c r="Y89" s="37"/>
      <c r="Z89" s="37"/>
      <c r="AA89" s="37"/>
      <c r="AB89" s="37"/>
      <c r="AC89" s="37"/>
      <c r="AD89" s="37"/>
      <c r="AE89" s="37"/>
    </row>
    <row r="90" spans="1:47"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47" s="2" customFormat="1" ht="15.15" customHeight="1">
      <c r="A91" s="37"/>
      <c r="B91" s="38"/>
      <c r="C91" s="31" t="s">
        <v>23</v>
      </c>
      <c r="D91" s="39"/>
      <c r="E91" s="39"/>
      <c r="F91" s="29" t="str">
        <f>E15</f>
        <v>A BKPŠ, SPOL. S.R.O.</v>
      </c>
      <c r="G91" s="39"/>
      <c r="H91" s="39"/>
      <c r="I91" s="31" t="s">
        <v>29</v>
      </c>
      <c r="J91" s="34" t="str">
        <f>E21</f>
        <v xml:space="preserve">DS-projekt s.r.o.   </v>
      </c>
      <c r="K91" s="39"/>
      <c r="L91" s="58"/>
      <c r="S91" s="37"/>
      <c r="T91" s="37"/>
      <c r="U91" s="37"/>
      <c r="V91" s="37"/>
      <c r="W91" s="37"/>
      <c r="X91" s="37"/>
      <c r="Y91" s="37"/>
      <c r="Z91" s="37"/>
      <c r="AA91" s="37"/>
      <c r="AB91" s="37"/>
      <c r="AC91" s="37"/>
      <c r="AD91" s="37"/>
      <c r="AE91" s="37"/>
    </row>
    <row r="92" spans="1:47" s="2" customFormat="1" ht="15.15" customHeight="1">
      <c r="A92" s="37"/>
      <c r="B92" s="38"/>
      <c r="C92" s="31" t="s">
        <v>27</v>
      </c>
      <c r="D92" s="39"/>
      <c r="E92" s="39"/>
      <c r="F92" s="29" t="str">
        <f>IF(E18="","",E18)</f>
        <v>Vyplň údaj</v>
      </c>
      <c r="G92" s="39"/>
      <c r="H92" s="39"/>
      <c r="I92" s="31" t="s">
        <v>31</v>
      </c>
      <c r="J92" s="34" t="str">
        <f>E24</f>
        <v>Ing. Peter Steiner</v>
      </c>
      <c r="K92" s="39"/>
      <c r="L92" s="58"/>
      <c r="S92" s="37"/>
      <c r="T92" s="37"/>
      <c r="U92" s="37"/>
      <c r="V92" s="37"/>
      <c r="W92" s="37"/>
      <c r="X92" s="37"/>
      <c r="Y92" s="37"/>
      <c r="Z92" s="37"/>
      <c r="AA92" s="37"/>
      <c r="AB92" s="37"/>
      <c r="AC92" s="37"/>
      <c r="AD92" s="37"/>
      <c r="AE92" s="37"/>
    </row>
    <row r="93" spans="1:47" s="2" customFormat="1" ht="10.35" customHeight="1">
      <c r="A93" s="37"/>
      <c r="B93" s="38"/>
      <c r="C93" s="39"/>
      <c r="D93" s="39"/>
      <c r="E93" s="39"/>
      <c r="F93" s="39"/>
      <c r="G93" s="39"/>
      <c r="H93" s="39"/>
      <c r="I93" s="39"/>
      <c r="J93" s="39"/>
      <c r="K93" s="39"/>
      <c r="L93" s="58"/>
      <c r="S93" s="37"/>
      <c r="T93" s="37"/>
      <c r="U93" s="37"/>
      <c r="V93" s="37"/>
      <c r="W93" s="37"/>
      <c r="X93" s="37"/>
      <c r="Y93" s="37"/>
      <c r="Z93" s="37"/>
      <c r="AA93" s="37"/>
      <c r="AB93" s="37"/>
      <c r="AC93" s="37"/>
      <c r="AD93" s="37"/>
      <c r="AE93" s="37"/>
    </row>
    <row r="94" spans="1:47" s="2" customFormat="1" ht="29.25" customHeight="1">
      <c r="A94" s="37"/>
      <c r="B94" s="38"/>
      <c r="C94" s="176" t="s">
        <v>335</v>
      </c>
      <c r="D94" s="132"/>
      <c r="E94" s="132"/>
      <c r="F94" s="132"/>
      <c r="G94" s="132"/>
      <c r="H94" s="132"/>
      <c r="I94" s="132"/>
      <c r="J94" s="177" t="s">
        <v>336</v>
      </c>
      <c r="K94" s="132"/>
      <c r="L94" s="58"/>
      <c r="S94" s="37"/>
      <c r="T94" s="37"/>
      <c r="U94" s="37"/>
      <c r="V94" s="37"/>
      <c r="W94" s="37"/>
      <c r="X94" s="37"/>
      <c r="Y94" s="37"/>
      <c r="Z94" s="37"/>
      <c r="AA94" s="37"/>
      <c r="AB94" s="37"/>
      <c r="AC94" s="37"/>
      <c r="AD94" s="37"/>
      <c r="AE94" s="37"/>
    </row>
    <row r="95" spans="1:47"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47" s="2" customFormat="1" ht="22.8" customHeight="1">
      <c r="A96" s="37"/>
      <c r="B96" s="38"/>
      <c r="C96" s="178" t="s">
        <v>337</v>
      </c>
      <c r="D96" s="39"/>
      <c r="E96" s="39"/>
      <c r="F96" s="39"/>
      <c r="G96" s="39"/>
      <c r="H96" s="39"/>
      <c r="I96" s="39"/>
      <c r="J96" s="91">
        <f>J130</f>
        <v>0</v>
      </c>
      <c r="K96" s="39"/>
      <c r="L96" s="58"/>
      <c r="S96" s="37"/>
      <c r="T96" s="37"/>
      <c r="U96" s="37"/>
      <c r="V96" s="37"/>
      <c r="W96" s="37"/>
      <c r="X96" s="37"/>
      <c r="Y96" s="37"/>
      <c r="Z96" s="37"/>
      <c r="AA96" s="37"/>
      <c r="AB96" s="37"/>
      <c r="AC96" s="37"/>
      <c r="AD96" s="37"/>
      <c r="AE96" s="37"/>
      <c r="AU96" s="19" t="s">
        <v>338</v>
      </c>
    </row>
    <row r="97" spans="1:65" s="9" customFormat="1" ht="24.9" customHeight="1">
      <c r="B97" s="179"/>
      <c r="C97" s="180"/>
      <c r="D97" s="181" t="s">
        <v>1785</v>
      </c>
      <c r="E97" s="182"/>
      <c r="F97" s="182"/>
      <c r="G97" s="182"/>
      <c r="H97" s="182"/>
      <c r="I97" s="182"/>
      <c r="J97" s="183">
        <f>J131</f>
        <v>0</v>
      </c>
      <c r="K97" s="180"/>
      <c r="L97" s="184"/>
    </row>
    <row r="98" spans="1:65" s="10" customFormat="1" ht="19.95" customHeight="1">
      <c r="B98" s="185"/>
      <c r="C98" s="111"/>
      <c r="D98" s="186" t="s">
        <v>1789</v>
      </c>
      <c r="E98" s="187"/>
      <c r="F98" s="187"/>
      <c r="G98" s="187"/>
      <c r="H98" s="187"/>
      <c r="I98" s="187"/>
      <c r="J98" s="188">
        <f>J132</f>
        <v>0</v>
      </c>
      <c r="K98" s="111"/>
      <c r="L98" s="189"/>
    </row>
    <row r="99" spans="1:65" s="10" customFormat="1" ht="19.95" customHeight="1">
      <c r="B99" s="185"/>
      <c r="C99" s="111"/>
      <c r="D99" s="186" t="s">
        <v>1790</v>
      </c>
      <c r="E99" s="187"/>
      <c r="F99" s="187"/>
      <c r="G99" s="187"/>
      <c r="H99" s="187"/>
      <c r="I99" s="187"/>
      <c r="J99" s="188">
        <f>J259</f>
        <v>0</v>
      </c>
      <c r="K99" s="111"/>
      <c r="L99" s="189"/>
    </row>
    <row r="100" spans="1:65" s="9" customFormat="1" ht="21.75" customHeight="1">
      <c r="B100" s="179"/>
      <c r="C100" s="180"/>
      <c r="D100" s="190" t="s">
        <v>364</v>
      </c>
      <c r="E100" s="180"/>
      <c r="F100" s="180"/>
      <c r="G100" s="180"/>
      <c r="H100" s="180"/>
      <c r="I100" s="180"/>
      <c r="J100" s="191">
        <f>J261</f>
        <v>0</v>
      </c>
      <c r="K100" s="180"/>
      <c r="L100" s="184"/>
    </row>
    <row r="101" spans="1:65" s="2" customFormat="1" ht="21.75" customHeight="1">
      <c r="A101" s="37"/>
      <c r="B101" s="38"/>
      <c r="C101" s="39"/>
      <c r="D101" s="39"/>
      <c r="E101" s="39"/>
      <c r="F101" s="39"/>
      <c r="G101" s="39"/>
      <c r="H101" s="39"/>
      <c r="I101" s="39"/>
      <c r="J101" s="39"/>
      <c r="K101" s="39"/>
      <c r="L101" s="58"/>
      <c r="S101" s="37"/>
      <c r="T101" s="37"/>
      <c r="U101" s="37"/>
      <c r="V101" s="37"/>
      <c r="W101" s="37"/>
      <c r="X101" s="37"/>
      <c r="Y101" s="37"/>
      <c r="Z101" s="37"/>
      <c r="AA101" s="37"/>
      <c r="AB101" s="37"/>
      <c r="AC101" s="37"/>
      <c r="AD101" s="37"/>
      <c r="AE101" s="37"/>
    </row>
    <row r="102" spans="1:65" s="2" customFormat="1" ht="6.9" customHeight="1">
      <c r="A102" s="37"/>
      <c r="B102" s="38"/>
      <c r="C102" s="39"/>
      <c r="D102" s="39"/>
      <c r="E102" s="39"/>
      <c r="F102" s="39"/>
      <c r="G102" s="39"/>
      <c r="H102" s="39"/>
      <c r="I102" s="39"/>
      <c r="J102" s="39"/>
      <c r="K102" s="39"/>
      <c r="L102" s="58"/>
      <c r="S102" s="37"/>
      <c r="T102" s="37"/>
      <c r="U102" s="37"/>
      <c r="V102" s="37"/>
      <c r="W102" s="37"/>
      <c r="X102" s="37"/>
      <c r="Y102" s="37"/>
      <c r="Z102" s="37"/>
      <c r="AA102" s="37"/>
      <c r="AB102" s="37"/>
      <c r="AC102" s="37"/>
      <c r="AD102" s="37"/>
      <c r="AE102" s="37"/>
    </row>
    <row r="103" spans="1:65" s="2" customFormat="1" ht="29.25" customHeight="1">
      <c r="A103" s="37"/>
      <c r="B103" s="38"/>
      <c r="C103" s="178" t="s">
        <v>365</v>
      </c>
      <c r="D103" s="39"/>
      <c r="E103" s="39"/>
      <c r="F103" s="39"/>
      <c r="G103" s="39"/>
      <c r="H103" s="39"/>
      <c r="I103" s="39"/>
      <c r="J103" s="192">
        <f>ROUND(J104 + J105 + J106 + J107 + J108 + J109,2)</f>
        <v>0</v>
      </c>
      <c r="K103" s="39"/>
      <c r="L103" s="58"/>
      <c r="N103" s="193" t="s">
        <v>40</v>
      </c>
      <c r="S103" s="37"/>
      <c r="T103" s="37"/>
      <c r="U103" s="37"/>
      <c r="V103" s="37"/>
      <c r="W103" s="37"/>
      <c r="X103" s="37"/>
      <c r="Y103" s="37"/>
      <c r="Z103" s="37"/>
      <c r="AA103" s="37"/>
      <c r="AB103" s="37"/>
      <c r="AC103" s="37"/>
      <c r="AD103" s="37"/>
      <c r="AE103" s="37"/>
    </row>
    <row r="104" spans="1:65" s="2" customFormat="1" ht="18" customHeight="1">
      <c r="A104" s="37"/>
      <c r="B104" s="38"/>
      <c r="C104" s="39"/>
      <c r="D104" s="389" t="s">
        <v>366</v>
      </c>
      <c r="E104" s="387"/>
      <c r="F104" s="387"/>
      <c r="G104" s="39"/>
      <c r="H104" s="39"/>
      <c r="I104" s="39"/>
      <c r="J104" s="124">
        <v>0</v>
      </c>
      <c r="K104" s="39"/>
      <c r="L104" s="194"/>
      <c r="M104" s="195"/>
      <c r="N104" s="196" t="s">
        <v>42</v>
      </c>
      <c r="O104" s="195"/>
      <c r="P104" s="195"/>
      <c r="Q104" s="195"/>
      <c r="R104" s="195"/>
      <c r="S104" s="197"/>
      <c r="T104" s="197"/>
      <c r="U104" s="197"/>
      <c r="V104" s="197"/>
      <c r="W104" s="197"/>
      <c r="X104" s="197"/>
      <c r="Y104" s="197"/>
      <c r="Z104" s="197"/>
      <c r="AA104" s="197"/>
      <c r="AB104" s="197"/>
      <c r="AC104" s="197"/>
      <c r="AD104" s="197"/>
      <c r="AE104" s="197"/>
      <c r="AF104" s="195"/>
      <c r="AG104" s="195"/>
      <c r="AH104" s="195"/>
      <c r="AI104" s="195"/>
      <c r="AJ104" s="195"/>
      <c r="AK104" s="195"/>
      <c r="AL104" s="195"/>
      <c r="AM104" s="195"/>
      <c r="AN104" s="195"/>
      <c r="AO104" s="195"/>
      <c r="AP104" s="195"/>
      <c r="AQ104" s="195"/>
      <c r="AR104" s="195"/>
      <c r="AS104" s="195"/>
      <c r="AT104" s="195"/>
      <c r="AU104" s="195"/>
      <c r="AV104" s="195"/>
      <c r="AW104" s="195"/>
      <c r="AX104" s="195"/>
      <c r="AY104" s="198" t="s">
        <v>367</v>
      </c>
      <c r="AZ104" s="195"/>
      <c r="BA104" s="195"/>
      <c r="BB104" s="195"/>
      <c r="BC104" s="195"/>
      <c r="BD104" s="195"/>
      <c r="BE104" s="199">
        <f t="shared" ref="BE104:BE109" si="0">IF(N104="základná",J104,0)</f>
        <v>0</v>
      </c>
      <c r="BF104" s="199">
        <f t="shared" ref="BF104:BF109" si="1">IF(N104="znížená",J104,0)</f>
        <v>0</v>
      </c>
      <c r="BG104" s="199">
        <f t="shared" ref="BG104:BG109" si="2">IF(N104="zákl. prenesená",J104,0)</f>
        <v>0</v>
      </c>
      <c r="BH104" s="199">
        <f t="shared" ref="BH104:BH109" si="3">IF(N104="zníž. prenesená",J104,0)</f>
        <v>0</v>
      </c>
      <c r="BI104" s="199">
        <f t="shared" ref="BI104:BI109" si="4">IF(N104="nulová",J104,0)</f>
        <v>0</v>
      </c>
      <c r="BJ104" s="198" t="s">
        <v>92</v>
      </c>
      <c r="BK104" s="195"/>
      <c r="BL104" s="195"/>
      <c r="BM104" s="195"/>
    </row>
    <row r="105" spans="1:65" s="2" customFormat="1" ht="18" customHeight="1">
      <c r="A105" s="37"/>
      <c r="B105" s="38"/>
      <c r="C105" s="39"/>
      <c r="D105" s="389" t="s">
        <v>368</v>
      </c>
      <c r="E105" s="387"/>
      <c r="F105" s="387"/>
      <c r="G105" s="39"/>
      <c r="H105" s="39"/>
      <c r="I105" s="39"/>
      <c r="J105" s="124">
        <v>0</v>
      </c>
      <c r="K105" s="39"/>
      <c r="L105" s="194"/>
      <c r="M105" s="195"/>
      <c r="N105" s="196" t="s">
        <v>42</v>
      </c>
      <c r="O105" s="195"/>
      <c r="P105" s="195"/>
      <c r="Q105" s="195"/>
      <c r="R105" s="195"/>
      <c r="S105" s="197"/>
      <c r="T105" s="197"/>
      <c r="U105" s="197"/>
      <c r="V105" s="197"/>
      <c r="W105" s="197"/>
      <c r="X105" s="197"/>
      <c r="Y105" s="197"/>
      <c r="Z105" s="197"/>
      <c r="AA105" s="197"/>
      <c r="AB105" s="197"/>
      <c r="AC105" s="197"/>
      <c r="AD105" s="197"/>
      <c r="AE105" s="197"/>
      <c r="AF105" s="195"/>
      <c r="AG105" s="195"/>
      <c r="AH105" s="195"/>
      <c r="AI105" s="195"/>
      <c r="AJ105" s="195"/>
      <c r="AK105" s="195"/>
      <c r="AL105" s="195"/>
      <c r="AM105" s="195"/>
      <c r="AN105" s="195"/>
      <c r="AO105" s="195"/>
      <c r="AP105" s="195"/>
      <c r="AQ105" s="195"/>
      <c r="AR105" s="195"/>
      <c r="AS105" s="195"/>
      <c r="AT105" s="195"/>
      <c r="AU105" s="195"/>
      <c r="AV105" s="195"/>
      <c r="AW105" s="195"/>
      <c r="AX105" s="195"/>
      <c r="AY105" s="198" t="s">
        <v>367</v>
      </c>
      <c r="AZ105" s="195"/>
      <c r="BA105" s="195"/>
      <c r="BB105" s="195"/>
      <c r="BC105" s="195"/>
      <c r="BD105" s="195"/>
      <c r="BE105" s="199">
        <f t="shared" si="0"/>
        <v>0</v>
      </c>
      <c r="BF105" s="199">
        <f t="shared" si="1"/>
        <v>0</v>
      </c>
      <c r="BG105" s="199">
        <f t="shared" si="2"/>
        <v>0</v>
      </c>
      <c r="BH105" s="199">
        <f t="shared" si="3"/>
        <v>0</v>
      </c>
      <c r="BI105" s="199">
        <f t="shared" si="4"/>
        <v>0</v>
      </c>
      <c r="BJ105" s="198" t="s">
        <v>92</v>
      </c>
      <c r="BK105" s="195"/>
      <c r="BL105" s="195"/>
      <c r="BM105" s="195"/>
    </row>
    <row r="106" spans="1:65" s="2" customFormat="1" ht="18" customHeight="1">
      <c r="A106" s="37"/>
      <c r="B106" s="38"/>
      <c r="C106" s="39"/>
      <c r="D106" s="389" t="s">
        <v>368</v>
      </c>
      <c r="E106" s="387"/>
      <c r="F106" s="387"/>
      <c r="G106" s="39"/>
      <c r="H106" s="39"/>
      <c r="I106" s="39"/>
      <c r="J106" s="124">
        <v>0</v>
      </c>
      <c r="K106" s="39"/>
      <c r="L106" s="194"/>
      <c r="M106" s="195"/>
      <c r="N106" s="196" t="s">
        <v>42</v>
      </c>
      <c r="O106" s="195"/>
      <c r="P106" s="195"/>
      <c r="Q106" s="195"/>
      <c r="R106" s="195"/>
      <c r="S106" s="197"/>
      <c r="T106" s="197"/>
      <c r="U106" s="197"/>
      <c r="V106" s="197"/>
      <c r="W106" s="197"/>
      <c r="X106" s="197"/>
      <c r="Y106" s="197"/>
      <c r="Z106" s="197"/>
      <c r="AA106" s="197"/>
      <c r="AB106" s="197"/>
      <c r="AC106" s="197"/>
      <c r="AD106" s="197"/>
      <c r="AE106" s="197"/>
      <c r="AF106" s="195"/>
      <c r="AG106" s="195"/>
      <c r="AH106" s="195"/>
      <c r="AI106" s="195"/>
      <c r="AJ106" s="195"/>
      <c r="AK106" s="195"/>
      <c r="AL106" s="195"/>
      <c r="AM106" s="195"/>
      <c r="AN106" s="195"/>
      <c r="AO106" s="195"/>
      <c r="AP106" s="195"/>
      <c r="AQ106" s="195"/>
      <c r="AR106" s="195"/>
      <c r="AS106" s="195"/>
      <c r="AT106" s="195"/>
      <c r="AU106" s="195"/>
      <c r="AV106" s="195"/>
      <c r="AW106" s="195"/>
      <c r="AX106" s="195"/>
      <c r="AY106" s="198" t="s">
        <v>367</v>
      </c>
      <c r="AZ106" s="195"/>
      <c r="BA106" s="195"/>
      <c r="BB106" s="195"/>
      <c r="BC106" s="195"/>
      <c r="BD106" s="195"/>
      <c r="BE106" s="199">
        <f t="shared" si="0"/>
        <v>0</v>
      </c>
      <c r="BF106" s="199">
        <f t="shared" si="1"/>
        <v>0</v>
      </c>
      <c r="BG106" s="199">
        <f t="shared" si="2"/>
        <v>0</v>
      </c>
      <c r="BH106" s="199">
        <f t="shared" si="3"/>
        <v>0</v>
      </c>
      <c r="BI106" s="199">
        <f t="shared" si="4"/>
        <v>0</v>
      </c>
      <c r="BJ106" s="198" t="s">
        <v>92</v>
      </c>
      <c r="BK106" s="195"/>
      <c r="BL106" s="195"/>
      <c r="BM106" s="195"/>
    </row>
    <row r="107" spans="1:65" s="2" customFormat="1" ht="18" customHeight="1">
      <c r="A107" s="37"/>
      <c r="B107" s="38"/>
      <c r="C107" s="39"/>
      <c r="D107" s="389" t="s">
        <v>369</v>
      </c>
      <c r="E107" s="387"/>
      <c r="F107" s="387"/>
      <c r="G107" s="39"/>
      <c r="H107" s="39"/>
      <c r="I107" s="39"/>
      <c r="J107" s="124">
        <v>0</v>
      </c>
      <c r="K107" s="39"/>
      <c r="L107" s="194"/>
      <c r="M107" s="195"/>
      <c r="N107" s="196" t="s">
        <v>42</v>
      </c>
      <c r="O107" s="195"/>
      <c r="P107" s="195"/>
      <c r="Q107" s="195"/>
      <c r="R107" s="195"/>
      <c r="S107" s="197"/>
      <c r="T107" s="197"/>
      <c r="U107" s="197"/>
      <c r="V107" s="197"/>
      <c r="W107" s="197"/>
      <c r="X107" s="197"/>
      <c r="Y107" s="197"/>
      <c r="Z107" s="197"/>
      <c r="AA107" s="197"/>
      <c r="AB107" s="197"/>
      <c r="AC107" s="197"/>
      <c r="AD107" s="197"/>
      <c r="AE107" s="197"/>
      <c r="AF107" s="195"/>
      <c r="AG107" s="195"/>
      <c r="AH107" s="195"/>
      <c r="AI107" s="195"/>
      <c r="AJ107" s="195"/>
      <c r="AK107" s="195"/>
      <c r="AL107" s="195"/>
      <c r="AM107" s="195"/>
      <c r="AN107" s="195"/>
      <c r="AO107" s="195"/>
      <c r="AP107" s="195"/>
      <c r="AQ107" s="195"/>
      <c r="AR107" s="195"/>
      <c r="AS107" s="195"/>
      <c r="AT107" s="195"/>
      <c r="AU107" s="195"/>
      <c r="AV107" s="195"/>
      <c r="AW107" s="195"/>
      <c r="AX107" s="195"/>
      <c r="AY107" s="198" t="s">
        <v>367</v>
      </c>
      <c r="AZ107" s="195"/>
      <c r="BA107" s="195"/>
      <c r="BB107" s="195"/>
      <c r="BC107" s="195"/>
      <c r="BD107" s="195"/>
      <c r="BE107" s="199">
        <f t="shared" si="0"/>
        <v>0</v>
      </c>
      <c r="BF107" s="199">
        <f t="shared" si="1"/>
        <v>0</v>
      </c>
      <c r="BG107" s="199">
        <f t="shared" si="2"/>
        <v>0</v>
      </c>
      <c r="BH107" s="199">
        <f t="shared" si="3"/>
        <v>0</v>
      </c>
      <c r="BI107" s="199">
        <f t="shared" si="4"/>
        <v>0</v>
      </c>
      <c r="BJ107" s="198" t="s">
        <v>92</v>
      </c>
      <c r="BK107" s="195"/>
      <c r="BL107" s="195"/>
      <c r="BM107" s="195"/>
    </row>
    <row r="108" spans="1:65" s="2" customFormat="1" ht="18" customHeight="1">
      <c r="A108" s="37"/>
      <c r="B108" s="38"/>
      <c r="C108" s="39"/>
      <c r="D108" s="389" t="s">
        <v>370</v>
      </c>
      <c r="E108" s="387"/>
      <c r="F108" s="387"/>
      <c r="G108" s="39"/>
      <c r="H108" s="39"/>
      <c r="I108" s="39"/>
      <c r="J108" s="124">
        <v>0</v>
      </c>
      <c r="K108" s="39"/>
      <c r="L108" s="194"/>
      <c r="M108" s="195"/>
      <c r="N108" s="196" t="s">
        <v>42</v>
      </c>
      <c r="O108" s="195"/>
      <c r="P108" s="195"/>
      <c r="Q108" s="195"/>
      <c r="R108" s="195"/>
      <c r="S108" s="197"/>
      <c r="T108" s="197"/>
      <c r="U108" s="197"/>
      <c r="V108" s="197"/>
      <c r="W108" s="197"/>
      <c r="X108" s="197"/>
      <c r="Y108" s="197"/>
      <c r="Z108" s="197"/>
      <c r="AA108" s="197"/>
      <c r="AB108" s="197"/>
      <c r="AC108" s="197"/>
      <c r="AD108" s="197"/>
      <c r="AE108" s="197"/>
      <c r="AF108" s="195"/>
      <c r="AG108" s="195"/>
      <c r="AH108" s="195"/>
      <c r="AI108" s="195"/>
      <c r="AJ108" s="195"/>
      <c r="AK108" s="195"/>
      <c r="AL108" s="195"/>
      <c r="AM108" s="195"/>
      <c r="AN108" s="195"/>
      <c r="AO108" s="195"/>
      <c r="AP108" s="195"/>
      <c r="AQ108" s="195"/>
      <c r="AR108" s="195"/>
      <c r="AS108" s="195"/>
      <c r="AT108" s="195"/>
      <c r="AU108" s="195"/>
      <c r="AV108" s="195"/>
      <c r="AW108" s="195"/>
      <c r="AX108" s="195"/>
      <c r="AY108" s="198" t="s">
        <v>367</v>
      </c>
      <c r="AZ108" s="195"/>
      <c r="BA108" s="195"/>
      <c r="BB108" s="195"/>
      <c r="BC108" s="195"/>
      <c r="BD108" s="195"/>
      <c r="BE108" s="199">
        <f t="shared" si="0"/>
        <v>0</v>
      </c>
      <c r="BF108" s="199">
        <f t="shared" si="1"/>
        <v>0</v>
      </c>
      <c r="BG108" s="199">
        <f t="shared" si="2"/>
        <v>0</v>
      </c>
      <c r="BH108" s="199">
        <f t="shared" si="3"/>
        <v>0</v>
      </c>
      <c r="BI108" s="199">
        <f t="shared" si="4"/>
        <v>0</v>
      </c>
      <c r="BJ108" s="198" t="s">
        <v>92</v>
      </c>
      <c r="BK108" s="195"/>
      <c r="BL108" s="195"/>
      <c r="BM108" s="195"/>
    </row>
    <row r="109" spans="1:65" s="2" customFormat="1" ht="18" customHeight="1">
      <c r="A109" s="37"/>
      <c r="B109" s="38"/>
      <c r="C109" s="39"/>
      <c r="D109" s="123" t="s">
        <v>371</v>
      </c>
      <c r="E109" s="39"/>
      <c r="F109" s="39"/>
      <c r="G109" s="39"/>
      <c r="H109" s="39"/>
      <c r="I109" s="39"/>
      <c r="J109" s="124">
        <f>ROUND(J30*T109,2)</f>
        <v>0</v>
      </c>
      <c r="K109" s="39"/>
      <c r="L109" s="194"/>
      <c r="M109" s="195"/>
      <c r="N109" s="196" t="s">
        <v>42</v>
      </c>
      <c r="O109" s="195"/>
      <c r="P109" s="195"/>
      <c r="Q109" s="195"/>
      <c r="R109" s="195"/>
      <c r="S109" s="197"/>
      <c r="T109" s="197"/>
      <c r="U109" s="197"/>
      <c r="V109" s="197"/>
      <c r="W109" s="197"/>
      <c r="X109" s="197"/>
      <c r="Y109" s="197"/>
      <c r="Z109" s="197"/>
      <c r="AA109" s="197"/>
      <c r="AB109" s="197"/>
      <c r="AC109" s="197"/>
      <c r="AD109" s="197"/>
      <c r="AE109" s="197"/>
      <c r="AF109" s="195"/>
      <c r="AG109" s="195"/>
      <c r="AH109" s="195"/>
      <c r="AI109" s="195"/>
      <c r="AJ109" s="195"/>
      <c r="AK109" s="195"/>
      <c r="AL109" s="195"/>
      <c r="AM109" s="195"/>
      <c r="AN109" s="195"/>
      <c r="AO109" s="195"/>
      <c r="AP109" s="195"/>
      <c r="AQ109" s="195"/>
      <c r="AR109" s="195"/>
      <c r="AS109" s="195"/>
      <c r="AT109" s="195"/>
      <c r="AU109" s="195"/>
      <c r="AV109" s="195"/>
      <c r="AW109" s="195"/>
      <c r="AX109" s="195"/>
      <c r="AY109" s="198" t="s">
        <v>372</v>
      </c>
      <c r="AZ109" s="195"/>
      <c r="BA109" s="195"/>
      <c r="BB109" s="195"/>
      <c r="BC109" s="195"/>
      <c r="BD109" s="195"/>
      <c r="BE109" s="199">
        <f t="shared" si="0"/>
        <v>0</v>
      </c>
      <c r="BF109" s="199">
        <f t="shared" si="1"/>
        <v>0</v>
      </c>
      <c r="BG109" s="199">
        <f t="shared" si="2"/>
        <v>0</v>
      </c>
      <c r="BH109" s="199">
        <f t="shared" si="3"/>
        <v>0</v>
      </c>
      <c r="BI109" s="199">
        <f t="shared" si="4"/>
        <v>0</v>
      </c>
      <c r="BJ109" s="198" t="s">
        <v>92</v>
      </c>
      <c r="BK109" s="195"/>
      <c r="BL109" s="195"/>
      <c r="BM109" s="195"/>
    </row>
    <row r="110" spans="1:65" s="2" customFormat="1" ht="10.199999999999999">
      <c r="A110" s="37"/>
      <c r="B110" s="38"/>
      <c r="C110" s="39"/>
      <c r="D110" s="39"/>
      <c r="E110" s="39"/>
      <c r="F110" s="39"/>
      <c r="G110" s="39"/>
      <c r="H110" s="39"/>
      <c r="I110" s="39"/>
      <c r="J110" s="39"/>
      <c r="K110" s="39"/>
      <c r="L110" s="58"/>
      <c r="S110" s="37"/>
      <c r="T110" s="37"/>
      <c r="U110" s="37"/>
      <c r="V110" s="37"/>
      <c r="W110" s="37"/>
      <c r="X110" s="37"/>
      <c r="Y110" s="37"/>
      <c r="Z110" s="37"/>
      <c r="AA110" s="37"/>
      <c r="AB110" s="37"/>
      <c r="AC110" s="37"/>
      <c r="AD110" s="37"/>
      <c r="AE110" s="37"/>
    </row>
    <row r="111" spans="1:65" s="2" customFormat="1" ht="29.25" customHeight="1">
      <c r="A111" s="37"/>
      <c r="B111" s="38"/>
      <c r="C111" s="131" t="s">
        <v>142</v>
      </c>
      <c r="D111" s="132"/>
      <c r="E111" s="132"/>
      <c r="F111" s="132"/>
      <c r="G111" s="132"/>
      <c r="H111" s="132"/>
      <c r="I111" s="132"/>
      <c r="J111" s="133">
        <f>ROUND(J96+J103,2)</f>
        <v>0</v>
      </c>
      <c r="K111" s="132"/>
      <c r="L111" s="58"/>
      <c r="S111" s="37"/>
      <c r="T111" s="37"/>
      <c r="U111" s="37"/>
      <c r="V111" s="37"/>
      <c r="W111" s="37"/>
      <c r="X111" s="37"/>
      <c r="Y111" s="37"/>
      <c r="Z111" s="37"/>
      <c r="AA111" s="37"/>
      <c r="AB111" s="37"/>
      <c r="AC111" s="37"/>
      <c r="AD111" s="37"/>
      <c r="AE111" s="37"/>
    </row>
    <row r="112" spans="1:65" s="2" customFormat="1" ht="6.9" customHeight="1">
      <c r="A112" s="37"/>
      <c r="B112" s="61"/>
      <c r="C112" s="62"/>
      <c r="D112" s="62"/>
      <c r="E112" s="62"/>
      <c r="F112" s="62"/>
      <c r="G112" s="62"/>
      <c r="H112" s="62"/>
      <c r="I112" s="62"/>
      <c r="J112" s="62"/>
      <c r="K112" s="62"/>
      <c r="L112" s="58"/>
      <c r="S112" s="37"/>
      <c r="T112" s="37"/>
      <c r="U112" s="37"/>
      <c r="V112" s="37"/>
      <c r="W112" s="37"/>
      <c r="X112" s="37"/>
      <c r="Y112" s="37"/>
      <c r="Z112" s="37"/>
      <c r="AA112" s="37"/>
      <c r="AB112" s="37"/>
      <c r="AC112" s="37"/>
      <c r="AD112" s="37"/>
      <c r="AE112" s="37"/>
    </row>
    <row r="116" spans="1:31" s="2" customFormat="1" ht="6.9" customHeight="1">
      <c r="A116" s="37"/>
      <c r="B116" s="63"/>
      <c r="C116" s="64"/>
      <c r="D116" s="64"/>
      <c r="E116" s="64"/>
      <c r="F116" s="64"/>
      <c r="G116" s="64"/>
      <c r="H116" s="64"/>
      <c r="I116" s="64"/>
      <c r="J116" s="64"/>
      <c r="K116" s="64"/>
      <c r="L116" s="58"/>
      <c r="S116" s="37"/>
      <c r="T116" s="37"/>
      <c r="U116" s="37"/>
      <c r="V116" s="37"/>
      <c r="W116" s="37"/>
      <c r="X116" s="37"/>
      <c r="Y116" s="37"/>
      <c r="Z116" s="37"/>
      <c r="AA116" s="37"/>
      <c r="AB116" s="37"/>
      <c r="AC116" s="37"/>
      <c r="AD116" s="37"/>
      <c r="AE116" s="37"/>
    </row>
    <row r="117" spans="1:31" s="2" customFormat="1" ht="24.9" customHeight="1">
      <c r="A117" s="37"/>
      <c r="B117" s="38"/>
      <c r="C117" s="25" t="s">
        <v>373</v>
      </c>
      <c r="D117" s="39"/>
      <c r="E117" s="39"/>
      <c r="F117" s="39"/>
      <c r="G117" s="39"/>
      <c r="H117" s="39"/>
      <c r="I117" s="39"/>
      <c r="J117" s="39"/>
      <c r="K117" s="39"/>
      <c r="L117" s="58"/>
      <c r="S117" s="37"/>
      <c r="T117" s="37"/>
      <c r="U117" s="37"/>
      <c r="V117" s="37"/>
      <c r="W117" s="37"/>
      <c r="X117" s="37"/>
      <c r="Y117" s="37"/>
      <c r="Z117" s="37"/>
      <c r="AA117" s="37"/>
      <c r="AB117" s="37"/>
      <c r="AC117" s="37"/>
      <c r="AD117" s="37"/>
      <c r="AE117" s="37"/>
    </row>
    <row r="118" spans="1:31" s="2" customFormat="1" ht="6.9" customHeight="1">
      <c r="A118" s="37"/>
      <c r="B118" s="38"/>
      <c r="C118" s="39"/>
      <c r="D118" s="39"/>
      <c r="E118" s="39"/>
      <c r="F118" s="39"/>
      <c r="G118" s="39"/>
      <c r="H118" s="39"/>
      <c r="I118" s="39"/>
      <c r="J118" s="39"/>
      <c r="K118" s="39"/>
      <c r="L118" s="58"/>
      <c r="S118" s="37"/>
      <c r="T118" s="37"/>
      <c r="U118" s="37"/>
      <c r="V118" s="37"/>
      <c r="W118" s="37"/>
      <c r="X118" s="37"/>
      <c r="Y118" s="37"/>
      <c r="Z118" s="37"/>
      <c r="AA118" s="37"/>
      <c r="AB118" s="37"/>
      <c r="AC118" s="37"/>
      <c r="AD118" s="37"/>
      <c r="AE118" s="37"/>
    </row>
    <row r="119" spans="1:31" s="2" customFormat="1" ht="12" customHeight="1">
      <c r="A119" s="37"/>
      <c r="B119" s="38"/>
      <c r="C119" s="31" t="s">
        <v>15</v>
      </c>
      <c r="D119" s="39"/>
      <c r="E119" s="39"/>
      <c r="F119" s="39"/>
      <c r="G119" s="39"/>
      <c r="H119" s="39"/>
      <c r="I119" s="39"/>
      <c r="J119" s="39"/>
      <c r="K119" s="39"/>
      <c r="L119" s="58"/>
      <c r="S119" s="37"/>
      <c r="T119" s="37"/>
      <c r="U119" s="37"/>
      <c r="V119" s="37"/>
      <c r="W119" s="37"/>
      <c r="X119" s="37"/>
      <c r="Y119" s="37"/>
      <c r="Z119" s="37"/>
      <c r="AA119" s="37"/>
      <c r="AB119" s="37"/>
      <c r="AC119" s="37"/>
      <c r="AD119" s="37"/>
      <c r="AE119" s="37"/>
    </row>
    <row r="120" spans="1:31" s="2" customFormat="1" ht="39.75" customHeight="1">
      <c r="A120" s="37"/>
      <c r="B120" s="38"/>
      <c r="C120" s="39"/>
      <c r="D120" s="39"/>
      <c r="E120" s="398" t="str">
        <f>E7</f>
        <v>OPRAVA POŠKODENÝCH PODLÁH A PRIESTOROV GARÁŽÍ NA 3.PP, 2.PP, 1.PP, MEZANÍNU, HOSPODÁRSKEHO A BANK. DVORA V OBJEKTE NBS</v>
      </c>
      <c r="F120" s="399"/>
      <c r="G120" s="399"/>
      <c r="H120" s="399"/>
      <c r="I120" s="39"/>
      <c r="J120" s="39"/>
      <c r="K120" s="39"/>
      <c r="L120" s="58"/>
      <c r="S120" s="37"/>
      <c r="T120" s="37"/>
      <c r="U120" s="37"/>
      <c r="V120" s="37"/>
      <c r="W120" s="37"/>
      <c r="X120" s="37"/>
      <c r="Y120" s="37"/>
      <c r="Z120" s="37"/>
      <c r="AA120" s="37"/>
      <c r="AB120" s="37"/>
      <c r="AC120" s="37"/>
      <c r="AD120" s="37"/>
      <c r="AE120" s="37"/>
    </row>
    <row r="121" spans="1:31" s="2" customFormat="1" ht="12" customHeight="1">
      <c r="A121" s="37"/>
      <c r="B121" s="38"/>
      <c r="C121" s="31" t="s">
        <v>160</v>
      </c>
      <c r="D121" s="39"/>
      <c r="E121" s="39"/>
      <c r="F121" s="39"/>
      <c r="G121" s="39"/>
      <c r="H121" s="39"/>
      <c r="I121" s="39"/>
      <c r="J121" s="39"/>
      <c r="K121" s="39"/>
      <c r="L121" s="58"/>
      <c r="S121" s="37"/>
      <c r="T121" s="37"/>
      <c r="U121" s="37"/>
      <c r="V121" s="37"/>
      <c r="W121" s="37"/>
      <c r="X121" s="37"/>
      <c r="Y121" s="37"/>
      <c r="Z121" s="37"/>
      <c r="AA121" s="37"/>
      <c r="AB121" s="37"/>
      <c r="AC121" s="37"/>
      <c r="AD121" s="37"/>
      <c r="AE121" s="37"/>
    </row>
    <row r="122" spans="1:31" s="2" customFormat="1" ht="16.5" customHeight="1">
      <c r="A122" s="37"/>
      <c r="B122" s="38"/>
      <c r="C122" s="39"/>
      <c r="D122" s="39"/>
      <c r="E122" s="337" t="str">
        <f>E9</f>
        <v>03 - Dočasné dopravné značenie</v>
      </c>
      <c r="F122" s="400"/>
      <c r="G122" s="400"/>
      <c r="H122" s="400"/>
      <c r="I122" s="39"/>
      <c r="J122" s="39"/>
      <c r="K122" s="39"/>
      <c r="L122" s="58"/>
      <c r="S122" s="37"/>
      <c r="T122" s="37"/>
      <c r="U122" s="37"/>
      <c r="V122" s="37"/>
      <c r="W122" s="37"/>
      <c r="X122" s="37"/>
      <c r="Y122" s="37"/>
      <c r="Z122" s="37"/>
      <c r="AA122" s="37"/>
      <c r="AB122" s="37"/>
      <c r="AC122" s="37"/>
      <c r="AD122" s="37"/>
      <c r="AE122" s="37"/>
    </row>
    <row r="123" spans="1:31" s="2" customFormat="1" ht="6.9" customHeight="1">
      <c r="A123" s="37"/>
      <c r="B123" s="38"/>
      <c r="C123" s="39"/>
      <c r="D123" s="39"/>
      <c r="E123" s="39"/>
      <c r="F123" s="39"/>
      <c r="G123" s="39"/>
      <c r="H123" s="39"/>
      <c r="I123" s="39"/>
      <c r="J123" s="39"/>
      <c r="K123" s="39"/>
      <c r="L123" s="58"/>
      <c r="S123" s="37"/>
      <c r="T123" s="37"/>
      <c r="U123" s="37"/>
      <c r="V123" s="37"/>
      <c r="W123" s="37"/>
      <c r="X123" s="37"/>
      <c r="Y123" s="37"/>
      <c r="Z123" s="37"/>
      <c r="AA123" s="37"/>
      <c r="AB123" s="37"/>
      <c r="AC123" s="37"/>
      <c r="AD123" s="37"/>
      <c r="AE123" s="37"/>
    </row>
    <row r="124" spans="1:31" s="2" customFormat="1" ht="12" customHeight="1">
      <c r="A124" s="37"/>
      <c r="B124" s="38"/>
      <c r="C124" s="31" t="s">
        <v>19</v>
      </c>
      <c r="D124" s="39"/>
      <c r="E124" s="39"/>
      <c r="F124" s="29" t="str">
        <f>F12</f>
        <v xml:space="preserve"> </v>
      </c>
      <c r="G124" s="39"/>
      <c r="H124" s="39"/>
      <c r="I124" s="31" t="s">
        <v>21</v>
      </c>
      <c r="J124" s="73" t="str">
        <f>IF(J12="","",J12)</f>
        <v>9. 5. 2022</v>
      </c>
      <c r="K124" s="39"/>
      <c r="L124" s="58"/>
      <c r="S124" s="37"/>
      <c r="T124" s="37"/>
      <c r="U124" s="37"/>
      <c r="V124" s="37"/>
      <c r="W124" s="37"/>
      <c r="X124" s="37"/>
      <c r="Y124" s="37"/>
      <c r="Z124" s="37"/>
      <c r="AA124" s="37"/>
      <c r="AB124" s="37"/>
      <c r="AC124" s="37"/>
      <c r="AD124" s="37"/>
      <c r="AE124" s="37"/>
    </row>
    <row r="125" spans="1:31" s="2" customFormat="1" ht="6.9" customHeight="1">
      <c r="A125" s="37"/>
      <c r="B125" s="38"/>
      <c r="C125" s="39"/>
      <c r="D125" s="39"/>
      <c r="E125" s="39"/>
      <c r="F125" s="39"/>
      <c r="G125" s="39"/>
      <c r="H125" s="39"/>
      <c r="I125" s="39"/>
      <c r="J125" s="39"/>
      <c r="K125" s="39"/>
      <c r="L125" s="58"/>
      <c r="S125" s="37"/>
      <c r="T125" s="37"/>
      <c r="U125" s="37"/>
      <c r="V125" s="37"/>
      <c r="W125" s="37"/>
      <c r="X125" s="37"/>
      <c r="Y125" s="37"/>
      <c r="Z125" s="37"/>
      <c r="AA125" s="37"/>
      <c r="AB125" s="37"/>
      <c r="AC125" s="37"/>
      <c r="AD125" s="37"/>
      <c r="AE125" s="37"/>
    </row>
    <row r="126" spans="1:31" s="2" customFormat="1" ht="15.15" customHeight="1">
      <c r="A126" s="37"/>
      <c r="B126" s="38"/>
      <c r="C126" s="31" t="s">
        <v>23</v>
      </c>
      <c r="D126" s="39"/>
      <c r="E126" s="39"/>
      <c r="F126" s="29" t="str">
        <f>E15</f>
        <v>A BKPŠ, SPOL. S.R.O.</v>
      </c>
      <c r="G126" s="39"/>
      <c r="H126" s="39"/>
      <c r="I126" s="31" t="s">
        <v>29</v>
      </c>
      <c r="J126" s="34" t="str">
        <f>E21</f>
        <v xml:space="preserve">DS-projekt s.r.o.   </v>
      </c>
      <c r="K126" s="39"/>
      <c r="L126" s="58"/>
      <c r="S126" s="37"/>
      <c r="T126" s="37"/>
      <c r="U126" s="37"/>
      <c r="V126" s="37"/>
      <c r="W126" s="37"/>
      <c r="X126" s="37"/>
      <c r="Y126" s="37"/>
      <c r="Z126" s="37"/>
      <c r="AA126" s="37"/>
      <c r="AB126" s="37"/>
      <c r="AC126" s="37"/>
      <c r="AD126" s="37"/>
      <c r="AE126" s="37"/>
    </row>
    <row r="127" spans="1:31" s="2" customFormat="1" ht="15.15" customHeight="1">
      <c r="A127" s="37"/>
      <c r="B127" s="38"/>
      <c r="C127" s="31" t="s">
        <v>27</v>
      </c>
      <c r="D127" s="39"/>
      <c r="E127" s="39"/>
      <c r="F127" s="29" t="str">
        <f>IF(E18="","",E18)</f>
        <v>Vyplň údaj</v>
      </c>
      <c r="G127" s="39"/>
      <c r="H127" s="39"/>
      <c r="I127" s="31" t="s">
        <v>31</v>
      </c>
      <c r="J127" s="34" t="str">
        <f>E24</f>
        <v>Ing. Peter Steiner</v>
      </c>
      <c r="K127" s="39"/>
      <c r="L127" s="58"/>
      <c r="S127" s="37"/>
      <c r="T127" s="37"/>
      <c r="U127" s="37"/>
      <c r="V127" s="37"/>
      <c r="W127" s="37"/>
      <c r="X127" s="37"/>
      <c r="Y127" s="37"/>
      <c r="Z127" s="37"/>
      <c r="AA127" s="37"/>
      <c r="AB127" s="37"/>
      <c r="AC127" s="37"/>
      <c r="AD127" s="37"/>
      <c r="AE127" s="37"/>
    </row>
    <row r="128" spans="1:31" s="2" customFormat="1" ht="10.35" customHeight="1">
      <c r="A128" s="37"/>
      <c r="B128" s="38"/>
      <c r="C128" s="39"/>
      <c r="D128" s="39"/>
      <c r="E128" s="39"/>
      <c r="F128" s="39"/>
      <c r="G128" s="39"/>
      <c r="H128" s="39"/>
      <c r="I128" s="39"/>
      <c r="J128" s="39"/>
      <c r="K128" s="39"/>
      <c r="L128" s="58"/>
      <c r="S128" s="37"/>
      <c r="T128" s="37"/>
      <c r="U128" s="37"/>
      <c r="V128" s="37"/>
      <c r="W128" s="37"/>
      <c r="X128" s="37"/>
      <c r="Y128" s="37"/>
      <c r="Z128" s="37"/>
      <c r="AA128" s="37"/>
      <c r="AB128" s="37"/>
      <c r="AC128" s="37"/>
      <c r="AD128" s="37"/>
      <c r="AE128" s="37"/>
    </row>
    <row r="129" spans="1:65" s="11" customFormat="1" ht="29.25" customHeight="1">
      <c r="A129" s="200"/>
      <c r="B129" s="201"/>
      <c r="C129" s="202" t="s">
        <v>374</v>
      </c>
      <c r="D129" s="203" t="s">
        <v>61</v>
      </c>
      <c r="E129" s="203" t="s">
        <v>57</v>
      </c>
      <c r="F129" s="203" t="s">
        <v>58</v>
      </c>
      <c r="G129" s="203" t="s">
        <v>375</v>
      </c>
      <c r="H129" s="203" t="s">
        <v>376</v>
      </c>
      <c r="I129" s="203" t="s">
        <v>377</v>
      </c>
      <c r="J129" s="204" t="s">
        <v>336</v>
      </c>
      <c r="K129" s="205" t="s">
        <v>378</v>
      </c>
      <c r="L129" s="206"/>
      <c r="M129" s="82" t="s">
        <v>1</v>
      </c>
      <c r="N129" s="83" t="s">
        <v>40</v>
      </c>
      <c r="O129" s="83" t="s">
        <v>379</v>
      </c>
      <c r="P129" s="83" t="s">
        <v>380</v>
      </c>
      <c r="Q129" s="83" t="s">
        <v>381</v>
      </c>
      <c r="R129" s="83" t="s">
        <v>382</v>
      </c>
      <c r="S129" s="83" t="s">
        <v>383</v>
      </c>
      <c r="T129" s="84" t="s">
        <v>384</v>
      </c>
      <c r="U129" s="200"/>
      <c r="V129" s="200"/>
      <c r="W129" s="200"/>
      <c r="X129" s="200"/>
      <c r="Y129" s="200"/>
      <c r="Z129" s="200"/>
      <c r="AA129" s="200"/>
      <c r="AB129" s="200"/>
      <c r="AC129" s="200"/>
      <c r="AD129" s="200"/>
      <c r="AE129" s="200"/>
    </row>
    <row r="130" spans="1:65" s="2" customFormat="1" ht="22.8" customHeight="1">
      <c r="A130" s="37"/>
      <c r="B130" s="38"/>
      <c r="C130" s="89" t="s">
        <v>212</v>
      </c>
      <c r="D130" s="39"/>
      <c r="E130" s="39"/>
      <c r="F130" s="39"/>
      <c r="G130" s="39"/>
      <c r="H130" s="39"/>
      <c r="I130" s="39"/>
      <c r="J130" s="207">
        <f>BK130</f>
        <v>0</v>
      </c>
      <c r="K130" s="39"/>
      <c r="L130" s="40"/>
      <c r="M130" s="85"/>
      <c r="N130" s="208"/>
      <c r="O130" s="86"/>
      <c r="P130" s="209">
        <f>P131+P261</f>
        <v>0</v>
      </c>
      <c r="Q130" s="86"/>
      <c r="R130" s="209">
        <f>R131+R261</f>
        <v>0.17735999999999999</v>
      </c>
      <c r="S130" s="86"/>
      <c r="T130" s="210">
        <f>T131+T261</f>
        <v>0</v>
      </c>
      <c r="U130" s="37"/>
      <c r="V130" s="37"/>
      <c r="W130" s="37"/>
      <c r="X130" s="37"/>
      <c r="Y130" s="37"/>
      <c r="Z130" s="37"/>
      <c r="AA130" s="37"/>
      <c r="AB130" s="37"/>
      <c r="AC130" s="37"/>
      <c r="AD130" s="37"/>
      <c r="AE130" s="37"/>
      <c r="AT130" s="19" t="s">
        <v>75</v>
      </c>
      <c r="AU130" s="19" t="s">
        <v>338</v>
      </c>
      <c r="BK130" s="211">
        <f>BK131+BK261</f>
        <v>0</v>
      </c>
    </row>
    <row r="131" spans="1:65" s="12" customFormat="1" ht="25.95" customHeight="1">
      <c r="B131" s="212"/>
      <c r="C131" s="213"/>
      <c r="D131" s="214" t="s">
        <v>75</v>
      </c>
      <c r="E131" s="215" t="s">
        <v>390</v>
      </c>
      <c r="F131" s="215" t="s">
        <v>1793</v>
      </c>
      <c r="G131" s="213"/>
      <c r="H131" s="213"/>
      <c r="I131" s="216"/>
      <c r="J131" s="191">
        <f>BK131</f>
        <v>0</v>
      </c>
      <c r="K131" s="213"/>
      <c r="L131" s="217"/>
      <c r="M131" s="218"/>
      <c r="N131" s="219"/>
      <c r="O131" s="219"/>
      <c r="P131" s="220">
        <f>P132+P259</f>
        <v>0</v>
      </c>
      <c r="Q131" s="219"/>
      <c r="R131" s="220">
        <f>R132+R259</f>
        <v>0.17735999999999999</v>
      </c>
      <c r="S131" s="219"/>
      <c r="T131" s="221">
        <f>T132+T259</f>
        <v>0</v>
      </c>
      <c r="AR131" s="222" t="s">
        <v>84</v>
      </c>
      <c r="AT131" s="223" t="s">
        <v>75</v>
      </c>
      <c r="AU131" s="223" t="s">
        <v>76</v>
      </c>
      <c r="AY131" s="222" t="s">
        <v>387</v>
      </c>
      <c r="BK131" s="224">
        <f>BK132+BK259</f>
        <v>0</v>
      </c>
    </row>
    <row r="132" spans="1:65" s="12" customFormat="1" ht="22.8" customHeight="1">
      <c r="B132" s="212"/>
      <c r="C132" s="213"/>
      <c r="D132" s="214" t="s">
        <v>75</v>
      </c>
      <c r="E132" s="225" t="s">
        <v>427</v>
      </c>
      <c r="F132" s="225" t="s">
        <v>1842</v>
      </c>
      <c r="G132" s="213"/>
      <c r="H132" s="213"/>
      <c r="I132" s="216"/>
      <c r="J132" s="226">
        <f>BK132</f>
        <v>0</v>
      </c>
      <c r="K132" s="213"/>
      <c r="L132" s="217"/>
      <c r="M132" s="218"/>
      <c r="N132" s="219"/>
      <c r="O132" s="219"/>
      <c r="P132" s="220">
        <f>SUM(P133:P258)</f>
        <v>0</v>
      </c>
      <c r="Q132" s="219"/>
      <c r="R132" s="220">
        <f>SUM(R133:R258)</f>
        <v>0.17735999999999999</v>
      </c>
      <c r="S132" s="219"/>
      <c r="T132" s="221">
        <f>SUM(T133:T258)</f>
        <v>0</v>
      </c>
      <c r="AR132" s="222" t="s">
        <v>84</v>
      </c>
      <c r="AT132" s="223" t="s">
        <v>75</v>
      </c>
      <c r="AU132" s="223" t="s">
        <v>84</v>
      </c>
      <c r="AY132" s="222" t="s">
        <v>387</v>
      </c>
      <c r="BK132" s="224">
        <f>SUM(BK133:BK258)</f>
        <v>0</v>
      </c>
    </row>
    <row r="133" spans="1:65" s="2" customFormat="1" ht="24.15" customHeight="1">
      <c r="A133" s="37"/>
      <c r="B133" s="38"/>
      <c r="C133" s="240" t="s">
        <v>84</v>
      </c>
      <c r="D133" s="240" t="s">
        <v>393</v>
      </c>
      <c r="E133" s="241" t="s">
        <v>1843</v>
      </c>
      <c r="F133" s="242" t="s">
        <v>1844</v>
      </c>
      <c r="G133" s="243" t="s">
        <v>436</v>
      </c>
      <c r="H133" s="244">
        <v>40</v>
      </c>
      <c r="I133" s="245"/>
      <c r="J133" s="246">
        <f>ROUND(I133*H133,2)</f>
        <v>0</v>
      </c>
      <c r="K133" s="247"/>
      <c r="L133" s="40"/>
      <c r="M133" s="248" t="s">
        <v>1</v>
      </c>
      <c r="N133" s="249" t="s">
        <v>42</v>
      </c>
      <c r="O133" s="78"/>
      <c r="P133" s="250">
        <f>O133*H133</f>
        <v>0</v>
      </c>
      <c r="Q133" s="250">
        <v>0</v>
      </c>
      <c r="R133" s="250">
        <f>Q133*H133</f>
        <v>0</v>
      </c>
      <c r="S133" s="250">
        <v>0</v>
      </c>
      <c r="T133" s="251">
        <f>S133*H133</f>
        <v>0</v>
      </c>
      <c r="U133" s="37"/>
      <c r="V133" s="37"/>
      <c r="W133" s="37"/>
      <c r="X133" s="37"/>
      <c r="Y133" s="37"/>
      <c r="Z133" s="37"/>
      <c r="AA133" s="37"/>
      <c r="AB133" s="37"/>
      <c r="AC133" s="37"/>
      <c r="AD133" s="37"/>
      <c r="AE133" s="37"/>
      <c r="AR133" s="252" t="s">
        <v>386</v>
      </c>
      <c r="AT133" s="252" t="s">
        <v>393</v>
      </c>
      <c r="AU133" s="252" t="s">
        <v>92</v>
      </c>
      <c r="AY133" s="19" t="s">
        <v>387</v>
      </c>
      <c r="BE133" s="127">
        <f>IF(N133="základná",J133,0)</f>
        <v>0</v>
      </c>
      <c r="BF133" s="127">
        <f>IF(N133="znížená",J133,0)</f>
        <v>0</v>
      </c>
      <c r="BG133" s="127">
        <f>IF(N133="zákl. prenesená",J133,0)</f>
        <v>0</v>
      </c>
      <c r="BH133" s="127">
        <f>IF(N133="zníž. prenesená",J133,0)</f>
        <v>0</v>
      </c>
      <c r="BI133" s="127">
        <f>IF(N133="nulová",J133,0)</f>
        <v>0</v>
      </c>
      <c r="BJ133" s="19" t="s">
        <v>92</v>
      </c>
      <c r="BK133" s="127">
        <f>ROUND(I133*H133,2)</f>
        <v>0</v>
      </c>
      <c r="BL133" s="19" t="s">
        <v>386</v>
      </c>
      <c r="BM133" s="252" t="s">
        <v>92</v>
      </c>
    </row>
    <row r="134" spans="1:65" s="15" customFormat="1" ht="10.199999999999999">
      <c r="B134" s="264"/>
      <c r="C134" s="265"/>
      <c r="D134" s="255" t="s">
        <v>398</v>
      </c>
      <c r="E134" s="266" t="s">
        <v>1</v>
      </c>
      <c r="F134" s="267" t="s">
        <v>2443</v>
      </c>
      <c r="G134" s="265"/>
      <c r="H134" s="268">
        <v>2</v>
      </c>
      <c r="I134" s="269"/>
      <c r="J134" s="265"/>
      <c r="K134" s="265"/>
      <c r="L134" s="270"/>
      <c r="M134" s="271"/>
      <c r="N134" s="272"/>
      <c r="O134" s="272"/>
      <c r="P134" s="272"/>
      <c r="Q134" s="272"/>
      <c r="R134" s="272"/>
      <c r="S134" s="272"/>
      <c r="T134" s="273"/>
      <c r="AT134" s="274" t="s">
        <v>398</v>
      </c>
      <c r="AU134" s="274" t="s">
        <v>92</v>
      </c>
      <c r="AV134" s="15" t="s">
        <v>92</v>
      </c>
      <c r="AW134" s="15" t="s">
        <v>30</v>
      </c>
      <c r="AX134" s="15" t="s">
        <v>76</v>
      </c>
      <c r="AY134" s="274" t="s">
        <v>387</v>
      </c>
    </row>
    <row r="135" spans="1:65" s="15" customFormat="1" ht="10.199999999999999">
      <c r="B135" s="264"/>
      <c r="C135" s="265"/>
      <c r="D135" s="255" t="s">
        <v>398</v>
      </c>
      <c r="E135" s="266" t="s">
        <v>1</v>
      </c>
      <c r="F135" s="267" t="s">
        <v>2444</v>
      </c>
      <c r="G135" s="265"/>
      <c r="H135" s="268">
        <v>1</v>
      </c>
      <c r="I135" s="269"/>
      <c r="J135" s="265"/>
      <c r="K135" s="265"/>
      <c r="L135" s="270"/>
      <c r="M135" s="271"/>
      <c r="N135" s="272"/>
      <c r="O135" s="272"/>
      <c r="P135" s="272"/>
      <c r="Q135" s="272"/>
      <c r="R135" s="272"/>
      <c r="S135" s="272"/>
      <c r="T135" s="273"/>
      <c r="AT135" s="274" t="s">
        <v>398</v>
      </c>
      <c r="AU135" s="274" t="s">
        <v>92</v>
      </c>
      <c r="AV135" s="15" t="s">
        <v>92</v>
      </c>
      <c r="AW135" s="15" t="s">
        <v>30</v>
      </c>
      <c r="AX135" s="15" t="s">
        <v>76</v>
      </c>
      <c r="AY135" s="274" t="s">
        <v>387</v>
      </c>
    </row>
    <row r="136" spans="1:65" s="15" customFormat="1" ht="10.199999999999999">
      <c r="B136" s="264"/>
      <c r="C136" s="265"/>
      <c r="D136" s="255" t="s">
        <v>398</v>
      </c>
      <c r="E136" s="266" t="s">
        <v>1</v>
      </c>
      <c r="F136" s="267" t="s">
        <v>2445</v>
      </c>
      <c r="G136" s="265"/>
      <c r="H136" s="268">
        <v>1</v>
      </c>
      <c r="I136" s="269"/>
      <c r="J136" s="265"/>
      <c r="K136" s="265"/>
      <c r="L136" s="270"/>
      <c r="M136" s="271"/>
      <c r="N136" s="272"/>
      <c r="O136" s="272"/>
      <c r="P136" s="272"/>
      <c r="Q136" s="272"/>
      <c r="R136" s="272"/>
      <c r="S136" s="272"/>
      <c r="T136" s="273"/>
      <c r="AT136" s="274" t="s">
        <v>398</v>
      </c>
      <c r="AU136" s="274" t="s">
        <v>92</v>
      </c>
      <c r="AV136" s="15" t="s">
        <v>92</v>
      </c>
      <c r="AW136" s="15" t="s">
        <v>30</v>
      </c>
      <c r="AX136" s="15" t="s">
        <v>76</v>
      </c>
      <c r="AY136" s="274" t="s">
        <v>387</v>
      </c>
    </row>
    <row r="137" spans="1:65" s="15" customFormat="1" ht="10.199999999999999">
      <c r="B137" s="264"/>
      <c r="C137" s="265"/>
      <c r="D137" s="255" t="s">
        <v>398</v>
      </c>
      <c r="E137" s="266" t="s">
        <v>1</v>
      </c>
      <c r="F137" s="267" t="s">
        <v>2446</v>
      </c>
      <c r="G137" s="265"/>
      <c r="H137" s="268">
        <v>1</v>
      </c>
      <c r="I137" s="269"/>
      <c r="J137" s="265"/>
      <c r="K137" s="265"/>
      <c r="L137" s="270"/>
      <c r="M137" s="271"/>
      <c r="N137" s="272"/>
      <c r="O137" s="272"/>
      <c r="P137" s="272"/>
      <c r="Q137" s="272"/>
      <c r="R137" s="272"/>
      <c r="S137" s="272"/>
      <c r="T137" s="273"/>
      <c r="AT137" s="274" t="s">
        <v>398</v>
      </c>
      <c r="AU137" s="274" t="s">
        <v>92</v>
      </c>
      <c r="AV137" s="15" t="s">
        <v>92</v>
      </c>
      <c r="AW137" s="15" t="s">
        <v>30</v>
      </c>
      <c r="AX137" s="15" t="s">
        <v>76</v>
      </c>
      <c r="AY137" s="274" t="s">
        <v>387</v>
      </c>
    </row>
    <row r="138" spans="1:65" s="15" customFormat="1" ht="10.199999999999999">
      <c r="B138" s="264"/>
      <c r="C138" s="265"/>
      <c r="D138" s="255" t="s">
        <v>398</v>
      </c>
      <c r="E138" s="266" t="s">
        <v>1</v>
      </c>
      <c r="F138" s="267" t="s">
        <v>2447</v>
      </c>
      <c r="G138" s="265"/>
      <c r="H138" s="268">
        <v>2</v>
      </c>
      <c r="I138" s="269"/>
      <c r="J138" s="265"/>
      <c r="K138" s="265"/>
      <c r="L138" s="270"/>
      <c r="M138" s="271"/>
      <c r="N138" s="272"/>
      <c r="O138" s="272"/>
      <c r="P138" s="272"/>
      <c r="Q138" s="272"/>
      <c r="R138" s="272"/>
      <c r="S138" s="272"/>
      <c r="T138" s="273"/>
      <c r="AT138" s="274" t="s">
        <v>398</v>
      </c>
      <c r="AU138" s="274" t="s">
        <v>92</v>
      </c>
      <c r="AV138" s="15" t="s">
        <v>92</v>
      </c>
      <c r="AW138" s="15" t="s">
        <v>30</v>
      </c>
      <c r="AX138" s="15" t="s">
        <v>76</v>
      </c>
      <c r="AY138" s="274" t="s">
        <v>387</v>
      </c>
    </row>
    <row r="139" spans="1:65" s="15" customFormat="1" ht="10.199999999999999">
      <c r="B139" s="264"/>
      <c r="C139" s="265"/>
      <c r="D139" s="255" t="s">
        <v>398</v>
      </c>
      <c r="E139" s="266" t="s">
        <v>1</v>
      </c>
      <c r="F139" s="267" t="s">
        <v>2448</v>
      </c>
      <c r="G139" s="265"/>
      <c r="H139" s="268">
        <v>1</v>
      </c>
      <c r="I139" s="269"/>
      <c r="J139" s="265"/>
      <c r="K139" s="265"/>
      <c r="L139" s="270"/>
      <c r="M139" s="271"/>
      <c r="N139" s="272"/>
      <c r="O139" s="272"/>
      <c r="P139" s="272"/>
      <c r="Q139" s="272"/>
      <c r="R139" s="272"/>
      <c r="S139" s="272"/>
      <c r="T139" s="273"/>
      <c r="AT139" s="274" t="s">
        <v>398</v>
      </c>
      <c r="AU139" s="274" t="s">
        <v>92</v>
      </c>
      <c r="AV139" s="15" t="s">
        <v>92</v>
      </c>
      <c r="AW139" s="15" t="s">
        <v>30</v>
      </c>
      <c r="AX139" s="15" t="s">
        <v>76</v>
      </c>
      <c r="AY139" s="274" t="s">
        <v>387</v>
      </c>
    </row>
    <row r="140" spans="1:65" s="15" customFormat="1" ht="10.199999999999999">
      <c r="B140" s="264"/>
      <c r="C140" s="265"/>
      <c r="D140" s="255" t="s">
        <v>398</v>
      </c>
      <c r="E140" s="266" t="s">
        <v>1</v>
      </c>
      <c r="F140" s="267" t="s">
        <v>2449</v>
      </c>
      <c r="G140" s="265"/>
      <c r="H140" s="268">
        <v>2</v>
      </c>
      <c r="I140" s="269"/>
      <c r="J140" s="265"/>
      <c r="K140" s="265"/>
      <c r="L140" s="270"/>
      <c r="M140" s="271"/>
      <c r="N140" s="272"/>
      <c r="O140" s="272"/>
      <c r="P140" s="272"/>
      <c r="Q140" s="272"/>
      <c r="R140" s="272"/>
      <c r="S140" s="272"/>
      <c r="T140" s="273"/>
      <c r="AT140" s="274" t="s">
        <v>398</v>
      </c>
      <c r="AU140" s="274" t="s">
        <v>92</v>
      </c>
      <c r="AV140" s="15" t="s">
        <v>92</v>
      </c>
      <c r="AW140" s="15" t="s">
        <v>30</v>
      </c>
      <c r="AX140" s="15" t="s">
        <v>76</v>
      </c>
      <c r="AY140" s="274" t="s">
        <v>387</v>
      </c>
    </row>
    <row r="141" spans="1:65" s="15" customFormat="1" ht="10.199999999999999">
      <c r="B141" s="264"/>
      <c r="C141" s="265"/>
      <c r="D141" s="255" t="s">
        <v>398</v>
      </c>
      <c r="E141" s="266" t="s">
        <v>1</v>
      </c>
      <c r="F141" s="267" t="s">
        <v>2450</v>
      </c>
      <c r="G141" s="265"/>
      <c r="H141" s="268">
        <v>2</v>
      </c>
      <c r="I141" s="269"/>
      <c r="J141" s="265"/>
      <c r="K141" s="265"/>
      <c r="L141" s="270"/>
      <c r="M141" s="271"/>
      <c r="N141" s="272"/>
      <c r="O141" s="272"/>
      <c r="P141" s="272"/>
      <c r="Q141" s="272"/>
      <c r="R141" s="272"/>
      <c r="S141" s="272"/>
      <c r="T141" s="273"/>
      <c r="AT141" s="274" t="s">
        <v>398</v>
      </c>
      <c r="AU141" s="274" t="s">
        <v>92</v>
      </c>
      <c r="AV141" s="15" t="s">
        <v>92</v>
      </c>
      <c r="AW141" s="15" t="s">
        <v>30</v>
      </c>
      <c r="AX141" s="15" t="s">
        <v>76</v>
      </c>
      <c r="AY141" s="274" t="s">
        <v>387</v>
      </c>
    </row>
    <row r="142" spans="1:65" s="15" customFormat="1" ht="10.199999999999999">
      <c r="B142" s="264"/>
      <c r="C142" s="265"/>
      <c r="D142" s="255" t="s">
        <v>398</v>
      </c>
      <c r="E142" s="266" t="s">
        <v>1</v>
      </c>
      <c r="F142" s="267" t="s">
        <v>2451</v>
      </c>
      <c r="G142" s="265"/>
      <c r="H142" s="268">
        <v>2</v>
      </c>
      <c r="I142" s="269"/>
      <c r="J142" s="265"/>
      <c r="K142" s="265"/>
      <c r="L142" s="270"/>
      <c r="M142" s="271"/>
      <c r="N142" s="272"/>
      <c r="O142" s="272"/>
      <c r="P142" s="272"/>
      <c r="Q142" s="272"/>
      <c r="R142" s="272"/>
      <c r="S142" s="272"/>
      <c r="T142" s="273"/>
      <c r="AT142" s="274" t="s">
        <v>398</v>
      </c>
      <c r="AU142" s="274" t="s">
        <v>92</v>
      </c>
      <c r="AV142" s="15" t="s">
        <v>92</v>
      </c>
      <c r="AW142" s="15" t="s">
        <v>30</v>
      </c>
      <c r="AX142" s="15" t="s">
        <v>76</v>
      </c>
      <c r="AY142" s="274" t="s">
        <v>387</v>
      </c>
    </row>
    <row r="143" spans="1:65" s="15" customFormat="1" ht="10.199999999999999">
      <c r="B143" s="264"/>
      <c r="C143" s="265"/>
      <c r="D143" s="255" t="s">
        <v>398</v>
      </c>
      <c r="E143" s="266" t="s">
        <v>1</v>
      </c>
      <c r="F143" s="267" t="s">
        <v>2452</v>
      </c>
      <c r="G143" s="265"/>
      <c r="H143" s="268">
        <v>2</v>
      </c>
      <c r="I143" s="269"/>
      <c r="J143" s="265"/>
      <c r="K143" s="265"/>
      <c r="L143" s="270"/>
      <c r="M143" s="271"/>
      <c r="N143" s="272"/>
      <c r="O143" s="272"/>
      <c r="P143" s="272"/>
      <c r="Q143" s="272"/>
      <c r="R143" s="272"/>
      <c r="S143" s="272"/>
      <c r="T143" s="273"/>
      <c r="AT143" s="274" t="s">
        <v>398</v>
      </c>
      <c r="AU143" s="274" t="s">
        <v>92</v>
      </c>
      <c r="AV143" s="15" t="s">
        <v>92</v>
      </c>
      <c r="AW143" s="15" t="s">
        <v>30</v>
      </c>
      <c r="AX143" s="15" t="s">
        <v>76</v>
      </c>
      <c r="AY143" s="274" t="s">
        <v>387</v>
      </c>
    </row>
    <row r="144" spans="1:65" s="15" customFormat="1" ht="10.199999999999999">
      <c r="B144" s="264"/>
      <c r="C144" s="265"/>
      <c r="D144" s="255" t="s">
        <v>398</v>
      </c>
      <c r="E144" s="266" t="s">
        <v>1</v>
      </c>
      <c r="F144" s="267" t="s">
        <v>2453</v>
      </c>
      <c r="G144" s="265"/>
      <c r="H144" s="268">
        <v>1</v>
      </c>
      <c r="I144" s="269"/>
      <c r="J144" s="265"/>
      <c r="K144" s="265"/>
      <c r="L144" s="270"/>
      <c r="M144" s="271"/>
      <c r="N144" s="272"/>
      <c r="O144" s="272"/>
      <c r="P144" s="272"/>
      <c r="Q144" s="272"/>
      <c r="R144" s="272"/>
      <c r="S144" s="272"/>
      <c r="T144" s="273"/>
      <c r="AT144" s="274" t="s">
        <v>398</v>
      </c>
      <c r="AU144" s="274" t="s">
        <v>92</v>
      </c>
      <c r="AV144" s="15" t="s">
        <v>92</v>
      </c>
      <c r="AW144" s="15" t="s">
        <v>30</v>
      </c>
      <c r="AX144" s="15" t="s">
        <v>76</v>
      </c>
      <c r="AY144" s="274" t="s">
        <v>387</v>
      </c>
    </row>
    <row r="145" spans="1:65" s="15" customFormat="1" ht="10.199999999999999">
      <c r="B145" s="264"/>
      <c r="C145" s="265"/>
      <c r="D145" s="255" t="s">
        <v>398</v>
      </c>
      <c r="E145" s="266" t="s">
        <v>1</v>
      </c>
      <c r="F145" s="267" t="s">
        <v>2454</v>
      </c>
      <c r="G145" s="265"/>
      <c r="H145" s="268">
        <v>2</v>
      </c>
      <c r="I145" s="269"/>
      <c r="J145" s="265"/>
      <c r="K145" s="265"/>
      <c r="L145" s="270"/>
      <c r="M145" s="271"/>
      <c r="N145" s="272"/>
      <c r="O145" s="272"/>
      <c r="P145" s="272"/>
      <c r="Q145" s="272"/>
      <c r="R145" s="272"/>
      <c r="S145" s="272"/>
      <c r="T145" s="273"/>
      <c r="AT145" s="274" t="s">
        <v>398</v>
      </c>
      <c r="AU145" s="274" t="s">
        <v>92</v>
      </c>
      <c r="AV145" s="15" t="s">
        <v>92</v>
      </c>
      <c r="AW145" s="15" t="s">
        <v>30</v>
      </c>
      <c r="AX145" s="15" t="s">
        <v>76</v>
      </c>
      <c r="AY145" s="274" t="s">
        <v>387</v>
      </c>
    </row>
    <row r="146" spans="1:65" s="15" customFormat="1" ht="10.199999999999999">
      <c r="B146" s="264"/>
      <c r="C146" s="265"/>
      <c r="D146" s="255" t="s">
        <v>398</v>
      </c>
      <c r="E146" s="266" t="s">
        <v>1</v>
      </c>
      <c r="F146" s="267" t="s">
        <v>2455</v>
      </c>
      <c r="G146" s="265"/>
      <c r="H146" s="268">
        <v>1</v>
      </c>
      <c r="I146" s="269"/>
      <c r="J146" s="265"/>
      <c r="K146" s="265"/>
      <c r="L146" s="270"/>
      <c r="M146" s="271"/>
      <c r="N146" s="272"/>
      <c r="O146" s="272"/>
      <c r="P146" s="272"/>
      <c r="Q146" s="272"/>
      <c r="R146" s="272"/>
      <c r="S146" s="272"/>
      <c r="T146" s="273"/>
      <c r="AT146" s="274" t="s">
        <v>398</v>
      </c>
      <c r="AU146" s="274" t="s">
        <v>92</v>
      </c>
      <c r="AV146" s="15" t="s">
        <v>92</v>
      </c>
      <c r="AW146" s="15" t="s">
        <v>30</v>
      </c>
      <c r="AX146" s="15" t="s">
        <v>76</v>
      </c>
      <c r="AY146" s="274" t="s">
        <v>387</v>
      </c>
    </row>
    <row r="147" spans="1:65" s="15" customFormat="1" ht="10.199999999999999">
      <c r="B147" s="264"/>
      <c r="C147" s="265"/>
      <c r="D147" s="255" t="s">
        <v>398</v>
      </c>
      <c r="E147" s="266" t="s">
        <v>1</v>
      </c>
      <c r="F147" s="267" t="s">
        <v>2456</v>
      </c>
      <c r="G147" s="265"/>
      <c r="H147" s="268">
        <v>2</v>
      </c>
      <c r="I147" s="269"/>
      <c r="J147" s="265"/>
      <c r="K147" s="265"/>
      <c r="L147" s="270"/>
      <c r="M147" s="271"/>
      <c r="N147" s="272"/>
      <c r="O147" s="272"/>
      <c r="P147" s="272"/>
      <c r="Q147" s="272"/>
      <c r="R147" s="272"/>
      <c r="S147" s="272"/>
      <c r="T147" s="273"/>
      <c r="AT147" s="274" t="s">
        <v>398</v>
      </c>
      <c r="AU147" s="274" t="s">
        <v>92</v>
      </c>
      <c r="AV147" s="15" t="s">
        <v>92</v>
      </c>
      <c r="AW147" s="15" t="s">
        <v>30</v>
      </c>
      <c r="AX147" s="15" t="s">
        <v>76</v>
      </c>
      <c r="AY147" s="274" t="s">
        <v>387</v>
      </c>
    </row>
    <row r="148" spans="1:65" s="15" customFormat="1" ht="10.199999999999999">
      <c r="B148" s="264"/>
      <c r="C148" s="265"/>
      <c r="D148" s="255" t="s">
        <v>398</v>
      </c>
      <c r="E148" s="266" t="s">
        <v>1</v>
      </c>
      <c r="F148" s="267" t="s">
        <v>2457</v>
      </c>
      <c r="G148" s="265"/>
      <c r="H148" s="268">
        <v>2</v>
      </c>
      <c r="I148" s="269"/>
      <c r="J148" s="265"/>
      <c r="K148" s="265"/>
      <c r="L148" s="270"/>
      <c r="M148" s="271"/>
      <c r="N148" s="272"/>
      <c r="O148" s="272"/>
      <c r="P148" s="272"/>
      <c r="Q148" s="272"/>
      <c r="R148" s="272"/>
      <c r="S148" s="272"/>
      <c r="T148" s="273"/>
      <c r="AT148" s="274" t="s">
        <v>398</v>
      </c>
      <c r="AU148" s="274" t="s">
        <v>92</v>
      </c>
      <c r="AV148" s="15" t="s">
        <v>92</v>
      </c>
      <c r="AW148" s="15" t="s">
        <v>30</v>
      </c>
      <c r="AX148" s="15" t="s">
        <v>76</v>
      </c>
      <c r="AY148" s="274" t="s">
        <v>387</v>
      </c>
    </row>
    <row r="149" spans="1:65" s="15" customFormat="1" ht="10.199999999999999">
      <c r="B149" s="264"/>
      <c r="C149" s="265"/>
      <c r="D149" s="255" t="s">
        <v>398</v>
      </c>
      <c r="E149" s="266" t="s">
        <v>1</v>
      </c>
      <c r="F149" s="267" t="s">
        <v>2458</v>
      </c>
      <c r="G149" s="265"/>
      <c r="H149" s="268">
        <v>2</v>
      </c>
      <c r="I149" s="269"/>
      <c r="J149" s="265"/>
      <c r="K149" s="265"/>
      <c r="L149" s="270"/>
      <c r="M149" s="271"/>
      <c r="N149" s="272"/>
      <c r="O149" s="272"/>
      <c r="P149" s="272"/>
      <c r="Q149" s="272"/>
      <c r="R149" s="272"/>
      <c r="S149" s="272"/>
      <c r="T149" s="273"/>
      <c r="AT149" s="274" t="s">
        <v>398</v>
      </c>
      <c r="AU149" s="274" t="s">
        <v>92</v>
      </c>
      <c r="AV149" s="15" t="s">
        <v>92</v>
      </c>
      <c r="AW149" s="15" t="s">
        <v>30</v>
      </c>
      <c r="AX149" s="15" t="s">
        <v>76</v>
      </c>
      <c r="AY149" s="274" t="s">
        <v>387</v>
      </c>
    </row>
    <row r="150" spans="1:65" s="15" customFormat="1" ht="10.199999999999999">
      <c r="B150" s="264"/>
      <c r="C150" s="265"/>
      <c r="D150" s="255" t="s">
        <v>398</v>
      </c>
      <c r="E150" s="266" t="s">
        <v>1</v>
      </c>
      <c r="F150" s="267" t="s">
        <v>2459</v>
      </c>
      <c r="G150" s="265"/>
      <c r="H150" s="268">
        <v>1</v>
      </c>
      <c r="I150" s="269"/>
      <c r="J150" s="265"/>
      <c r="K150" s="265"/>
      <c r="L150" s="270"/>
      <c r="M150" s="271"/>
      <c r="N150" s="272"/>
      <c r="O150" s="272"/>
      <c r="P150" s="272"/>
      <c r="Q150" s="272"/>
      <c r="R150" s="272"/>
      <c r="S150" s="272"/>
      <c r="T150" s="273"/>
      <c r="AT150" s="274" t="s">
        <v>398</v>
      </c>
      <c r="AU150" s="274" t="s">
        <v>92</v>
      </c>
      <c r="AV150" s="15" t="s">
        <v>92</v>
      </c>
      <c r="AW150" s="15" t="s">
        <v>30</v>
      </c>
      <c r="AX150" s="15" t="s">
        <v>76</v>
      </c>
      <c r="AY150" s="274" t="s">
        <v>387</v>
      </c>
    </row>
    <row r="151" spans="1:65" s="15" customFormat="1" ht="10.199999999999999">
      <c r="B151" s="264"/>
      <c r="C151" s="265"/>
      <c r="D151" s="255" t="s">
        <v>398</v>
      </c>
      <c r="E151" s="266" t="s">
        <v>1</v>
      </c>
      <c r="F151" s="267" t="s">
        <v>2460</v>
      </c>
      <c r="G151" s="265"/>
      <c r="H151" s="268">
        <v>2</v>
      </c>
      <c r="I151" s="269"/>
      <c r="J151" s="265"/>
      <c r="K151" s="265"/>
      <c r="L151" s="270"/>
      <c r="M151" s="271"/>
      <c r="N151" s="272"/>
      <c r="O151" s="272"/>
      <c r="P151" s="272"/>
      <c r="Q151" s="272"/>
      <c r="R151" s="272"/>
      <c r="S151" s="272"/>
      <c r="T151" s="273"/>
      <c r="AT151" s="274" t="s">
        <v>398</v>
      </c>
      <c r="AU151" s="274" t="s">
        <v>92</v>
      </c>
      <c r="AV151" s="15" t="s">
        <v>92</v>
      </c>
      <c r="AW151" s="15" t="s">
        <v>30</v>
      </c>
      <c r="AX151" s="15" t="s">
        <v>76</v>
      </c>
      <c r="AY151" s="274" t="s">
        <v>387</v>
      </c>
    </row>
    <row r="152" spans="1:65" s="15" customFormat="1" ht="10.199999999999999">
      <c r="B152" s="264"/>
      <c r="C152" s="265"/>
      <c r="D152" s="255" t="s">
        <v>398</v>
      </c>
      <c r="E152" s="266" t="s">
        <v>1</v>
      </c>
      <c r="F152" s="267" t="s">
        <v>2461</v>
      </c>
      <c r="G152" s="265"/>
      <c r="H152" s="268">
        <v>2</v>
      </c>
      <c r="I152" s="269"/>
      <c r="J152" s="265"/>
      <c r="K152" s="265"/>
      <c r="L152" s="270"/>
      <c r="M152" s="271"/>
      <c r="N152" s="272"/>
      <c r="O152" s="272"/>
      <c r="P152" s="272"/>
      <c r="Q152" s="272"/>
      <c r="R152" s="272"/>
      <c r="S152" s="272"/>
      <c r="T152" s="273"/>
      <c r="AT152" s="274" t="s">
        <v>398</v>
      </c>
      <c r="AU152" s="274" t="s">
        <v>92</v>
      </c>
      <c r="AV152" s="15" t="s">
        <v>92</v>
      </c>
      <c r="AW152" s="15" t="s">
        <v>30</v>
      </c>
      <c r="AX152" s="15" t="s">
        <v>76</v>
      </c>
      <c r="AY152" s="274" t="s">
        <v>387</v>
      </c>
    </row>
    <row r="153" spans="1:65" s="15" customFormat="1" ht="10.199999999999999">
      <c r="B153" s="264"/>
      <c r="C153" s="265"/>
      <c r="D153" s="255" t="s">
        <v>398</v>
      </c>
      <c r="E153" s="266" t="s">
        <v>1</v>
      </c>
      <c r="F153" s="267" t="s">
        <v>2462</v>
      </c>
      <c r="G153" s="265"/>
      <c r="H153" s="268">
        <v>2</v>
      </c>
      <c r="I153" s="269"/>
      <c r="J153" s="265"/>
      <c r="K153" s="265"/>
      <c r="L153" s="270"/>
      <c r="M153" s="271"/>
      <c r="N153" s="272"/>
      <c r="O153" s="272"/>
      <c r="P153" s="272"/>
      <c r="Q153" s="272"/>
      <c r="R153" s="272"/>
      <c r="S153" s="272"/>
      <c r="T153" s="273"/>
      <c r="AT153" s="274" t="s">
        <v>398</v>
      </c>
      <c r="AU153" s="274" t="s">
        <v>92</v>
      </c>
      <c r="AV153" s="15" t="s">
        <v>92</v>
      </c>
      <c r="AW153" s="15" t="s">
        <v>30</v>
      </c>
      <c r="AX153" s="15" t="s">
        <v>76</v>
      </c>
      <c r="AY153" s="274" t="s">
        <v>387</v>
      </c>
    </row>
    <row r="154" spans="1:65" s="15" customFormat="1" ht="10.199999999999999">
      <c r="B154" s="264"/>
      <c r="C154" s="265"/>
      <c r="D154" s="255" t="s">
        <v>398</v>
      </c>
      <c r="E154" s="266" t="s">
        <v>1</v>
      </c>
      <c r="F154" s="267" t="s">
        <v>2463</v>
      </c>
      <c r="G154" s="265"/>
      <c r="H154" s="268">
        <v>1</v>
      </c>
      <c r="I154" s="269"/>
      <c r="J154" s="265"/>
      <c r="K154" s="265"/>
      <c r="L154" s="270"/>
      <c r="M154" s="271"/>
      <c r="N154" s="272"/>
      <c r="O154" s="272"/>
      <c r="P154" s="272"/>
      <c r="Q154" s="272"/>
      <c r="R154" s="272"/>
      <c r="S154" s="272"/>
      <c r="T154" s="273"/>
      <c r="AT154" s="274" t="s">
        <v>398</v>
      </c>
      <c r="AU154" s="274" t="s">
        <v>92</v>
      </c>
      <c r="AV154" s="15" t="s">
        <v>92</v>
      </c>
      <c r="AW154" s="15" t="s">
        <v>30</v>
      </c>
      <c r="AX154" s="15" t="s">
        <v>76</v>
      </c>
      <c r="AY154" s="274" t="s">
        <v>387</v>
      </c>
    </row>
    <row r="155" spans="1:65" s="15" customFormat="1" ht="10.199999999999999">
      <c r="B155" s="264"/>
      <c r="C155" s="265"/>
      <c r="D155" s="255" t="s">
        <v>398</v>
      </c>
      <c r="E155" s="266" t="s">
        <v>1</v>
      </c>
      <c r="F155" s="267" t="s">
        <v>2464</v>
      </c>
      <c r="G155" s="265"/>
      <c r="H155" s="268">
        <v>1</v>
      </c>
      <c r="I155" s="269"/>
      <c r="J155" s="265"/>
      <c r="K155" s="265"/>
      <c r="L155" s="270"/>
      <c r="M155" s="271"/>
      <c r="N155" s="272"/>
      <c r="O155" s="272"/>
      <c r="P155" s="272"/>
      <c r="Q155" s="272"/>
      <c r="R155" s="272"/>
      <c r="S155" s="272"/>
      <c r="T155" s="273"/>
      <c r="AT155" s="274" t="s">
        <v>398</v>
      </c>
      <c r="AU155" s="274" t="s">
        <v>92</v>
      </c>
      <c r="AV155" s="15" t="s">
        <v>92</v>
      </c>
      <c r="AW155" s="15" t="s">
        <v>30</v>
      </c>
      <c r="AX155" s="15" t="s">
        <v>76</v>
      </c>
      <c r="AY155" s="274" t="s">
        <v>387</v>
      </c>
    </row>
    <row r="156" spans="1:65" s="15" customFormat="1" ht="10.199999999999999">
      <c r="B156" s="264"/>
      <c r="C156" s="265"/>
      <c r="D156" s="255" t="s">
        <v>398</v>
      </c>
      <c r="E156" s="266" t="s">
        <v>1</v>
      </c>
      <c r="F156" s="267" t="s">
        <v>2465</v>
      </c>
      <c r="G156" s="265"/>
      <c r="H156" s="268">
        <v>2</v>
      </c>
      <c r="I156" s="269"/>
      <c r="J156" s="265"/>
      <c r="K156" s="265"/>
      <c r="L156" s="270"/>
      <c r="M156" s="271"/>
      <c r="N156" s="272"/>
      <c r="O156" s="272"/>
      <c r="P156" s="272"/>
      <c r="Q156" s="272"/>
      <c r="R156" s="272"/>
      <c r="S156" s="272"/>
      <c r="T156" s="273"/>
      <c r="AT156" s="274" t="s">
        <v>398</v>
      </c>
      <c r="AU156" s="274" t="s">
        <v>92</v>
      </c>
      <c r="AV156" s="15" t="s">
        <v>92</v>
      </c>
      <c r="AW156" s="15" t="s">
        <v>30</v>
      </c>
      <c r="AX156" s="15" t="s">
        <v>76</v>
      </c>
      <c r="AY156" s="274" t="s">
        <v>387</v>
      </c>
    </row>
    <row r="157" spans="1:65" s="15" customFormat="1" ht="10.199999999999999">
      <c r="B157" s="264"/>
      <c r="C157" s="265"/>
      <c r="D157" s="255" t="s">
        <v>398</v>
      </c>
      <c r="E157" s="266" t="s">
        <v>1</v>
      </c>
      <c r="F157" s="267" t="s">
        <v>2466</v>
      </c>
      <c r="G157" s="265"/>
      <c r="H157" s="268">
        <v>1</v>
      </c>
      <c r="I157" s="269"/>
      <c r="J157" s="265"/>
      <c r="K157" s="265"/>
      <c r="L157" s="270"/>
      <c r="M157" s="271"/>
      <c r="N157" s="272"/>
      <c r="O157" s="272"/>
      <c r="P157" s="272"/>
      <c r="Q157" s="272"/>
      <c r="R157" s="272"/>
      <c r="S157" s="272"/>
      <c r="T157" s="273"/>
      <c r="AT157" s="274" t="s">
        <v>398</v>
      </c>
      <c r="AU157" s="274" t="s">
        <v>92</v>
      </c>
      <c r="AV157" s="15" t="s">
        <v>92</v>
      </c>
      <c r="AW157" s="15" t="s">
        <v>30</v>
      </c>
      <c r="AX157" s="15" t="s">
        <v>76</v>
      </c>
      <c r="AY157" s="274" t="s">
        <v>387</v>
      </c>
    </row>
    <row r="158" spans="1:65" s="15" customFormat="1" ht="10.199999999999999">
      <c r="B158" s="264"/>
      <c r="C158" s="265"/>
      <c r="D158" s="255" t="s">
        <v>398</v>
      </c>
      <c r="E158" s="266" t="s">
        <v>1</v>
      </c>
      <c r="F158" s="267" t="s">
        <v>2467</v>
      </c>
      <c r="G158" s="265"/>
      <c r="H158" s="268">
        <v>2</v>
      </c>
      <c r="I158" s="269"/>
      <c r="J158" s="265"/>
      <c r="K158" s="265"/>
      <c r="L158" s="270"/>
      <c r="M158" s="271"/>
      <c r="N158" s="272"/>
      <c r="O158" s="272"/>
      <c r="P158" s="272"/>
      <c r="Q158" s="272"/>
      <c r="R158" s="272"/>
      <c r="S158" s="272"/>
      <c r="T158" s="273"/>
      <c r="AT158" s="274" t="s">
        <v>398</v>
      </c>
      <c r="AU158" s="274" t="s">
        <v>92</v>
      </c>
      <c r="AV158" s="15" t="s">
        <v>92</v>
      </c>
      <c r="AW158" s="15" t="s">
        <v>30</v>
      </c>
      <c r="AX158" s="15" t="s">
        <v>76</v>
      </c>
      <c r="AY158" s="274" t="s">
        <v>387</v>
      </c>
    </row>
    <row r="159" spans="1:65" s="16" customFormat="1" ht="10.199999999999999">
      <c r="B159" s="275"/>
      <c r="C159" s="276"/>
      <c r="D159" s="255" t="s">
        <v>398</v>
      </c>
      <c r="E159" s="277" t="s">
        <v>1</v>
      </c>
      <c r="F159" s="278" t="s">
        <v>401</v>
      </c>
      <c r="G159" s="276"/>
      <c r="H159" s="279">
        <v>40</v>
      </c>
      <c r="I159" s="280"/>
      <c r="J159" s="276"/>
      <c r="K159" s="276"/>
      <c r="L159" s="281"/>
      <c r="M159" s="282"/>
      <c r="N159" s="283"/>
      <c r="O159" s="283"/>
      <c r="P159" s="283"/>
      <c r="Q159" s="283"/>
      <c r="R159" s="283"/>
      <c r="S159" s="283"/>
      <c r="T159" s="284"/>
      <c r="AT159" s="285" t="s">
        <v>398</v>
      </c>
      <c r="AU159" s="285" t="s">
        <v>92</v>
      </c>
      <c r="AV159" s="16" t="s">
        <v>386</v>
      </c>
      <c r="AW159" s="16" t="s">
        <v>30</v>
      </c>
      <c r="AX159" s="16" t="s">
        <v>84</v>
      </c>
      <c r="AY159" s="285" t="s">
        <v>387</v>
      </c>
    </row>
    <row r="160" spans="1:65" s="2" customFormat="1" ht="24.15" customHeight="1">
      <c r="A160" s="37"/>
      <c r="B160" s="38"/>
      <c r="C160" s="297" t="s">
        <v>92</v>
      </c>
      <c r="D160" s="297" t="s">
        <v>592</v>
      </c>
      <c r="E160" s="298" t="s">
        <v>1847</v>
      </c>
      <c r="F160" s="299" t="s">
        <v>1848</v>
      </c>
      <c r="G160" s="300" t="s">
        <v>436</v>
      </c>
      <c r="H160" s="301">
        <v>5</v>
      </c>
      <c r="I160" s="302"/>
      <c r="J160" s="303">
        <f>ROUND(I160*H160,2)</f>
        <v>0</v>
      </c>
      <c r="K160" s="304"/>
      <c r="L160" s="305"/>
      <c r="M160" s="306" t="s">
        <v>1</v>
      </c>
      <c r="N160" s="307" t="s">
        <v>42</v>
      </c>
      <c r="O160" s="78"/>
      <c r="P160" s="250">
        <f>O160*H160</f>
        <v>0</v>
      </c>
      <c r="Q160" s="250">
        <v>2.8000000000000001E-2</v>
      </c>
      <c r="R160" s="250">
        <f>Q160*H160</f>
        <v>0.14000000000000001</v>
      </c>
      <c r="S160" s="250">
        <v>0</v>
      </c>
      <c r="T160" s="251">
        <f>S160*H160</f>
        <v>0</v>
      </c>
      <c r="U160" s="37"/>
      <c r="V160" s="37"/>
      <c r="W160" s="37"/>
      <c r="X160" s="37"/>
      <c r="Y160" s="37"/>
      <c r="Z160" s="37"/>
      <c r="AA160" s="37"/>
      <c r="AB160" s="37"/>
      <c r="AC160" s="37"/>
      <c r="AD160" s="37"/>
      <c r="AE160" s="37"/>
      <c r="AR160" s="252" t="s">
        <v>443</v>
      </c>
      <c r="AT160" s="252" t="s">
        <v>592</v>
      </c>
      <c r="AU160" s="252" t="s">
        <v>92</v>
      </c>
      <c r="AY160" s="19" t="s">
        <v>387</v>
      </c>
      <c r="BE160" s="127">
        <f>IF(N160="základná",J160,0)</f>
        <v>0</v>
      </c>
      <c r="BF160" s="127">
        <f>IF(N160="znížená",J160,0)</f>
        <v>0</v>
      </c>
      <c r="BG160" s="127">
        <f>IF(N160="zákl. prenesená",J160,0)</f>
        <v>0</v>
      </c>
      <c r="BH160" s="127">
        <f>IF(N160="zníž. prenesená",J160,0)</f>
        <v>0</v>
      </c>
      <c r="BI160" s="127">
        <f>IF(N160="nulová",J160,0)</f>
        <v>0</v>
      </c>
      <c r="BJ160" s="19" t="s">
        <v>92</v>
      </c>
      <c r="BK160" s="127">
        <f>ROUND(I160*H160,2)</f>
        <v>0</v>
      </c>
      <c r="BL160" s="19" t="s">
        <v>386</v>
      </c>
      <c r="BM160" s="252" t="s">
        <v>386</v>
      </c>
    </row>
    <row r="161" spans="1:65" s="2" customFormat="1" ht="21.75" customHeight="1">
      <c r="A161" s="37"/>
      <c r="B161" s="38"/>
      <c r="C161" s="240" t="s">
        <v>99</v>
      </c>
      <c r="D161" s="240" t="s">
        <v>393</v>
      </c>
      <c r="E161" s="241" t="s">
        <v>1849</v>
      </c>
      <c r="F161" s="242" t="s">
        <v>1850</v>
      </c>
      <c r="G161" s="243" t="s">
        <v>436</v>
      </c>
      <c r="H161" s="244">
        <v>40</v>
      </c>
      <c r="I161" s="245"/>
      <c r="J161" s="246">
        <f>ROUND(I161*H161,2)</f>
        <v>0</v>
      </c>
      <c r="K161" s="247"/>
      <c r="L161" s="40"/>
      <c r="M161" s="248" t="s">
        <v>1</v>
      </c>
      <c r="N161" s="249" t="s">
        <v>42</v>
      </c>
      <c r="O161" s="78"/>
      <c r="P161" s="250">
        <f>O161*H161</f>
        <v>0</v>
      </c>
      <c r="Q161" s="250">
        <v>0</v>
      </c>
      <c r="R161" s="250">
        <f>Q161*H161</f>
        <v>0</v>
      </c>
      <c r="S161" s="250">
        <v>0</v>
      </c>
      <c r="T161" s="251">
        <f>S161*H161</f>
        <v>0</v>
      </c>
      <c r="U161" s="37"/>
      <c r="V161" s="37"/>
      <c r="W161" s="37"/>
      <c r="X161" s="37"/>
      <c r="Y161" s="37"/>
      <c r="Z161" s="37"/>
      <c r="AA161" s="37"/>
      <c r="AB161" s="37"/>
      <c r="AC161" s="37"/>
      <c r="AD161" s="37"/>
      <c r="AE161" s="37"/>
      <c r="AR161" s="252" t="s">
        <v>386</v>
      </c>
      <c r="AT161" s="252" t="s">
        <v>393</v>
      </c>
      <c r="AU161" s="252" t="s">
        <v>92</v>
      </c>
      <c r="AY161" s="19" t="s">
        <v>387</v>
      </c>
      <c r="BE161" s="127">
        <f>IF(N161="základná",J161,0)</f>
        <v>0</v>
      </c>
      <c r="BF161" s="127">
        <f>IF(N161="znížená",J161,0)</f>
        <v>0</v>
      </c>
      <c r="BG161" s="127">
        <f>IF(N161="zákl. prenesená",J161,0)</f>
        <v>0</v>
      </c>
      <c r="BH161" s="127">
        <f>IF(N161="zníž. prenesená",J161,0)</f>
        <v>0</v>
      </c>
      <c r="BI161" s="127">
        <f>IF(N161="nulová",J161,0)</f>
        <v>0</v>
      </c>
      <c r="BJ161" s="19" t="s">
        <v>92</v>
      </c>
      <c r="BK161" s="127">
        <f>ROUND(I161*H161,2)</f>
        <v>0</v>
      </c>
      <c r="BL161" s="19" t="s">
        <v>386</v>
      </c>
      <c r="BM161" s="252" t="s">
        <v>433</v>
      </c>
    </row>
    <row r="162" spans="1:65" s="15" customFormat="1" ht="10.199999999999999">
      <c r="B162" s="264"/>
      <c r="C162" s="265"/>
      <c r="D162" s="255" t="s">
        <v>398</v>
      </c>
      <c r="E162" s="266" t="s">
        <v>1</v>
      </c>
      <c r="F162" s="267" t="s">
        <v>2443</v>
      </c>
      <c r="G162" s="265"/>
      <c r="H162" s="268">
        <v>2</v>
      </c>
      <c r="I162" s="269"/>
      <c r="J162" s="265"/>
      <c r="K162" s="265"/>
      <c r="L162" s="270"/>
      <c r="M162" s="271"/>
      <c r="N162" s="272"/>
      <c r="O162" s="272"/>
      <c r="P162" s="272"/>
      <c r="Q162" s="272"/>
      <c r="R162" s="272"/>
      <c r="S162" s="272"/>
      <c r="T162" s="273"/>
      <c r="AT162" s="274" t="s">
        <v>398</v>
      </c>
      <c r="AU162" s="274" t="s">
        <v>92</v>
      </c>
      <c r="AV162" s="15" t="s">
        <v>92</v>
      </c>
      <c r="AW162" s="15" t="s">
        <v>30</v>
      </c>
      <c r="AX162" s="15" t="s">
        <v>76</v>
      </c>
      <c r="AY162" s="274" t="s">
        <v>387</v>
      </c>
    </row>
    <row r="163" spans="1:65" s="15" customFormat="1" ht="10.199999999999999">
      <c r="B163" s="264"/>
      <c r="C163" s="265"/>
      <c r="D163" s="255" t="s">
        <v>398</v>
      </c>
      <c r="E163" s="266" t="s">
        <v>1</v>
      </c>
      <c r="F163" s="267" t="s">
        <v>2444</v>
      </c>
      <c r="G163" s="265"/>
      <c r="H163" s="268">
        <v>1</v>
      </c>
      <c r="I163" s="269"/>
      <c r="J163" s="265"/>
      <c r="K163" s="265"/>
      <c r="L163" s="270"/>
      <c r="M163" s="271"/>
      <c r="N163" s="272"/>
      <c r="O163" s="272"/>
      <c r="P163" s="272"/>
      <c r="Q163" s="272"/>
      <c r="R163" s="272"/>
      <c r="S163" s="272"/>
      <c r="T163" s="273"/>
      <c r="AT163" s="274" t="s">
        <v>398</v>
      </c>
      <c r="AU163" s="274" t="s">
        <v>92</v>
      </c>
      <c r="AV163" s="15" t="s">
        <v>92</v>
      </c>
      <c r="AW163" s="15" t="s">
        <v>30</v>
      </c>
      <c r="AX163" s="15" t="s">
        <v>76</v>
      </c>
      <c r="AY163" s="274" t="s">
        <v>387</v>
      </c>
    </row>
    <row r="164" spans="1:65" s="15" customFormat="1" ht="10.199999999999999">
      <c r="B164" s="264"/>
      <c r="C164" s="265"/>
      <c r="D164" s="255" t="s">
        <v>398</v>
      </c>
      <c r="E164" s="266" t="s">
        <v>1</v>
      </c>
      <c r="F164" s="267" t="s">
        <v>2445</v>
      </c>
      <c r="G164" s="265"/>
      <c r="H164" s="268">
        <v>1</v>
      </c>
      <c r="I164" s="269"/>
      <c r="J164" s="265"/>
      <c r="K164" s="265"/>
      <c r="L164" s="270"/>
      <c r="M164" s="271"/>
      <c r="N164" s="272"/>
      <c r="O164" s="272"/>
      <c r="P164" s="272"/>
      <c r="Q164" s="272"/>
      <c r="R164" s="272"/>
      <c r="S164" s="272"/>
      <c r="T164" s="273"/>
      <c r="AT164" s="274" t="s">
        <v>398</v>
      </c>
      <c r="AU164" s="274" t="s">
        <v>92</v>
      </c>
      <c r="AV164" s="15" t="s">
        <v>92</v>
      </c>
      <c r="AW164" s="15" t="s">
        <v>30</v>
      </c>
      <c r="AX164" s="15" t="s">
        <v>76</v>
      </c>
      <c r="AY164" s="274" t="s">
        <v>387</v>
      </c>
    </row>
    <row r="165" spans="1:65" s="15" customFormat="1" ht="10.199999999999999">
      <c r="B165" s="264"/>
      <c r="C165" s="265"/>
      <c r="D165" s="255" t="s">
        <v>398</v>
      </c>
      <c r="E165" s="266" t="s">
        <v>1</v>
      </c>
      <c r="F165" s="267" t="s">
        <v>2446</v>
      </c>
      <c r="G165" s="265"/>
      <c r="H165" s="268">
        <v>1</v>
      </c>
      <c r="I165" s="269"/>
      <c r="J165" s="265"/>
      <c r="K165" s="265"/>
      <c r="L165" s="270"/>
      <c r="M165" s="271"/>
      <c r="N165" s="272"/>
      <c r="O165" s="272"/>
      <c r="P165" s="272"/>
      <c r="Q165" s="272"/>
      <c r="R165" s="272"/>
      <c r="S165" s="272"/>
      <c r="T165" s="273"/>
      <c r="AT165" s="274" t="s">
        <v>398</v>
      </c>
      <c r="AU165" s="274" t="s">
        <v>92</v>
      </c>
      <c r="AV165" s="15" t="s">
        <v>92</v>
      </c>
      <c r="AW165" s="15" t="s">
        <v>30</v>
      </c>
      <c r="AX165" s="15" t="s">
        <v>76</v>
      </c>
      <c r="AY165" s="274" t="s">
        <v>387</v>
      </c>
    </row>
    <row r="166" spans="1:65" s="15" customFormat="1" ht="10.199999999999999">
      <c r="B166" s="264"/>
      <c r="C166" s="265"/>
      <c r="D166" s="255" t="s">
        <v>398</v>
      </c>
      <c r="E166" s="266" t="s">
        <v>1</v>
      </c>
      <c r="F166" s="267" t="s">
        <v>2447</v>
      </c>
      <c r="G166" s="265"/>
      <c r="H166" s="268">
        <v>2</v>
      </c>
      <c r="I166" s="269"/>
      <c r="J166" s="265"/>
      <c r="K166" s="265"/>
      <c r="L166" s="270"/>
      <c r="M166" s="271"/>
      <c r="N166" s="272"/>
      <c r="O166" s="272"/>
      <c r="P166" s="272"/>
      <c r="Q166" s="272"/>
      <c r="R166" s="272"/>
      <c r="S166" s="272"/>
      <c r="T166" s="273"/>
      <c r="AT166" s="274" t="s">
        <v>398</v>
      </c>
      <c r="AU166" s="274" t="s">
        <v>92</v>
      </c>
      <c r="AV166" s="15" t="s">
        <v>92</v>
      </c>
      <c r="AW166" s="15" t="s">
        <v>30</v>
      </c>
      <c r="AX166" s="15" t="s">
        <v>76</v>
      </c>
      <c r="AY166" s="274" t="s">
        <v>387</v>
      </c>
    </row>
    <row r="167" spans="1:65" s="15" customFormat="1" ht="10.199999999999999">
      <c r="B167" s="264"/>
      <c r="C167" s="265"/>
      <c r="D167" s="255" t="s">
        <v>398</v>
      </c>
      <c r="E167" s="266" t="s">
        <v>1</v>
      </c>
      <c r="F167" s="267" t="s">
        <v>2448</v>
      </c>
      <c r="G167" s="265"/>
      <c r="H167" s="268">
        <v>1</v>
      </c>
      <c r="I167" s="269"/>
      <c r="J167" s="265"/>
      <c r="K167" s="265"/>
      <c r="L167" s="270"/>
      <c r="M167" s="271"/>
      <c r="N167" s="272"/>
      <c r="O167" s="272"/>
      <c r="P167" s="272"/>
      <c r="Q167" s="272"/>
      <c r="R167" s="272"/>
      <c r="S167" s="272"/>
      <c r="T167" s="273"/>
      <c r="AT167" s="274" t="s">
        <v>398</v>
      </c>
      <c r="AU167" s="274" t="s">
        <v>92</v>
      </c>
      <c r="AV167" s="15" t="s">
        <v>92</v>
      </c>
      <c r="AW167" s="15" t="s">
        <v>30</v>
      </c>
      <c r="AX167" s="15" t="s">
        <v>76</v>
      </c>
      <c r="AY167" s="274" t="s">
        <v>387</v>
      </c>
    </row>
    <row r="168" spans="1:65" s="15" customFormat="1" ht="10.199999999999999">
      <c r="B168" s="264"/>
      <c r="C168" s="265"/>
      <c r="D168" s="255" t="s">
        <v>398</v>
      </c>
      <c r="E168" s="266" t="s">
        <v>1</v>
      </c>
      <c r="F168" s="267" t="s">
        <v>2449</v>
      </c>
      <c r="G168" s="265"/>
      <c r="H168" s="268">
        <v>2</v>
      </c>
      <c r="I168" s="269"/>
      <c r="J168" s="265"/>
      <c r="K168" s="265"/>
      <c r="L168" s="270"/>
      <c r="M168" s="271"/>
      <c r="N168" s="272"/>
      <c r="O168" s="272"/>
      <c r="P168" s="272"/>
      <c r="Q168" s="272"/>
      <c r="R168" s="272"/>
      <c r="S168" s="272"/>
      <c r="T168" s="273"/>
      <c r="AT168" s="274" t="s">
        <v>398</v>
      </c>
      <c r="AU168" s="274" t="s">
        <v>92</v>
      </c>
      <c r="AV168" s="15" t="s">
        <v>92</v>
      </c>
      <c r="AW168" s="15" t="s">
        <v>30</v>
      </c>
      <c r="AX168" s="15" t="s">
        <v>76</v>
      </c>
      <c r="AY168" s="274" t="s">
        <v>387</v>
      </c>
    </row>
    <row r="169" spans="1:65" s="15" customFormat="1" ht="10.199999999999999">
      <c r="B169" s="264"/>
      <c r="C169" s="265"/>
      <c r="D169" s="255" t="s">
        <v>398</v>
      </c>
      <c r="E169" s="266" t="s">
        <v>1</v>
      </c>
      <c r="F169" s="267" t="s">
        <v>2450</v>
      </c>
      <c r="G169" s="265"/>
      <c r="H169" s="268">
        <v>2</v>
      </c>
      <c r="I169" s="269"/>
      <c r="J169" s="265"/>
      <c r="K169" s="265"/>
      <c r="L169" s="270"/>
      <c r="M169" s="271"/>
      <c r="N169" s="272"/>
      <c r="O169" s="272"/>
      <c r="P169" s="272"/>
      <c r="Q169" s="272"/>
      <c r="R169" s="272"/>
      <c r="S169" s="272"/>
      <c r="T169" s="273"/>
      <c r="AT169" s="274" t="s">
        <v>398</v>
      </c>
      <c r="AU169" s="274" t="s">
        <v>92</v>
      </c>
      <c r="AV169" s="15" t="s">
        <v>92</v>
      </c>
      <c r="AW169" s="15" t="s">
        <v>30</v>
      </c>
      <c r="AX169" s="15" t="s">
        <v>76</v>
      </c>
      <c r="AY169" s="274" t="s">
        <v>387</v>
      </c>
    </row>
    <row r="170" spans="1:65" s="15" customFormat="1" ht="10.199999999999999">
      <c r="B170" s="264"/>
      <c r="C170" s="265"/>
      <c r="D170" s="255" t="s">
        <v>398</v>
      </c>
      <c r="E170" s="266" t="s">
        <v>1</v>
      </c>
      <c r="F170" s="267" t="s">
        <v>2451</v>
      </c>
      <c r="G170" s="265"/>
      <c r="H170" s="268">
        <v>2</v>
      </c>
      <c r="I170" s="269"/>
      <c r="J170" s="265"/>
      <c r="K170" s="265"/>
      <c r="L170" s="270"/>
      <c r="M170" s="271"/>
      <c r="N170" s="272"/>
      <c r="O170" s="272"/>
      <c r="P170" s="272"/>
      <c r="Q170" s="272"/>
      <c r="R170" s="272"/>
      <c r="S170" s="272"/>
      <c r="T170" s="273"/>
      <c r="AT170" s="274" t="s">
        <v>398</v>
      </c>
      <c r="AU170" s="274" t="s">
        <v>92</v>
      </c>
      <c r="AV170" s="15" t="s">
        <v>92</v>
      </c>
      <c r="AW170" s="15" t="s">
        <v>30</v>
      </c>
      <c r="AX170" s="15" t="s">
        <v>76</v>
      </c>
      <c r="AY170" s="274" t="s">
        <v>387</v>
      </c>
    </row>
    <row r="171" spans="1:65" s="15" customFormat="1" ht="10.199999999999999">
      <c r="B171" s="264"/>
      <c r="C171" s="265"/>
      <c r="D171" s="255" t="s">
        <v>398</v>
      </c>
      <c r="E171" s="266" t="s">
        <v>1</v>
      </c>
      <c r="F171" s="267" t="s">
        <v>2452</v>
      </c>
      <c r="G171" s="265"/>
      <c r="H171" s="268">
        <v>2</v>
      </c>
      <c r="I171" s="269"/>
      <c r="J171" s="265"/>
      <c r="K171" s="265"/>
      <c r="L171" s="270"/>
      <c r="M171" s="271"/>
      <c r="N171" s="272"/>
      <c r="O171" s="272"/>
      <c r="P171" s="272"/>
      <c r="Q171" s="272"/>
      <c r="R171" s="272"/>
      <c r="S171" s="272"/>
      <c r="T171" s="273"/>
      <c r="AT171" s="274" t="s">
        <v>398</v>
      </c>
      <c r="AU171" s="274" t="s">
        <v>92</v>
      </c>
      <c r="AV171" s="15" t="s">
        <v>92</v>
      </c>
      <c r="AW171" s="15" t="s">
        <v>30</v>
      </c>
      <c r="AX171" s="15" t="s">
        <v>76</v>
      </c>
      <c r="AY171" s="274" t="s">
        <v>387</v>
      </c>
    </row>
    <row r="172" spans="1:65" s="15" customFormat="1" ht="10.199999999999999">
      <c r="B172" s="264"/>
      <c r="C172" s="265"/>
      <c r="D172" s="255" t="s">
        <v>398</v>
      </c>
      <c r="E172" s="266" t="s">
        <v>1</v>
      </c>
      <c r="F172" s="267" t="s">
        <v>2453</v>
      </c>
      <c r="G172" s="265"/>
      <c r="H172" s="268">
        <v>1</v>
      </c>
      <c r="I172" s="269"/>
      <c r="J172" s="265"/>
      <c r="K172" s="265"/>
      <c r="L172" s="270"/>
      <c r="M172" s="271"/>
      <c r="N172" s="272"/>
      <c r="O172" s="272"/>
      <c r="P172" s="272"/>
      <c r="Q172" s="272"/>
      <c r="R172" s="272"/>
      <c r="S172" s="272"/>
      <c r="T172" s="273"/>
      <c r="AT172" s="274" t="s">
        <v>398</v>
      </c>
      <c r="AU172" s="274" t="s">
        <v>92</v>
      </c>
      <c r="AV172" s="15" t="s">
        <v>92</v>
      </c>
      <c r="AW172" s="15" t="s">
        <v>30</v>
      </c>
      <c r="AX172" s="15" t="s">
        <v>76</v>
      </c>
      <c r="AY172" s="274" t="s">
        <v>387</v>
      </c>
    </row>
    <row r="173" spans="1:65" s="15" customFormat="1" ht="10.199999999999999">
      <c r="B173" s="264"/>
      <c r="C173" s="265"/>
      <c r="D173" s="255" t="s">
        <v>398</v>
      </c>
      <c r="E173" s="266" t="s">
        <v>1</v>
      </c>
      <c r="F173" s="267" t="s">
        <v>2454</v>
      </c>
      <c r="G173" s="265"/>
      <c r="H173" s="268">
        <v>2</v>
      </c>
      <c r="I173" s="269"/>
      <c r="J173" s="265"/>
      <c r="K173" s="265"/>
      <c r="L173" s="270"/>
      <c r="M173" s="271"/>
      <c r="N173" s="272"/>
      <c r="O173" s="272"/>
      <c r="P173" s="272"/>
      <c r="Q173" s="272"/>
      <c r="R173" s="272"/>
      <c r="S173" s="272"/>
      <c r="T173" s="273"/>
      <c r="AT173" s="274" t="s">
        <v>398</v>
      </c>
      <c r="AU173" s="274" t="s">
        <v>92</v>
      </c>
      <c r="AV173" s="15" t="s">
        <v>92</v>
      </c>
      <c r="AW173" s="15" t="s">
        <v>30</v>
      </c>
      <c r="AX173" s="15" t="s">
        <v>76</v>
      </c>
      <c r="AY173" s="274" t="s">
        <v>387</v>
      </c>
    </row>
    <row r="174" spans="1:65" s="15" customFormat="1" ht="10.199999999999999">
      <c r="B174" s="264"/>
      <c r="C174" s="265"/>
      <c r="D174" s="255" t="s">
        <v>398</v>
      </c>
      <c r="E174" s="266" t="s">
        <v>1</v>
      </c>
      <c r="F174" s="267" t="s">
        <v>2455</v>
      </c>
      <c r="G174" s="265"/>
      <c r="H174" s="268">
        <v>1</v>
      </c>
      <c r="I174" s="269"/>
      <c r="J174" s="265"/>
      <c r="K174" s="265"/>
      <c r="L174" s="270"/>
      <c r="M174" s="271"/>
      <c r="N174" s="272"/>
      <c r="O174" s="272"/>
      <c r="P174" s="272"/>
      <c r="Q174" s="272"/>
      <c r="R174" s="272"/>
      <c r="S174" s="272"/>
      <c r="T174" s="273"/>
      <c r="AT174" s="274" t="s">
        <v>398</v>
      </c>
      <c r="AU174" s="274" t="s">
        <v>92</v>
      </c>
      <c r="AV174" s="15" t="s">
        <v>92</v>
      </c>
      <c r="AW174" s="15" t="s">
        <v>30</v>
      </c>
      <c r="AX174" s="15" t="s">
        <v>76</v>
      </c>
      <c r="AY174" s="274" t="s">
        <v>387</v>
      </c>
    </row>
    <row r="175" spans="1:65" s="15" customFormat="1" ht="10.199999999999999">
      <c r="B175" s="264"/>
      <c r="C175" s="265"/>
      <c r="D175" s="255" t="s">
        <v>398</v>
      </c>
      <c r="E175" s="266" t="s">
        <v>1</v>
      </c>
      <c r="F175" s="267" t="s">
        <v>2456</v>
      </c>
      <c r="G175" s="265"/>
      <c r="H175" s="268">
        <v>2</v>
      </c>
      <c r="I175" s="269"/>
      <c r="J175" s="265"/>
      <c r="K175" s="265"/>
      <c r="L175" s="270"/>
      <c r="M175" s="271"/>
      <c r="N175" s="272"/>
      <c r="O175" s="272"/>
      <c r="P175" s="272"/>
      <c r="Q175" s="272"/>
      <c r="R175" s="272"/>
      <c r="S175" s="272"/>
      <c r="T175" s="273"/>
      <c r="AT175" s="274" t="s">
        <v>398</v>
      </c>
      <c r="AU175" s="274" t="s">
        <v>92</v>
      </c>
      <c r="AV175" s="15" t="s">
        <v>92</v>
      </c>
      <c r="AW175" s="15" t="s">
        <v>30</v>
      </c>
      <c r="AX175" s="15" t="s">
        <v>76</v>
      </c>
      <c r="AY175" s="274" t="s">
        <v>387</v>
      </c>
    </row>
    <row r="176" spans="1:65" s="15" customFormat="1" ht="10.199999999999999">
      <c r="B176" s="264"/>
      <c r="C176" s="265"/>
      <c r="D176" s="255" t="s">
        <v>398</v>
      </c>
      <c r="E176" s="266" t="s">
        <v>1</v>
      </c>
      <c r="F176" s="267" t="s">
        <v>2457</v>
      </c>
      <c r="G176" s="265"/>
      <c r="H176" s="268">
        <v>2</v>
      </c>
      <c r="I176" s="269"/>
      <c r="J176" s="265"/>
      <c r="K176" s="265"/>
      <c r="L176" s="270"/>
      <c r="M176" s="271"/>
      <c r="N176" s="272"/>
      <c r="O176" s="272"/>
      <c r="P176" s="272"/>
      <c r="Q176" s="272"/>
      <c r="R176" s="272"/>
      <c r="S176" s="272"/>
      <c r="T176" s="273"/>
      <c r="AT176" s="274" t="s">
        <v>398</v>
      </c>
      <c r="AU176" s="274" t="s">
        <v>92</v>
      </c>
      <c r="AV176" s="15" t="s">
        <v>92</v>
      </c>
      <c r="AW176" s="15" t="s">
        <v>30</v>
      </c>
      <c r="AX176" s="15" t="s">
        <v>76</v>
      </c>
      <c r="AY176" s="274" t="s">
        <v>387</v>
      </c>
    </row>
    <row r="177" spans="1:65" s="15" customFormat="1" ht="10.199999999999999">
      <c r="B177" s="264"/>
      <c r="C177" s="265"/>
      <c r="D177" s="255" t="s">
        <v>398</v>
      </c>
      <c r="E177" s="266" t="s">
        <v>1</v>
      </c>
      <c r="F177" s="267" t="s">
        <v>2458</v>
      </c>
      <c r="G177" s="265"/>
      <c r="H177" s="268">
        <v>2</v>
      </c>
      <c r="I177" s="269"/>
      <c r="J177" s="265"/>
      <c r="K177" s="265"/>
      <c r="L177" s="270"/>
      <c r="M177" s="271"/>
      <c r="N177" s="272"/>
      <c r="O177" s="272"/>
      <c r="P177" s="272"/>
      <c r="Q177" s="272"/>
      <c r="R177" s="272"/>
      <c r="S177" s="272"/>
      <c r="T177" s="273"/>
      <c r="AT177" s="274" t="s">
        <v>398</v>
      </c>
      <c r="AU177" s="274" t="s">
        <v>92</v>
      </c>
      <c r="AV177" s="15" t="s">
        <v>92</v>
      </c>
      <c r="AW177" s="15" t="s">
        <v>30</v>
      </c>
      <c r="AX177" s="15" t="s">
        <v>76</v>
      </c>
      <c r="AY177" s="274" t="s">
        <v>387</v>
      </c>
    </row>
    <row r="178" spans="1:65" s="15" customFormat="1" ht="10.199999999999999">
      <c r="B178" s="264"/>
      <c r="C178" s="265"/>
      <c r="D178" s="255" t="s">
        <v>398</v>
      </c>
      <c r="E178" s="266" t="s">
        <v>1</v>
      </c>
      <c r="F178" s="267" t="s">
        <v>2459</v>
      </c>
      <c r="G178" s="265"/>
      <c r="H178" s="268">
        <v>1</v>
      </c>
      <c r="I178" s="269"/>
      <c r="J178" s="265"/>
      <c r="K178" s="265"/>
      <c r="L178" s="270"/>
      <c r="M178" s="271"/>
      <c r="N178" s="272"/>
      <c r="O178" s="272"/>
      <c r="P178" s="272"/>
      <c r="Q178" s="272"/>
      <c r="R178" s="272"/>
      <c r="S178" s="272"/>
      <c r="T178" s="273"/>
      <c r="AT178" s="274" t="s">
        <v>398</v>
      </c>
      <c r="AU178" s="274" t="s">
        <v>92</v>
      </c>
      <c r="AV178" s="15" t="s">
        <v>92</v>
      </c>
      <c r="AW178" s="15" t="s">
        <v>30</v>
      </c>
      <c r="AX178" s="15" t="s">
        <v>76</v>
      </c>
      <c r="AY178" s="274" t="s">
        <v>387</v>
      </c>
    </row>
    <row r="179" spans="1:65" s="15" customFormat="1" ht="10.199999999999999">
      <c r="B179" s="264"/>
      <c r="C179" s="265"/>
      <c r="D179" s="255" t="s">
        <v>398</v>
      </c>
      <c r="E179" s="266" t="s">
        <v>1</v>
      </c>
      <c r="F179" s="267" t="s">
        <v>2460</v>
      </c>
      <c r="G179" s="265"/>
      <c r="H179" s="268">
        <v>2</v>
      </c>
      <c r="I179" s="269"/>
      <c r="J179" s="265"/>
      <c r="K179" s="265"/>
      <c r="L179" s="270"/>
      <c r="M179" s="271"/>
      <c r="N179" s="272"/>
      <c r="O179" s="272"/>
      <c r="P179" s="272"/>
      <c r="Q179" s="272"/>
      <c r="R179" s="272"/>
      <c r="S179" s="272"/>
      <c r="T179" s="273"/>
      <c r="AT179" s="274" t="s">
        <v>398</v>
      </c>
      <c r="AU179" s="274" t="s">
        <v>92</v>
      </c>
      <c r="AV179" s="15" t="s">
        <v>92</v>
      </c>
      <c r="AW179" s="15" t="s">
        <v>30</v>
      </c>
      <c r="AX179" s="15" t="s">
        <v>76</v>
      </c>
      <c r="AY179" s="274" t="s">
        <v>387</v>
      </c>
    </row>
    <row r="180" spans="1:65" s="15" customFormat="1" ht="10.199999999999999">
      <c r="B180" s="264"/>
      <c r="C180" s="265"/>
      <c r="D180" s="255" t="s">
        <v>398</v>
      </c>
      <c r="E180" s="266" t="s">
        <v>1</v>
      </c>
      <c r="F180" s="267" t="s">
        <v>2461</v>
      </c>
      <c r="G180" s="265"/>
      <c r="H180" s="268">
        <v>2</v>
      </c>
      <c r="I180" s="269"/>
      <c r="J180" s="265"/>
      <c r="K180" s="265"/>
      <c r="L180" s="270"/>
      <c r="M180" s="271"/>
      <c r="N180" s="272"/>
      <c r="O180" s="272"/>
      <c r="P180" s="272"/>
      <c r="Q180" s="272"/>
      <c r="R180" s="272"/>
      <c r="S180" s="272"/>
      <c r="T180" s="273"/>
      <c r="AT180" s="274" t="s">
        <v>398</v>
      </c>
      <c r="AU180" s="274" t="s">
        <v>92</v>
      </c>
      <c r="AV180" s="15" t="s">
        <v>92</v>
      </c>
      <c r="AW180" s="15" t="s">
        <v>30</v>
      </c>
      <c r="AX180" s="15" t="s">
        <v>76</v>
      </c>
      <c r="AY180" s="274" t="s">
        <v>387</v>
      </c>
    </row>
    <row r="181" spans="1:65" s="15" customFormat="1" ht="10.199999999999999">
      <c r="B181" s="264"/>
      <c r="C181" s="265"/>
      <c r="D181" s="255" t="s">
        <v>398</v>
      </c>
      <c r="E181" s="266" t="s">
        <v>1</v>
      </c>
      <c r="F181" s="267" t="s">
        <v>2462</v>
      </c>
      <c r="G181" s="265"/>
      <c r="H181" s="268">
        <v>2</v>
      </c>
      <c r="I181" s="269"/>
      <c r="J181" s="265"/>
      <c r="K181" s="265"/>
      <c r="L181" s="270"/>
      <c r="M181" s="271"/>
      <c r="N181" s="272"/>
      <c r="O181" s="272"/>
      <c r="P181" s="272"/>
      <c r="Q181" s="272"/>
      <c r="R181" s="272"/>
      <c r="S181" s="272"/>
      <c r="T181" s="273"/>
      <c r="AT181" s="274" t="s">
        <v>398</v>
      </c>
      <c r="AU181" s="274" t="s">
        <v>92</v>
      </c>
      <c r="AV181" s="15" t="s">
        <v>92</v>
      </c>
      <c r="AW181" s="15" t="s">
        <v>30</v>
      </c>
      <c r="AX181" s="15" t="s">
        <v>76</v>
      </c>
      <c r="AY181" s="274" t="s">
        <v>387</v>
      </c>
    </row>
    <row r="182" spans="1:65" s="15" customFormat="1" ht="10.199999999999999">
      <c r="B182" s="264"/>
      <c r="C182" s="265"/>
      <c r="D182" s="255" t="s">
        <v>398</v>
      </c>
      <c r="E182" s="266" t="s">
        <v>1</v>
      </c>
      <c r="F182" s="267" t="s">
        <v>2463</v>
      </c>
      <c r="G182" s="265"/>
      <c r="H182" s="268">
        <v>1</v>
      </c>
      <c r="I182" s="269"/>
      <c r="J182" s="265"/>
      <c r="K182" s="265"/>
      <c r="L182" s="270"/>
      <c r="M182" s="271"/>
      <c r="N182" s="272"/>
      <c r="O182" s="272"/>
      <c r="P182" s="272"/>
      <c r="Q182" s="272"/>
      <c r="R182" s="272"/>
      <c r="S182" s="272"/>
      <c r="T182" s="273"/>
      <c r="AT182" s="274" t="s">
        <v>398</v>
      </c>
      <c r="AU182" s="274" t="s">
        <v>92</v>
      </c>
      <c r="AV182" s="15" t="s">
        <v>92</v>
      </c>
      <c r="AW182" s="15" t="s">
        <v>30</v>
      </c>
      <c r="AX182" s="15" t="s">
        <v>76</v>
      </c>
      <c r="AY182" s="274" t="s">
        <v>387</v>
      </c>
    </row>
    <row r="183" spans="1:65" s="15" customFormat="1" ht="10.199999999999999">
      <c r="B183" s="264"/>
      <c r="C183" s="265"/>
      <c r="D183" s="255" t="s">
        <v>398</v>
      </c>
      <c r="E183" s="266" t="s">
        <v>1</v>
      </c>
      <c r="F183" s="267" t="s">
        <v>2464</v>
      </c>
      <c r="G183" s="265"/>
      <c r="H183" s="268">
        <v>1</v>
      </c>
      <c r="I183" s="269"/>
      <c r="J183" s="265"/>
      <c r="K183" s="265"/>
      <c r="L183" s="270"/>
      <c r="M183" s="271"/>
      <c r="N183" s="272"/>
      <c r="O183" s="272"/>
      <c r="P183" s="272"/>
      <c r="Q183" s="272"/>
      <c r="R183" s="272"/>
      <c r="S183" s="272"/>
      <c r="T183" s="273"/>
      <c r="AT183" s="274" t="s">
        <v>398</v>
      </c>
      <c r="AU183" s="274" t="s">
        <v>92</v>
      </c>
      <c r="AV183" s="15" t="s">
        <v>92</v>
      </c>
      <c r="AW183" s="15" t="s">
        <v>30</v>
      </c>
      <c r="AX183" s="15" t="s">
        <v>76</v>
      </c>
      <c r="AY183" s="274" t="s">
        <v>387</v>
      </c>
    </row>
    <row r="184" spans="1:65" s="15" customFormat="1" ht="10.199999999999999">
      <c r="B184" s="264"/>
      <c r="C184" s="265"/>
      <c r="D184" s="255" t="s">
        <v>398</v>
      </c>
      <c r="E184" s="266" t="s">
        <v>1</v>
      </c>
      <c r="F184" s="267" t="s">
        <v>2465</v>
      </c>
      <c r="G184" s="265"/>
      <c r="H184" s="268">
        <v>2</v>
      </c>
      <c r="I184" s="269"/>
      <c r="J184" s="265"/>
      <c r="K184" s="265"/>
      <c r="L184" s="270"/>
      <c r="M184" s="271"/>
      <c r="N184" s="272"/>
      <c r="O184" s="272"/>
      <c r="P184" s="272"/>
      <c r="Q184" s="272"/>
      <c r="R184" s="272"/>
      <c r="S184" s="272"/>
      <c r="T184" s="273"/>
      <c r="AT184" s="274" t="s">
        <v>398</v>
      </c>
      <c r="AU184" s="274" t="s">
        <v>92</v>
      </c>
      <c r="AV184" s="15" t="s">
        <v>92</v>
      </c>
      <c r="AW184" s="15" t="s">
        <v>30</v>
      </c>
      <c r="AX184" s="15" t="s">
        <v>76</v>
      </c>
      <c r="AY184" s="274" t="s">
        <v>387</v>
      </c>
    </row>
    <row r="185" spans="1:65" s="15" customFormat="1" ht="10.199999999999999">
      <c r="B185" s="264"/>
      <c r="C185" s="265"/>
      <c r="D185" s="255" t="s">
        <v>398</v>
      </c>
      <c r="E185" s="266" t="s">
        <v>1</v>
      </c>
      <c r="F185" s="267" t="s">
        <v>2466</v>
      </c>
      <c r="G185" s="265"/>
      <c r="H185" s="268">
        <v>1</v>
      </c>
      <c r="I185" s="269"/>
      <c r="J185" s="265"/>
      <c r="K185" s="265"/>
      <c r="L185" s="270"/>
      <c r="M185" s="271"/>
      <c r="N185" s="272"/>
      <c r="O185" s="272"/>
      <c r="P185" s="272"/>
      <c r="Q185" s="272"/>
      <c r="R185" s="272"/>
      <c r="S185" s="272"/>
      <c r="T185" s="273"/>
      <c r="AT185" s="274" t="s">
        <v>398</v>
      </c>
      <c r="AU185" s="274" t="s">
        <v>92</v>
      </c>
      <c r="AV185" s="15" t="s">
        <v>92</v>
      </c>
      <c r="AW185" s="15" t="s">
        <v>30</v>
      </c>
      <c r="AX185" s="15" t="s">
        <v>76</v>
      </c>
      <c r="AY185" s="274" t="s">
        <v>387</v>
      </c>
    </row>
    <row r="186" spans="1:65" s="15" customFormat="1" ht="10.199999999999999">
      <c r="B186" s="264"/>
      <c r="C186" s="265"/>
      <c r="D186" s="255" t="s">
        <v>398</v>
      </c>
      <c r="E186" s="266" t="s">
        <v>1</v>
      </c>
      <c r="F186" s="267" t="s">
        <v>2467</v>
      </c>
      <c r="G186" s="265"/>
      <c r="H186" s="268">
        <v>2</v>
      </c>
      <c r="I186" s="269"/>
      <c r="J186" s="265"/>
      <c r="K186" s="265"/>
      <c r="L186" s="270"/>
      <c r="M186" s="271"/>
      <c r="N186" s="272"/>
      <c r="O186" s="272"/>
      <c r="P186" s="272"/>
      <c r="Q186" s="272"/>
      <c r="R186" s="272"/>
      <c r="S186" s="272"/>
      <c r="T186" s="273"/>
      <c r="AT186" s="274" t="s">
        <v>398</v>
      </c>
      <c r="AU186" s="274" t="s">
        <v>92</v>
      </c>
      <c r="AV186" s="15" t="s">
        <v>92</v>
      </c>
      <c r="AW186" s="15" t="s">
        <v>30</v>
      </c>
      <c r="AX186" s="15" t="s">
        <v>76</v>
      </c>
      <c r="AY186" s="274" t="s">
        <v>387</v>
      </c>
    </row>
    <row r="187" spans="1:65" s="16" customFormat="1" ht="10.199999999999999">
      <c r="B187" s="275"/>
      <c r="C187" s="276"/>
      <c r="D187" s="255" t="s">
        <v>398</v>
      </c>
      <c r="E187" s="277" t="s">
        <v>1</v>
      </c>
      <c r="F187" s="278" t="s">
        <v>401</v>
      </c>
      <c r="G187" s="276"/>
      <c r="H187" s="279">
        <v>40</v>
      </c>
      <c r="I187" s="280"/>
      <c r="J187" s="276"/>
      <c r="K187" s="276"/>
      <c r="L187" s="281"/>
      <c r="M187" s="282"/>
      <c r="N187" s="283"/>
      <c r="O187" s="283"/>
      <c r="P187" s="283"/>
      <c r="Q187" s="283"/>
      <c r="R187" s="283"/>
      <c r="S187" s="283"/>
      <c r="T187" s="284"/>
      <c r="AT187" s="285" t="s">
        <v>398</v>
      </c>
      <c r="AU187" s="285" t="s">
        <v>92</v>
      </c>
      <c r="AV187" s="16" t="s">
        <v>386</v>
      </c>
      <c r="AW187" s="16" t="s">
        <v>30</v>
      </c>
      <c r="AX187" s="16" t="s">
        <v>84</v>
      </c>
      <c r="AY187" s="285" t="s">
        <v>387</v>
      </c>
    </row>
    <row r="188" spans="1:65" s="2" customFormat="1" ht="33" customHeight="1">
      <c r="A188" s="37"/>
      <c r="B188" s="38"/>
      <c r="C188" s="297" t="s">
        <v>386</v>
      </c>
      <c r="D188" s="297" t="s">
        <v>592</v>
      </c>
      <c r="E188" s="298" t="s">
        <v>1851</v>
      </c>
      <c r="F188" s="299" t="s">
        <v>1852</v>
      </c>
      <c r="G188" s="300" t="s">
        <v>436</v>
      </c>
      <c r="H188" s="301">
        <v>5</v>
      </c>
      <c r="I188" s="302"/>
      <c r="J188" s="303">
        <f>ROUND(I188*H188,2)</f>
        <v>0</v>
      </c>
      <c r="K188" s="304"/>
      <c r="L188" s="305"/>
      <c r="M188" s="306" t="s">
        <v>1</v>
      </c>
      <c r="N188" s="307" t="s">
        <v>42</v>
      </c>
      <c r="O188" s="78"/>
      <c r="P188" s="250">
        <f>O188*H188</f>
        <v>0</v>
      </c>
      <c r="Q188" s="250">
        <v>1.4E-3</v>
      </c>
      <c r="R188" s="250">
        <f>Q188*H188</f>
        <v>7.0000000000000001E-3</v>
      </c>
      <c r="S188" s="250">
        <v>0</v>
      </c>
      <c r="T188" s="251">
        <f>S188*H188</f>
        <v>0</v>
      </c>
      <c r="U188" s="37"/>
      <c r="V188" s="37"/>
      <c r="W188" s="37"/>
      <c r="X188" s="37"/>
      <c r="Y188" s="37"/>
      <c r="Z188" s="37"/>
      <c r="AA188" s="37"/>
      <c r="AB188" s="37"/>
      <c r="AC188" s="37"/>
      <c r="AD188" s="37"/>
      <c r="AE188" s="37"/>
      <c r="AR188" s="252" t="s">
        <v>443</v>
      </c>
      <c r="AT188" s="252" t="s">
        <v>592</v>
      </c>
      <c r="AU188" s="252" t="s">
        <v>92</v>
      </c>
      <c r="AY188" s="19" t="s">
        <v>387</v>
      </c>
      <c r="BE188" s="127">
        <f>IF(N188="základná",J188,0)</f>
        <v>0</v>
      </c>
      <c r="BF188" s="127">
        <f>IF(N188="znížená",J188,0)</f>
        <v>0</v>
      </c>
      <c r="BG188" s="127">
        <f>IF(N188="zákl. prenesená",J188,0)</f>
        <v>0</v>
      </c>
      <c r="BH188" s="127">
        <f>IF(N188="zníž. prenesená",J188,0)</f>
        <v>0</v>
      </c>
      <c r="BI188" s="127">
        <f>IF(N188="nulová",J188,0)</f>
        <v>0</v>
      </c>
      <c r="BJ188" s="19" t="s">
        <v>92</v>
      </c>
      <c r="BK188" s="127">
        <f>ROUND(I188*H188,2)</f>
        <v>0</v>
      </c>
      <c r="BL188" s="19" t="s">
        <v>386</v>
      </c>
      <c r="BM188" s="252" t="s">
        <v>443</v>
      </c>
    </row>
    <row r="189" spans="1:65" s="2" customFormat="1" ht="24.15" customHeight="1">
      <c r="A189" s="37"/>
      <c r="B189" s="38"/>
      <c r="C189" s="240" t="s">
        <v>429</v>
      </c>
      <c r="D189" s="240" t="s">
        <v>393</v>
      </c>
      <c r="E189" s="241" t="s">
        <v>1853</v>
      </c>
      <c r="F189" s="242" t="s">
        <v>1854</v>
      </c>
      <c r="G189" s="243" t="s">
        <v>436</v>
      </c>
      <c r="H189" s="244">
        <v>77</v>
      </c>
      <c r="I189" s="245"/>
      <c r="J189" s="246">
        <f>ROUND(I189*H189,2)</f>
        <v>0</v>
      </c>
      <c r="K189" s="247"/>
      <c r="L189" s="40"/>
      <c r="M189" s="248" t="s">
        <v>1</v>
      </c>
      <c r="N189" s="249" t="s">
        <v>42</v>
      </c>
      <c r="O189" s="78"/>
      <c r="P189" s="250">
        <f>O189*H189</f>
        <v>0</v>
      </c>
      <c r="Q189" s="250">
        <v>0</v>
      </c>
      <c r="R189" s="250">
        <f>Q189*H189</f>
        <v>0</v>
      </c>
      <c r="S189" s="250">
        <v>0</v>
      </c>
      <c r="T189" s="251">
        <f>S189*H189</f>
        <v>0</v>
      </c>
      <c r="U189" s="37"/>
      <c r="V189" s="37"/>
      <c r="W189" s="37"/>
      <c r="X189" s="37"/>
      <c r="Y189" s="37"/>
      <c r="Z189" s="37"/>
      <c r="AA189" s="37"/>
      <c r="AB189" s="37"/>
      <c r="AC189" s="37"/>
      <c r="AD189" s="37"/>
      <c r="AE189" s="37"/>
      <c r="AR189" s="252" t="s">
        <v>386</v>
      </c>
      <c r="AT189" s="252" t="s">
        <v>393</v>
      </c>
      <c r="AU189" s="252" t="s">
        <v>92</v>
      </c>
      <c r="AY189" s="19" t="s">
        <v>387</v>
      </c>
      <c r="BE189" s="127">
        <f>IF(N189="základná",J189,0)</f>
        <v>0</v>
      </c>
      <c r="BF189" s="127">
        <f>IF(N189="znížená",J189,0)</f>
        <v>0</v>
      </c>
      <c r="BG189" s="127">
        <f>IF(N189="zákl. prenesená",J189,0)</f>
        <v>0</v>
      </c>
      <c r="BH189" s="127">
        <f>IF(N189="zníž. prenesená",J189,0)</f>
        <v>0</v>
      </c>
      <c r="BI189" s="127">
        <f>IF(N189="nulová",J189,0)</f>
        <v>0</v>
      </c>
      <c r="BJ189" s="19" t="s">
        <v>92</v>
      </c>
      <c r="BK189" s="127">
        <f>ROUND(I189*H189,2)</f>
        <v>0</v>
      </c>
      <c r="BL189" s="19" t="s">
        <v>386</v>
      </c>
      <c r="BM189" s="252" t="s">
        <v>128</v>
      </c>
    </row>
    <row r="190" spans="1:65" s="15" customFormat="1" ht="10.199999999999999">
      <c r="B190" s="264"/>
      <c r="C190" s="265"/>
      <c r="D190" s="255" t="s">
        <v>398</v>
      </c>
      <c r="E190" s="266" t="s">
        <v>1</v>
      </c>
      <c r="F190" s="267" t="s">
        <v>2468</v>
      </c>
      <c r="G190" s="265"/>
      <c r="H190" s="268">
        <v>5</v>
      </c>
      <c r="I190" s="269"/>
      <c r="J190" s="265"/>
      <c r="K190" s="265"/>
      <c r="L190" s="270"/>
      <c r="M190" s="271"/>
      <c r="N190" s="272"/>
      <c r="O190" s="272"/>
      <c r="P190" s="272"/>
      <c r="Q190" s="272"/>
      <c r="R190" s="272"/>
      <c r="S190" s="272"/>
      <c r="T190" s="273"/>
      <c r="AT190" s="274" t="s">
        <v>398</v>
      </c>
      <c r="AU190" s="274" t="s">
        <v>92</v>
      </c>
      <c r="AV190" s="15" t="s">
        <v>92</v>
      </c>
      <c r="AW190" s="15" t="s">
        <v>30</v>
      </c>
      <c r="AX190" s="15" t="s">
        <v>76</v>
      </c>
      <c r="AY190" s="274" t="s">
        <v>387</v>
      </c>
    </row>
    <row r="191" spans="1:65" s="15" customFormat="1" ht="20.399999999999999">
      <c r="B191" s="264"/>
      <c r="C191" s="265"/>
      <c r="D191" s="255" t="s">
        <v>398</v>
      </c>
      <c r="E191" s="266" t="s">
        <v>1</v>
      </c>
      <c r="F191" s="267" t="s">
        <v>2469</v>
      </c>
      <c r="G191" s="265"/>
      <c r="H191" s="268">
        <v>1</v>
      </c>
      <c r="I191" s="269"/>
      <c r="J191" s="265"/>
      <c r="K191" s="265"/>
      <c r="L191" s="270"/>
      <c r="M191" s="271"/>
      <c r="N191" s="272"/>
      <c r="O191" s="272"/>
      <c r="P191" s="272"/>
      <c r="Q191" s="272"/>
      <c r="R191" s="272"/>
      <c r="S191" s="272"/>
      <c r="T191" s="273"/>
      <c r="AT191" s="274" t="s">
        <v>398</v>
      </c>
      <c r="AU191" s="274" t="s">
        <v>92</v>
      </c>
      <c r="AV191" s="15" t="s">
        <v>92</v>
      </c>
      <c r="AW191" s="15" t="s">
        <v>30</v>
      </c>
      <c r="AX191" s="15" t="s">
        <v>76</v>
      </c>
      <c r="AY191" s="274" t="s">
        <v>387</v>
      </c>
    </row>
    <row r="192" spans="1:65" s="15" customFormat="1" ht="20.399999999999999">
      <c r="B192" s="264"/>
      <c r="C192" s="265"/>
      <c r="D192" s="255" t="s">
        <v>398</v>
      </c>
      <c r="E192" s="266" t="s">
        <v>1</v>
      </c>
      <c r="F192" s="267" t="s">
        <v>2470</v>
      </c>
      <c r="G192" s="265"/>
      <c r="H192" s="268">
        <v>2</v>
      </c>
      <c r="I192" s="269"/>
      <c r="J192" s="265"/>
      <c r="K192" s="265"/>
      <c r="L192" s="270"/>
      <c r="M192" s="271"/>
      <c r="N192" s="272"/>
      <c r="O192" s="272"/>
      <c r="P192" s="272"/>
      <c r="Q192" s="272"/>
      <c r="R192" s="272"/>
      <c r="S192" s="272"/>
      <c r="T192" s="273"/>
      <c r="AT192" s="274" t="s">
        <v>398</v>
      </c>
      <c r="AU192" s="274" t="s">
        <v>92</v>
      </c>
      <c r="AV192" s="15" t="s">
        <v>92</v>
      </c>
      <c r="AW192" s="15" t="s">
        <v>30</v>
      </c>
      <c r="AX192" s="15" t="s">
        <v>76</v>
      </c>
      <c r="AY192" s="274" t="s">
        <v>387</v>
      </c>
    </row>
    <row r="193" spans="2:51" s="15" customFormat="1" ht="10.199999999999999">
      <c r="B193" s="264"/>
      <c r="C193" s="265"/>
      <c r="D193" s="255" t="s">
        <v>398</v>
      </c>
      <c r="E193" s="266" t="s">
        <v>1</v>
      </c>
      <c r="F193" s="267" t="s">
        <v>2471</v>
      </c>
      <c r="G193" s="265"/>
      <c r="H193" s="268">
        <v>1</v>
      </c>
      <c r="I193" s="269"/>
      <c r="J193" s="265"/>
      <c r="K193" s="265"/>
      <c r="L193" s="270"/>
      <c r="M193" s="271"/>
      <c r="N193" s="272"/>
      <c r="O193" s="272"/>
      <c r="P193" s="272"/>
      <c r="Q193" s="272"/>
      <c r="R193" s="272"/>
      <c r="S193" s="272"/>
      <c r="T193" s="273"/>
      <c r="AT193" s="274" t="s">
        <v>398</v>
      </c>
      <c r="AU193" s="274" t="s">
        <v>92</v>
      </c>
      <c r="AV193" s="15" t="s">
        <v>92</v>
      </c>
      <c r="AW193" s="15" t="s">
        <v>30</v>
      </c>
      <c r="AX193" s="15" t="s">
        <v>76</v>
      </c>
      <c r="AY193" s="274" t="s">
        <v>387</v>
      </c>
    </row>
    <row r="194" spans="2:51" s="15" customFormat="1" ht="10.199999999999999">
      <c r="B194" s="264"/>
      <c r="C194" s="265"/>
      <c r="D194" s="255" t="s">
        <v>398</v>
      </c>
      <c r="E194" s="266" t="s">
        <v>1</v>
      </c>
      <c r="F194" s="267" t="s">
        <v>2472</v>
      </c>
      <c r="G194" s="265"/>
      <c r="H194" s="268">
        <v>2</v>
      </c>
      <c r="I194" s="269"/>
      <c r="J194" s="265"/>
      <c r="K194" s="265"/>
      <c r="L194" s="270"/>
      <c r="M194" s="271"/>
      <c r="N194" s="272"/>
      <c r="O194" s="272"/>
      <c r="P194" s="272"/>
      <c r="Q194" s="272"/>
      <c r="R194" s="272"/>
      <c r="S194" s="272"/>
      <c r="T194" s="273"/>
      <c r="AT194" s="274" t="s">
        <v>398</v>
      </c>
      <c r="AU194" s="274" t="s">
        <v>92</v>
      </c>
      <c r="AV194" s="15" t="s">
        <v>92</v>
      </c>
      <c r="AW194" s="15" t="s">
        <v>30</v>
      </c>
      <c r="AX194" s="15" t="s">
        <v>76</v>
      </c>
      <c r="AY194" s="274" t="s">
        <v>387</v>
      </c>
    </row>
    <row r="195" spans="2:51" s="15" customFormat="1" ht="10.199999999999999">
      <c r="B195" s="264"/>
      <c r="C195" s="265"/>
      <c r="D195" s="255" t="s">
        <v>398</v>
      </c>
      <c r="E195" s="266" t="s">
        <v>1</v>
      </c>
      <c r="F195" s="267" t="s">
        <v>2473</v>
      </c>
      <c r="G195" s="265"/>
      <c r="H195" s="268">
        <v>4</v>
      </c>
      <c r="I195" s="269"/>
      <c r="J195" s="265"/>
      <c r="K195" s="265"/>
      <c r="L195" s="270"/>
      <c r="M195" s="271"/>
      <c r="N195" s="272"/>
      <c r="O195" s="272"/>
      <c r="P195" s="272"/>
      <c r="Q195" s="272"/>
      <c r="R195" s="272"/>
      <c r="S195" s="272"/>
      <c r="T195" s="273"/>
      <c r="AT195" s="274" t="s">
        <v>398</v>
      </c>
      <c r="AU195" s="274" t="s">
        <v>92</v>
      </c>
      <c r="AV195" s="15" t="s">
        <v>92</v>
      </c>
      <c r="AW195" s="15" t="s">
        <v>30</v>
      </c>
      <c r="AX195" s="15" t="s">
        <v>76</v>
      </c>
      <c r="AY195" s="274" t="s">
        <v>387</v>
      </c>
    </row>
    <row r="196" spans="2:51" s="15" customFormat="1" ht="20.399999999999999">
      <c r="B196" s="264"/>
      <c r="C196" s="265"/>
      <c r="D196" s="255" t="s">
        <v>398</v>
      </c>
      <c r="E196" s="266" t="s">
        <v>1</v>
      </c>
      <c r="F196" s="267" t="s">
        <v>2474</v>
      </c>
      <c r="G196" s="265"/>
      <c r="H196" s="268">
        <v>2</v>
      </c>
      <c r="I196" s="269"/>
      <c r="J196" s="265"/>
      <c r="K196" s="265"/>
      <c r="L196" s="270"/>
      <c r="M196" s="271"/>
      <c r="N196" s="272"/>
      <c r="O196" s="272"/>
      <c r="P196" s="272"/>
      <c r="Q196" s="272"/>
      <c r="R196" s="272"/>
      <c r="S196" s="272"/>
      <c r="T196" s="273"/>
      <c r="AT196" s="274" t="s">
        <v>398</v>
      </c>
      <c r="AU196" s="274" t="s">
        <v>92</v>
      </c>
      <c r="AV196" s="15" t="s">
        <v>92</v>
      </c>
      <c r="AW196" s="15" t="s">
        <v>30</v>
      </c>
      <c r="AX196" s="15" t="s">
        <v>76</v>
      </c>
      <c r="AY196" s="274" t="s">
        <v>387</v>
      </c>
    </row>
    <row r="197" spans="2:51" s="15" customFormat="1" ht="10.199999999999999">
      <c r="B197" s="264"/>
      <c r="C197" s="265"/>
      <c r="D197" s="255" t="s">
        <v>398</v>
      </c>
      <c r="E197" s="266" t="s">
        <v>1</v>
      </c>
      <c r="F197" s="267" t="s">
        <v>2475</v>
      </c>
      <c r="G197" s="265"/>
      <c r="H197" s="268">
        <v>1</v>
      </c>
      <c r="I197" s="269"/>
      <c r="J197" s="265"/>
      <c r="K197" s="265"/>
      <c r="L197" s="270"/>
      <c r="M197" s="271"/>
      <c r="N197" s="272"/>
      <c r="O197" s="272"/>
      <c r="P197" s="272"/>
      <c r="Q197" s="272"/>
      <c r="R197" s="272"/>
      <c r="S197" s="272"/>
      <c r="T197" s="273"/>
      <c r="AT197" s="274" t="s">
        <v>398</v>
      </c>
      <c r="AU197" s="274" t="s">
        <v>92</v>
      </c>
      <c r="AV197" s="15" t="s">
        <v>92</v>
      </c>
      <c r="AW197" s="15" t="s">
        <v>30</v>
      </c>
      <c r="AX197" s="15" t="s">
        <v>76</v>
      </c>
      <c r="AY197" s="274" t="s">
        <v>387</v>
      </c>
    </row>
    <row r="198" spans="2:51" s="15" customFormat="1" ht="10.199999999999999">
      <c r="B198" s="264"/>
      <c r="C198" s="265"/>
      <c r="D198" s="255" t="s">
        <v>398</v>
      </c>
      <c r="E198" s="266" t="s">
        <v>1</v>
      </c>
      <c r="F198" s="267" t="s">
        <v>2476</v>
      </c>
      <c r="G198" s="265"/>
      <c r="H198" s="268">
        <v>2</v>
      </c>
      <c r="I198" s="269"/>
      <c r="J198" s="265"/>
      <c r="K198" s="265"/>
      <c r="L198" s="270"/>
      <c r="M198" s="271"/>
      <c r="N198" s="272"/>
      <c r="O198" s="272"/>
      <c r="P198" s="272"/>
      <c r="Q198" s="272"/>
      <c r="R198" s="272"/>
      <c r="S198" s="272"/>
      <c r="T198" s="273"/>
      <c r="AT198" s="274" t="s">
        <v>398</v>
      </c>
      <c r="AU198" s="274" t="s">
        <v>92</v>
      </c>
      <c r="AV198" s="15" t="s">
        <v>92</v>
      </c>
      <c r="AW198" s="15" t="s">
        <v>30</v>
      </c>
      <c r="AX198" s="15" t="s">
        <v>76</v>
      </c>
      <c r="AY198" s="274" t="s">
        <v>387</v>
      </c>
    </row>
    <row r="199" spans="2:51" s="15" customFormat="1" ht="10.199999999999999">
      <c r="B199" s="264"/>
      <c r="C199" s="265"/>
      <c r="D199" s="255" t="s">
        <v>398</v>
      </c>
      <c r="E199" s="266" t="s">
        <v>1</v>
      </c>
      <c r="F199" s="267" t="s">
        <v>2477</v>
      </c>
      <c r="G199" s="265"/>
      <c r="H199" s="268">
        <v>2</v>
      </c>
      <c r="I199" s="269"/>
      <c r="J199" s="265"/>
      <c r="K199" s="265"/>
      <c r="L199" s="270"/>
      <c r="M199" s="271"/>
      <c r="N199" s="272"/>
      <c r="O199" s="272"/>
      <c r="P199" s="272"/>
      <c r="Q199" s="272"/>
      <c r="R199" s="272"/>
      <c r="S199" s="272"/>
      <c r="T199" s="273"/>
      <c r="AT199" s="274" t="s">
        <v>398</v>
      </c>
      <c r="AU199" s="274" t="s">
        <v>92</v>
      </c>
      <c r="AV199" s="15" t="s">
        <v>92</v>
      </c>
      <c r="AW199" s="15" t="s">
        <v>30</v>
      </c>
      <c r="AX199" s="15" t="s">
        <v>76</v>
      </c>
      <c r="AY199" s="274" t="s">
        <v>387</v>
      </c>
    </row>
    <row r="200" spans="2:51" s="15" customFormat="1" ht="10.199999999999999">
      <c r="B200" s="264"/>
      <c r="C200" s="265"/>
      <c r="D200" s="255" t="s">
        <v>398</v>
      </c>
      <c r="E200" s="266" t="s">
        <v>1</v>
      </c>
      <c r="F200" s="267" t="s">
        <v>2478</v>
      </c>
      <c r="G200" s="265"/>
      <c r="H200" s="268">
        <v>4</v>
      </c>
      <c r="I200" s="269"/>
      <c r="J200" s="265"/>
      <c r="K200" s="265"/>
      <c r="L200" s="270"/>
      <c r="M200" s="271"/>
      <c r="N200" s="272"/>
      <c r="O200" s="272"/>
      <c r="P200" s="272"/>
      <c r="Q200" s="272"/>
      <c r="R200" s="272"/>
      <c r="S200" s="272"/>
      <c r="T200" s="273"/>
      <c r="AT200" s="274" t="s">
        <v>398</v>
      </c>
      <c r="AU200" s="274" t="s">
        <v>92</v>
      </c>
      <c r="AV200" s="15" t="s">
        <v>92</v>
      </c>
      <c r="AW200" s="15" t="s">
        <v>30</v>
      </c>
      <c r="AX200" s="15" t="s">
        <v>76</v>
      </c>
      <c r="AY200" s="274" t="s">
        <v>387</v>
      </c>
    </row>
    <row r="201" spans="2:51" s="15" customFormat="1" ht="10.199999999999999">
      <c r="B201" s="264"/>
      <c r="C201" s="265"/>
      <c r="D201" s="255" t="s">
        <v>398</v>
      </c>
      <c r="E201" s="266" t="s">
        <v>1</v>
      </c>
      <c r="F201" s="267" t="s">
        <v>2479</v>
      </c>
      <c r="G201" s="265"/>
      <c r="H201" s="268">
        <v>4</v>
      </c>
      <c r="I201" s="269"/>
      <c r="J201" s="265"/>
      <c r="K201" s="265"/>
      <c r="L201" s="270"/>
      <c r="M201" s="271"/>
      <c r="N201" s="272"/>
      <c r="O201" s="272"/>
      <c r="P201" s="272"/>
      <c r="Q201" s="272"/>
      <c r="R201" s="272"/>
      <c r="S201" s="272"/>
      <c r="T201" s="273"/>
      <c r="AT201" s="274" t="s">
        <v>398</v>
      </c>
      <c r="AU201" s="274" t="s">
        <v>92</v>
      </c>
      <c r="AV201" s="15" t="s">
        <v>92</v>
      </c>
      <c r="AW201" s="15" t="s">
        <v>30</v>
      </c>
      <c r="AX201" s="15" t="s">
        <v>76</v>
      </c>
      <c r="AY201" s="274" t="s">
        <v>387</v>
      </c>
    </row>
    <row r="202" spans="2:51" s="15" customFormat="1" ht="10.199999999999999">
      <c r="B202" s="264"/>
      <c r="C202" s="265"/>
      <c r="D202" s="255" t="s">
        <v>398</v>
      </c>
      <c r="E202" s="266" t="s">
        <v>1</v>
      </c>
      <c r="F202" s="267" t="s">
        <v>2480</v>
      </c>
      <c r="G202" s="265"/>
      <c r="H202" s="268">
        <v>4</v>
      </c>
      <c r="I202" s="269"/>
      <c r="J202" s="265"/>
      <c r="K202" s="265"/>
      <c r="L202" s="270"/>
      <c r="M202" s="271"/>
      <c r="N202" s="272"/>
      <c r="O202" s="272"/>
      <c r="P202" s="272"/>
      <c r="Q202" s="272"/>
      <c r="R202" s="272"/>
      <c r="S202" s="272"/>
      <c r="T202" s="273"/>
      <c r="AT202" s="274" t="s">
        <v>398</v>
      </c>
      <c r="AU202" s="274" t="s">
        <v>92</v>
      </c>
      <c r="AV202" s="15" t="s">
        <v>92</v>
      </c>
      <c r="AW202" s="15" t="s">
        <v>30</v>
      </c>
      <c r="AX202" s="15" t="s">
        <v>76</v>
      </c>
      <c r="AY202" s="274" t="s">
        <v>387</v>
      </c>
    </row>
    <row r="203" spans="2:51" s="15" customFormat="1" ht="10.199999999999999">
      <c r="B203" s="264"/>
      <c r="C203" s="265"/>
      <c r="D203" s="255" t="s">
        <v>398</v>
      </c>
      <c r="E203" s="266" t="s">
        <v>1</v>
      </c>
      <c r="F203" s="267" t="s">
        <v>2481</v>
      </c>
      <c r="G203" s="265"/>
      <c r="H203" s="268">
        <v>2</v>
      </c>
      <c r="I203" s="269"/>
      <c r="J203" s="265"/>
      <c r="K203" s="265"/>
      <c r="L203" s="270"/>
      <c r="M203" s="271"/>
      <c r="N203" s="272"/>
      <c r="O203" s="272"/>
      <c r="P203" s="272"/>
      <c r="Q203" s="272"/>
      <c r="R203" s="272"/>
      <c r="S203" s="272"/>
      <c r="T203" s="273"/>
      <c r="AT203" s="274" t="s">
        <v>398</v>
      </c>
      <c r="AU203" s="274" t="s">
        <v>92</v>
      </c>
      <c r="AV203" s="15" t="s">
        <v>92</v>
      </c>
      <c r="AW203" s="15" t="s">
        <v>30</v>
      </c>
      <c r="AX203" s="15" t="s">
        <v>76</v>
      </c>
      <c r="AY203" s="274" t="s">
        <v>387</v>
      </c>
    </row>
    <row r="204" spans="2:51" s="15" customFormat="1" ht="10.199999999999999">
      <c r="B204" s="264"/>
      <c r="C204" s="265"/>
      <c r="D204" s="255" t="s">
        <v>398</v>
      </c>
      <c r="E204" s="266" t="s">
        <v>1</v>
      </c>
      <c r="F204" s="267" t="s">
        <v>2482</v>
      </c>
      <c r="G204" s="265"/>
      <c r="H204" s="268">
        <v>4</v>
      </c>
      <c r="I204" s="269"/>
      <c r="J204" s="265"/>
      <c r="K204" s="265"/>
      <c r="L204" s="270"/>
      <c r="M204" s="271"/>
      <c r="N204" s="272"/>
      <c r="O204" s="272"/>
      <c r="P204" s="272"/>
      <c r="Q204" s="272"/>
      <c r="R204" s="272"/>
      <c r="S204" s="272"/>
      <c r="T204" s="273"/>
      <c r="AT204" s="274" t="s">
        <v>398</v>
      </c>
      <c r="AU204" s="274" t="s">
        <v>92</v>
      </c>
      <c r="AV204" s="15" t="s">
        <v>92</v>
      </c>
      <c r="AW204" s="15" t="s">
        <v>30</v>
      </c>
      <c r="AX204" s="15" t="s">
        <v>76</v>
      </c>
      <c r="AY204" s="274" t="s">
        <v>387</v>
      </c>
    </row>
    <row r="205" spans="2:51" s="15" customFormat="1" ht="20.399999999999999">
      <c r="B205" s="264"/>
      <c r="C205" s="265"/>
      <c r="D205" s="255" t="s">
        <v>398</v>
      </c>
      <c r="E205" s="266" t="s">
        <v>1</v>
      </c>
      <c r="F205" s="267" t="s">
        <v>2483</v>
      </c>
      <c r="G205" s="265"/>
      <c r="H205" s="268">
        <v>2</v>
      </c>
      <c r="I205" s="269"/>
      <c r="J205" s="265"/>
      <c r="K205" s="265"/>
      <c r="L205" s="270"/>
      <c r="M205" s="271"/>
      <c r="N205" s="272"/>
      <c r="O205" s="272"/>
      <c r="P205" s="272"/>
      <c r="Q205" s="272"/>
      <c r="R205" s="272"/>
      <c r="S205" s="272"/>
      <c r="T205" s="273"/>
      <c r="AT205" s="274" t="s">
        <v>398</v>
      </c>
      <c r="AU205" s="274" t="s">
        <v>92</v>
      </c>
      <c r="AV205" s="15" t="s">
        <v>92</v>
      </c>
      <c r="AW205" s="15" t="s">
        <v>30</v>
      </c>
      <c r="AX205" s="15" t="s">
        <v>76</v>
      </c>
      <c r="AY205" s="274" t="s">
        <v>387</v>
      </c>
    </row>
    <row r="206" spans="2:51" s="15" customFormat="1" ht="10.199999999999999">
      <c r="B206" s="264"/>
      <c r="C206" s="265"/>
      <c r="D206" s="255" t="s">
        <v>398</v>
      </c>
      <c r="E206" s="266" t="s">
        <v>1</v>
      </c>
      <c r="F206" s="267" t="s">
        <v>2484</v>
      </c>
      <c r="G206" s="265"/>
      <c r="H206" s="268">
        <v>1</v>
      </c>
      <c r="I206" s="269"/>
      <c r="J206" s="265"/>
      <c r="K206" s="265"/>
      <c r="L206" s="270"/>
      <c r="M206" s="271"/>
      <c r="N206" s="272"/>
      <c r="O206" s="272"/>
      <c r="P206" s="272"/>
      <c r="Q206" s="272"/>
      <c r="R206" s="272"/>
      <c r="S206" s="272"/>
      <c r="T206" s="273"/>
      <c r="AT206" s="274" t="s">
        <v>398</v>
      </c>
      <c r="AU206" s="274" t="s">
        <v>92</v>
      </c>
      <c r="AV206" s="15" t="s">
        <v>92</v>
      </c>
      <c r="AW206" s="15" t="s">
        <v>30</v>
      </c>
      <c r="AX206" s="15" t="s">
        <v>76</v>
      </c>
      <c r="AY206" s="274" t="s">
        <v>387</v>
      </c>
    </row>
    <row r="207" spans="2:51" s="15" customFormat="1" ht="10.199999999999999">
      <c r="B207" s="264"/>
      <c r="C207" s="265"/>
      <c r="D207" s="255" t="s">
        <v>398</v>
      </c>
      <c r="E207" s="266" t="s">
        <v>1</v>
      </c>
      <c r="F207" s="267" t="s">
        <v>2485</v>
      </c>
      <c r="G207" s="265"/>
      <c r="H207" s="268">
        <v>2</v>
      </c>
      <c r="I207" s="269"/>
      <c r="J207" s="265"/>
      <c r="K207" s="265"/>
      <c r="L207" s="270"/>
      <c r="M207" s="271"/>
      <c r="N207" s="272"/>
      <c r="O207" s="272"/>
      <c r="P207" s="272"/>
      <c r="Q207" s="272"/>
      <c r="R207" s="272"/>
      <c r="S207" s="272"/>
      <c r="T207" s="273"/>
      <c r="AT207" s="274" t="s">
        <v>398</v>
      </c>
      <c r="AU207" s="274" t="s">
        <v>92</v>
      </c>
      <c r="AV207" s="15" t="s">
        <v>92</v>
      </c>
      <c r="AW207" s="15" t="s">
        <v>30</v>
      </c>
      <c r="AX207" s="15" t="s">
        <v>76</v>
      </c>
      <c r="AY207" s="274" t="s">
        <v>387</v>
      </c>
    </row>
    <row r="208" spans="2:51" s="15" customFormat="1" ht="10.199999999999999">
      <c r="B208" s="264"/>
      <c r="C208" s="265"/>
      <c r="D208" s="255" t="s">
        <v>398</v>
      </c>
      <c r="E208" s="266" t="s">
        <v>1</v>
      </c>
      <c r="F208" s="267" t="s">
        <v>2486</v>
      </c>
      <c r="G208" s="265"/>
      <c r="H208" s="268">
        <v>2</v>
      </c>
      <c r="I208" s="269"/>
      <c r="J208" s="265"/>
      <c r="K208" s="265"/>
      <c r="L208" s="270"/>
      <c r="M208" s="271"/>
      <c r="N208" s="272"/>
      <c r="O208" s="272"/>
      <c r="P208" s="272"/>
      <c r="Q208" s="272"/>
      <c r="R208" s="272"/>
      <c r="S208" s="272"/>
      <c r="T208" s="273"/>
      <c r="AT208" s="274" t="s">
        <v>398</v>
      </c>
      <c r="AU208" s="274" t="s">
        <v>92</v>
      </c>
      <c r="AV208" s="15" t="s">
        <v>92</v>
      </c>
      <c r="AW208" s="15" t="s">
        <v>30</v>
      </c>
      <c r="AX208" s="15" t="s">
        <v>76</v>
      </c>
      <c r="AY208" s="274" t="s">
        <v>387</v>
      </c>
    </row>
    <row r="209" spans="1:65" s="15" customFormat="1" ht="20.399999999999999">
      <c r="B209" s="264"/>
      <c r="C209" s="265"/>
      <c r="D209" s="255" t="s">
        <v>398</v>
      </c>
      <c r="E209" s="266" t="s">
        <v>1</v>
      </c>
      <c r="F209" s="267" t="s">
        <v>2487</v>
      </c>
      <c r="G209" s="265"/>
      <c r="H209" s="268">
        <v>2</v>
      </c>
      <c r="I209" s="269"/>
      <c r="J209" s="265"/>
      <c r="K209" s="265"/>
      <c r="L209" s="270"/>
      <c r="M209" s="271"/>
      <c r="N209" s="272"/>
      <c r="O209" s="272"/>
      <c r="P209" s="272"/>
      <c r="Q209" s="272"/>
      <c r="R209" s="272"/>
      <c r="S209" s="272"/>
      <c r="T209" s="273"/>
      <c r="AT209" s="274" t="s">
        <v>398</v>
      </c>
      <c r="AU209" s="274" t="s">
        <v>92</v>
      </c>
      <c r="AV209" s="15" t="s">
        <v>92</v>
      </c>
      <c r="AW209" s="15" t="s">
        <v>30</v>
      </c>
      <c r="AX209" s="15" t="s">
        <v>76</v>
      </c>
      <c r="AY209" s="274" t="s">
        <v>387</v>
      </c>
    </row>
    <row r="210" spans="1:65" s="15" customFormat="1" ht="10.199999999999999">
      <c r="B210" s="264"/>
      <c r="C210" s="265"/>
      <c r="D210" s="255" t="s">
        <v>398</v>
      </c>
      <c r="E210" s="266" t="s">
        <v>1</v>
      </c>
      <c r="F210" s="267" t="s">
        <v>2488</v>
      </c>
      <c r="G210" s="265"/>
      <c r="H210" s="268">
        <v>2</v>
      </c>
      <c r="I210" s="269"/>
      <c r="J210" s="265"/>
      <c r="K210" s="265"/>
      <c r="L210" s="270"/>
      <c r="M210" s="271"/>
      <c r="N210" s="272"/>
      <c r="O210" s="272"/>
      <c r="P210" s="272"/>
      <c r="Q210" s="272"/>
      <c r="R210" s="272"/>
      <c r="S210" s="272"/>
      <c r="T210" s="273"/>
      <c r="AT210" s="274" t="s">
        <v>398</v>
      </c>
      <c r="AU210" s="274" t="s">
        <v>92</v>
      </c>
      <c r="AV210" s="15" t="s">
        <v>92</v>
      </c>
      <c r="AW210" s="15" t="s">
        <v>30</v>
      </c>
      <c r="AX210" s="15" t="s">
        <v>76</v>
      </c>
      <c r="AY210" s="274" t="s">
        <v>387</v>
      </c>
    </row>
    <row r="211" spans="1:65" s="15" customFormat="1" ht="10.199999999999999">
      <c r="B211" s="264"/>
      <c r="C211" s="265"/>
      <c r="D211" s="255" t="s">
        <v>398</v>
      </c>
      <c r="E211" s="266" t="s">
        <v>1</v>
      </c>
      <c r="F211" s="267" t="s">
        <v>2489</v>
      </c>
      <c r="G211" s="265"/>
      <c r="H211" s="268">
        <v>2</v>
      </c>
      <c r="I211" s="269"/>
      <c r="J211" s="265"/>
      <c r="K211" s="265"/>
      <c r="L211" s="270"/>
      <c r="M211" s="271"/>
      <c r="N211" s="272"/>
      <c r="O211" s="272"/>
      <c r="P211" s="272"/>
      <c r="Q211" s="272"/>
      <c r="R211" s="272"/>
      <c r="S211" s="272"/>
      <c r="T211" s="273"/>
      <c r="AT211" s="274" t="s">
        <v>398</v>
      </c>
      <c r="AU211" s="274" t="s">
        <v>92</v>
      </c>
      <c r="AV211" s="15" t="s">
        <v>92</v>
      </c>
      <c r="AW211" s="15" t="s">
        <v>30</v>
      </c>
      <c r="AX211" s="15" t="s">
        <v>76</v>
      </c>
      <c r="AY211" s="274" t="s">
        <v>387</v>
      </c>
    </row>
    <row r="212" spans="1:65" s="15" customFormat="1" ht="10.199999999999999">
      <c r="B212" s="264"/>
      <c r="C212" s="265"/>
      <c r="D212" s="255" t="s">
        <v>398</v>
      </c>
      <c r="E212" s="266" t="s">
        <v>1</v>
      </c>
      <c r="F212" s="267" t="s">
        <v>2490</v>
      </c>
      <c r="G212" s="265"/>
      <c r="H212" s="268">
        <v>4</v>
      </c>
      <c r="I212" s="269"/>
      <c r="J212" s="265"/>
      <c r="K212" s="265"/>
      <c r="L212" s="270"/>
      <c r="M212" s="271"/>
      <c r="N212" s="272"/>
      <c r="O212" s="272"/>
      <c r="P212" s="272"/>
      <c r="Q212" s="272"/>
      <c r="R212" s="272"/>
      <c r="S212" s="272"/>
      <c r="T212" s="273"/>
      <c r="AT212" s="274" t="s">
        <v>398</v>
      </c>
      <c r="AU212" s="274" t="s">
        <v>92</v>
      </c>
      <c r="AV212" s="15" t="s">
        <v>92</v>
      </c>
      <c r="AW212" s="15" t="s">
        <v>30</v>
      </c>
      <c r="AX212" s="15" t="s">
        <v>76</v>
      </c>
      <c r="AY212" s="274" t="s">
        <v>387</v>
      </c>
    </row>
    <row r="213" spans="1:65" s="15" customFormat="1" ht="10.199999999999999">
      <c r="B213" s="264"/>
      <c r="C213" s="265"/>
      <c r="D213" s="255" t="s">
        <v>398</v>
      </c>
      <c r="E213" s="266" t="s">
        <v>1</v>
      </c>
      <c r="F213" s="267" t="s">
        <v>2491</v>
      </c>
      <c r="G213" s="265"/>
      <c r="H213" s="268">
        <v>2</v>
      </c>
      <c r="I213" s="269"/>
      <c r="J213" s="265"/>
      <c r="K213" s="265"/>
      <c r="L213" s="270"/>
      <c r="M213" s="271"/>
      <c r="N213" s="272"/>
      <c r="O213" s="272"/>
      <c r="P213" s="272"/>
      <c r="Q213" s="272"/>
      <c r="R213" s="272"/>
      <c r="S213" s="272"/>
      <c r="T213" s="273"/>
      <c r="AT213" s="274" t="s">
        <v>398</v>
      </c>
      <c r="AU213" s="274" t="s">
        <v>92</v>
      </c>
      <c r="AV213" s="15" t="s">
        <v>92</v>
      </c>
      <c r="AW213" s="15" t="s">
        <v>30</v>
      </c>
      <c r="AX213" s="15" t="s">
        <v>76</v>
      </c>
      <c r="AY213" s="274" t="s">
        <v>387</v>
      </c>
    </row>
    <row r="214" spans="1:65" s="15" customFormat="1" ht="10.199999999999999">
      <c r="B214" s="264"/>
      <c r="C214" s="265"/>
      <c r="D214" s="255" t="s">
        <v>398</v>
      </c>
      <c r="E214" s="266" t="s">
        <v>1</v>
      </c>
      <c r="F214" s="267" t="s">
        <v>2492</v>
      </c>
      <c r="G214" s="265"/>
      <c r="H214" s="268">
        <v>2</v>
      </c>
      <c r="I214" s="269"/>
      <c r="J214" s="265"/>
      <c r="K214" s="265"/>
      <c r="L214" s="270"/>
      <c r="M214" s="271"/>
      <c r="N214" s="272"/>
      <c r="O214" s="272"/>
      <c r="P214" s="272"/>
      <c r="Q214" s="272"/>
      <c r="R214" s="272"/>
      <c r="S214" s="272"/>
      <c r="T214" s="273"/>
      <c r="AT214" s="274" t="s">
        <v>398</v>
      </c>
      <c r="AU214" s="274" t="s">
        <v>92</v>
      </c>
      <c r="AV214" s="15" t="s">
        <v>92</v>
      </c>
      <c r="AW214" s="15" t="s">
        <v>30</v>
      </c>
      <c r="AX214" s="15" t="s">
        <v>76</v>
      </c>
      <c r="AY214" s="274" t="s">
        <v>387</v>
      </c>
    </row>
    <row r="215" spans="1:65" s="15" customFormat="1" ht="10.199999999999999">
      <c r="B215" s="264"/>
      <c r="C215" s="265"/>
      <c r="D215" s="255" t="s">
        <v>398</v>
      </c>
      <c r="E215" s="266" t="s">
        <v>1</v>
      </c>
      <c r="F215" s="267" t="s">
        <v>2493</v>
      </c>
      <c r="G215" s="265"/>
      <c r="H215" s="268">
        <v>4</v>
      </c>
      <c r="I215" s="269"/>
      <c r="J215" s="265"/>
      <c r="K215" s="265"/>
      <c r="L215" s="270"/>
      <c r="M215" s="271"/>
      <c r="N215" s="272"/>
      <c r="O215" s="272"/>
      <c r="P215" s="272"/>
      <c r="Q215" s="272"/>
      <c r="R215" s="272"/>
      <c r="S215" s="272"/>
      <c r="T215" s="273"/>
      <c r="AT215" s="274" t="s">
        <v>398</v>
      </c>
      <c r="AU215" s="274" t="s">
        <v>92</v>
      </c>
      <c r="AV215" s="15" t="s">
        <v>92</v>
      </c>
      <c r="AW215" s="15" t="s">
        <v>30</v>
      </c>
      <c r="AX215" s="15" t="s">
        <v>76</v>
      </c>
      <c r="AY215" s="274" t="s">
        <v>387</v>
      </c>
    </row>
    <row r="216" spans="1:65" s="15" customFormat="1" ht="10.199999999999999">
      <c r="B216" s="264"/>
      <c r="C216" s="265"/>
      <c r="D216" s="255" t="s">
        <v>398</v>
      </c>
      <c r="E216" s="266" t="s">
        <v>1</v>
      </c>
      <c r="F216" s="267" t="s">
        <v>2494</v>
      </c>
      <c r="G216" s="265"/>
      <c r="H216" s="268">
        <v>2</v>
      </c>
      <c r="I216" s="269"/>
      <c r="J216" s="265"/>
      <c r="K216" s="265"/>
      <c r="L216" s="270"/>
      <c r="M216" s="271"/>
      <c r="N216" s="272"/>
      <c r="O216" s="272"/>
      <c r="P216" s="272"/>
      <c r="Q216" s="272"/>
      <c r="R216" s="272"/>
      <c r="S216" s="272"/>
      <c r="T216" s="273"/>
      <c r="AT216" s="274" t="s">
        <v>398</v>
      </c>
      <c r="AU216" s="274" t="s">
        <v>92</v>
      </c>
      <c r="AV216" s="15" t="s">
        <v>92</v>
      </c>
      <c r="AW216" s="15" t="s">
        <v>30</v>
      </c>
      <c r="AX216" s="15" t="s">
        <v>76</v>
      </c>
      <c r="AY216" s="274" t="s">
        <v>387</v>
      </c>
    </row>
    <row r="217" spans="1:65" s="15" customFormat="1" ht="10.199999999999999">
      <c r="B217" s="264"/>
      <c r="C217" s="265"/>
      <c r="D217" s="255" t="s">
        <v>398</v>
      </c>
      <c r="E217" s="266" t="s">
        <v>1</v>
      </c>
      <c r="F217" s="267" t="s">
        <v>2495</v>
      </c>
      <c r="G217" s="265"/>
      <c r="H217" s="268">
        <v>2</v>
      </c>
      <c r="I217" s="269"/>
      <c r="J217" s="265"/>
      <c r="K217" s="265"/>
      <c r="L217" s="270"/>
      <c r="M217" s="271"/>
      <c r="N217" s="272"/>
      <c r="O217" s="272"/>
      <c r="P217" s="272"/>
      <c r="Q217" s="272"/>
      <c r="R217" s="272"/>
      <c r="S217" s="272"/>
      <c r="T217" s="273"/>
      <c r="AT217" s="274" t="s">
        <v>398</v>
      </c>
      <c r="AU217" s="274" t="s">
        <v>92</v>
      </c>
      <c r="AV217" s="15" t="s">
        <v>92</v>
      </c>
      <c r="AW217" s="15" t="s">
        <v>30</v>
      </c>
      <c r="AX217" s="15" t="s">
        <v>76</v>
      </c>
      <c r="AY217" s="274" t="s">
        <v>387</v>
      </c>
    </row>
    <row r="218" spans="1:65" s="15" customFormat="1" ht="10.199999999999999">
      <c r="B218" s="264"/>
      <c r="C218" s="265"/>
      <c r="D218" s="255" t="s">
        <v>398</v>
      </c>
      <c r="E218" s="266" t="s">
        <v>1</v>
      </c>
      <c r="F218" s="267" t="s">
        <v>2496</v>
      </c>
      <c r="G218" s="265"/>
      <c r="H218" s="268">
        <v>4</v>
      </c>
      <c r="I218" s="269"/>
      <c r="J218" s="265"/>
      <c r="K218" s="265"/>
      <c r="L218" s="270"/>
      <c r="M218" s="271"/>
      <c r="N218" s="272"/>
      <c r="O218" s="272"/>
      <c r="P218" s="272"/>
      <c r="Q218" s="272"/>
      <c r="R218" s="272"/>
      <c r="S218" s="272"/>
      <c r="T218" s="273"/>
      <c r="AT218" s="274" t="s">
        <v>398</v>
      </c>
      <c r="AU218" s="274" t="s">
        <v>92</v>
      </c>
      <c r="AV218" s="15" t="s">
        <v>92</v>
      </c>
      <c r="AW218" s="15" t="s">
        <v>30</v>
      </c>
      <c r="AX218" s="15" t="s">
        <v>76</v>
      </c>
      <c r="AY218" s="274" t="s">
        <v>387</v>
      </c>
    </row>
    <row r="219" spans="1:65" s="15" customFormat="1" ht="10.199999999999999">
      <c r="B219" s="264"/>
      <c r="C219" s="265"/>
      <c r="D219" s="255" t="s">
        <v>398</v>
      </c>
      <c r="E219" s="266" t="s">
        <v>1</v>
      </c>
      <c r="F219" s="267" t="s">
        <v>2497</v>
      </c>
      <c r="G219" s="265"/>
      <c r="H219" s="268">
        <v>2</v>
      </c>
      <c r="I219" s="269"/>
      <c r="J219" s="265"/>
      <c r="K219" s="265"/>
      <c r="L219" s="270"/>
      <c r="M219" s="271"/>
      <c r="N219" s="272"/>
      <c r="O219" s="272"/>
      <c r="P219" s="272"/>
      <c r="Q219" s="272"/>
      <c r="R219" s="272"/>
      <c r="S219" s="272"/>
      <c r="T219" s="273"/>
      <c r="AT219" s="274" t="s">
        <v>398</v>
      </c>
      <c r="AU219" s="274" t="s">
        <v>92</v>
      </c>
      <c r="AV219" s="15" t="s">
        <v>92</v>
      </c>
      <c r="AW219" s="15" t="s">
        <v>30</v>
      </c>
      <c r="AX219" s="15" t="s">
        <v>76</v>
      </c>
      <c r="AY219" s="274" t="s">
        <v>387</v>
      </c>
    </row>
    <row r="220" spans="1:65" s="15" customFormat="1" ht="20.399999999999999">
      <c r="B220" s="264"/>
      <c r="C220" s="265"/>
      <c r="D220" s="255" t="s">
        <v>398</v>
      </c>
      <c r="E220" s="266" t="s">
        <v>1</v>
      </c>
      <c r="F220" s="267" t="s">
        <v>2498</v>
      </c>
      <c r="G220" s="265"/>
      <c r="H220" s="268">
        <v>2</v>
      </c>
      <c r="I220" s="269"/>
      <c r="J220" s="265"/>
      <c r="K220" s="265"/>
      <c r="L220" s="270"/>
      <c r="M220" s="271"/>
      <c r="N220" s="272"/>
      <c r="O220" s="272"/>
      <c r="P220" s="272"/>
      <c r="Q220" s="272"/>
      <c r="R220" s="272"/>
      <c r="S220" s="272"/>
      <c r="T220" s="273"/>
      <c r="AT220" s="274" t="s">
        <v>398</v>
      </c>
      <c r="AU220" s="274" t="s">
        <v>92</v>
      </c>
      <c r="AV220" s="15" t="s">
        <v>92</v>
      </c>
      <c r="AW220" s="15" t="s">
        <v>30</v>
      </c>
      <c r="AX220" s="15" t="s">
        <v>76</v>
      </c>
      <c r="AY220" s="274" t="s">
        <v>387</v>
      </c>
    </row>
    <row r="221" spans="1:65" s="16" customFormat="1" ht="10.199999999999999">
      <c r="B221" s="275"/>
      <c r="C221" s="276"/>
      <c r="D221" s="255" t="s">
        <v>398</v>
      </c>
      <c r="E221" s="277" t="s">
        <v>1</v>
      </c>
      <c r="F221" s="278" t="s">
        <v>401</v>
      </c>
      <c r="G221" s="276"/>
      <c r="H221" s="279">
        <v>77</v>
      </c>
      <c r="I221" s="280"/>
      <c r="J221" s="276"/>
      <c r="K221" s="276"/>
      <c r="L221" s="281"/>
      <c r="M221" s="282"/>
      <c r="N221" s="283"/>
      <c r="O221" s="283"/>
      <c r="P221" s="283"/>
      <c r="Q221" s="283"/>
      <c r="R221" s="283"/>
      <c r="S221" s="283"/>
      <c r="T221" s="284"/>
      <c r="AT221" s="285" t="s">
        <v>398</v>
      </c>
      <c r="AU221" s="285" t="s">
        <v>92</v>
      </c>
      <c r="AV221" s="16" t="s">
        <v>386</v>
      </c>
      <c r="AW221" s="16" t="s">
        <v>30</v>
      </c>
      <c r="AX221" s="16" t="s">
        <v>84</v>
      </c>
      <c r="AY221" s="285" t="s">
        <v>387</v>
      </c>
    </row>
    <row r="222" spans="1:65" s="2" customFormat="1" ht="33" customHeight="1">
      <c r="A222" s="37"/>
      <c r="B222" s="38"/>
      <c r="C222" s="297" t="s">
        <v>433</v>
      </c>
      <c r="D222" s="297" t="s">
        <v>592</v>
      </c>
      <c r="E222" s="298" t="s">
        <v>2499</v>
      </c>
      <c r="F222" s="299" t="s">
        <v>2500</v>
      </c>
      <c r="G222" s="300" t="s">
        <v>436</v>
      </c>
      <c r="H222" s="301">
        <v>2</v>
      </c>
      <c r="I222" s="302"/>
      <c r="J222" s="303">
        <f t="shared" ref="J222:J227" si="5">ROUND(I222*H222,2)</f>
        <v>0</v>
      </c>
      <c r="K222" s="304"/>
      <c r="L222" s="305"/>
      <c r="M222" s="306" t="s">
        <v>1</v>
      </c>
      <c r="N222" s="307" t="s">
        <v>42</v>
      </c>
      <c r="O222" s="78"/>
      <c r="P222" s="250">
        <f t="shared" ref="P222:P227" si="6">O222*H222</f>
        <v>0</v>
      </c>
      <c r="Q222" s="250">
        <v>9.3000000000000005E-4</v>
      </c>
      <c r="R222" s="250">
        <f t="shared" ref="R222:R227" si="7">Q222*H222</f>
        <v>1.8600000000000001E-3</v>
      </c>
      <c r="S222" s="250">
        <v>0</v>
      </c>
      <c r="T222" s="251">
        <f t="shared" ref="T222:T227" si="8">S222*H222</f>
        <v>0</v>
      </c>
      <c r="U222" s="37"/>
      <c r="V222" s="37"/>
      <c r="W222" s="37"/>
      <c r="X222" s="37"/>
      <c r="Y222" s="37"/>
      <c r="Z222" s="37"/>
      <c r="AA222" s="37"/>
      <c r="AB222" s="37"/>
      <c r="AC222" s="37"/>
      <c r="AD222" s="37"/>
      <c r="AE222" s="37"/>
      <c r="AR222" s="252" t="s">
        <v>443</v>
      </c>
      <c r="AT222" s="252" t="s">
        <v>592</v>
      </c>
      <c r="AU222" s="252" t="s">
        <v>92</v>
      </c>
      <c r="AY222" s="19" t="s">
        <v>387</v>
      </c>
      <c r="BE222" s="127">
        <f t="shared" ref="BE222:BE227" si="9">IF(N222="základná",J222,0)</f>
        <v>0</v>
      </c>
      <c r="BF222" s="127">
        <f t="shared" ref="BF222:BF227" si="10">IF(N222="znížená",J222,0)</f>
        <v>0</v>
      </c>
      <c r="BG222" s="127">
        <f t="shared" ref="BG222:BG227" si="11">IF(N222="zákl. prenesená",J222,0)</f>
        <v>0</v>
      </c>
      <c r="BH222" s="127">
        <f t="shared" ref="BH222:BH227" si="12">IF(N222="zníž. prenesená",J222,0)</f>
        <v>0</v>
      </c>
      <c r="BI222" s="127">
        <f t="shared" ref="BI222:BI227" si="13">IF(N222="nulová",J222,0)</f>
        <v>0</v>
      </c>
      <c r="BJ222" s="19" t="s">
        <v>92</v>
      </c>
      <c r="BK222" s="127">
        <f t="shared" ref="BK222:BK227" si="14">ROUND(I222*H222,2)</f>
        <v>0</v>
      </c>
      <c r="BL222" s="19" t="s">
        <v>386</v>
      </c>
      <c r="BM222" s="252" t="s">
        <v>467</v>
      </c>
    </row>
    <row r="223" spans="1:65" s="2" customFormat="1" ht="33" customHeight="1">
      <c r="A223" s="37"/>
      <c r="B223" s="38"/>
      <c r="C223" s="297" t="s">
        <v>439</v>
      </c>
      <c r="D223" s="297" t="s">
        <v>592</v>
      </c>
      <c r="E223" s="298" t="s">
        <v>2501</v>
      </c>
      <c r="F223" s="299" t="s">
        <v>2502</v>
      </c>
      <c r="G223" s="300" t="s">
        <v>436</v>
      </c>
      <c r="H223" s="301">
        <v>2</v>
      </c>
      <c r="I223" s="302"/>
      <c r="J223" s="303">
        <f t="shared" si="5"/>
        <v>0</v>
      </c>
      <c r="K223" s="304"/>
      <c r="L223" s="305"/>
      <c r="M223" s="306" t="s">
        <v>1</v>
      </c>
      <c r="N223" s="307" t="s">
        <v>42</v>
      </c>
      <c r="O223" s="78"/>
      <c r="P223" s="250">
        <f t="shared" si="6"/>
        <v>0</v>
      </c>
      <c r="Q223" s="250">
        <v>9.3000000000000005E-4</v>
      </c>
      <c r="R223" s="250">
        <f t="shared" si="7"/>
        <v>1.8600000000000001E-3</v>
      </c>
      <c r="S223" s="250">
        <v>0</v>
      </c>
      <c r="T223" s="251">
        <f t="shared" si="8"/>
        <v>0</v>
      </c>
      <c r="U223" s="37"/>
      <c r="V223" s="37"/>
      <c r="W223" s="37"/>
      <c r="X223" s="37"/>
      <c r="Y223" s="37"/>
      <c r="Z223" s="37"/>
      <c r="AA223" s="37"/>
      <c r="AB223" s="37"/>
      <c r="AC223" s="37"/>
      <c r="AD223" s="37"/>
      <c r="AE223" s="37"/>
      <c r="AR223" s="252" t="s">
        <v>443</v>
      </c>
      <c r="AT223" s="252" t="s">
        <v>592</v>
      </c>
      <c r="AU223" s="252" t="s">
        <v>92</v>
      </c>
      <c r="AY223" s="19" t="s">
        <v>387</v>
      </c>
      <c r="BE223" s="127">
        <f t="shared" si="9"/>
        <v>0</v>
      </c>
      <c r="BF223" s="127">
        <f t="shared" si="10"/>
        <v>0</v>
      </c>
      <c r="BG223" s="127">
        <f t="shared" si="11"/>
        <v>0</v>
      </c>
      <c r="BH223" s="127">
        <f t="shared" si="12"/>
        <v>0</v>
      </c>
      <c r="BI223" s="127">
        <f t="shared" si="13"/>
        <v>0</v>
      </c>
      <c r="BJ223" s="19" t="s">
        <v>92</v>
      </c>
      <c r="BK223" s="127">
        <f t="shared" si="14"/>
        <v>0</v>
      </c>
      <c r="BL223" s="19" t="s">
        <v>386</v>
      </c>
      <c r="BM223" s="252" t="s">
        <v>475</v>
      </c>
    </row>
    <row r="224" spans="1:65" s="2" customFormat="1" ht="24.15" customHeight="1">
      <c r="A224" s="37"/>
      <c r="B224" s="38"/>
      <c r="C224" s="297" t="s">
        <v>443</v>
      </c>
      <c r="D224" s="297" t="s">
        <v>592</v>
      </c>
      <c r="E224" s="298" t="s">
        <v>2503</v>
      </c>
      <c r="F224" s="299" t="s">
        <v>2504</v>
      </c>
      <c r="G224" s="300" t="s">
        <v>436</v>
      </c>
      <c r="H224" s="301">
        <v>4</v>
      </c>
      <c r="I224" s="302"/>
      <c r="J224" s="303">
        <f t="shared" si="5"/>
        <v>0</v>
      </c>
      <c r="K224" s="304"/>
      <c r="L224" s="305"/>
      <c r="M224" s="306" t="s">
        <v>1</v>
      </c>
      <c r="N224" s="307" t="s">
        <v>42</v>
      </c>
      <c r="O224" s="78"/>
      <c r="P224" s="250">
        <f t="shared" si="6"/>
        <v>0</v>
      </c>
      <c r="Q224" s="250">
        <v>9.3000000000000005E-4</v>
      </c>
      <c r="R224" s="250">
        <f t="shared" si="7"/>
        <v>3.7200000000000002E-3</v>
      </c>
      <c r="S224" s="250">
        <v>0</v>
      </c>
      <c r="T224" s="251">
        <f t="shared" si="8"/>
        <v>0</v>
      </c>
      <c r="U224" s="37"/>
      <c r="V224" s="37"/>
      <c r="W224" s="37"/>
      <c r="X224" s="37"/>
      <c r="Y224" s="37"/>
      <c r="Z224" s="37"/>
      <c r="AA224" s="37"/>
      <c r="AB224" s="37"/>
      <c r="AC224" s="37"/>
      <c r="AD224" s="37"/>
      <c r="AE224" s="37"/>
      <c r="AR224" s="252" t="s">
        <v>443</v>
      </c>
      <c r="AT224" s="252" t="s">
        <v>592</v>
      </c>
      <c r="AU224" s="252" t="s">
        <v>92</v>
      </c>
      <c r="AY224" s="19" t="s">
        <v>387</v>
      </c>
      <c r="BE224" s="127">
        <f t="shared" si="9"/>
        <v>0</v>
      </c>
      <c r="BF224" s="127">
        <f t="shared" si="10"/>
        <v>0</v>
      </c>
      <c r="BG224" s="127">
        <f t="shared" si="11"/>
        <v>0</v>
      </c>
      <c r="BH224" s="127">
        <f t="shared" si="12"/>
        <v>0</v>
      </c>
      <c r="BI224" s="127">
        <f t="shared" si="13"/>
        <v>0</v>
      </c>
      <c r="BJ224" s="19" t="s">
        <v>92</v>
      </c>
      <c r="BK224" s="127">
        <f t="shared" si="14"/>
        <v>0</v>
      </c>
      <c r="BL224" s="19" t="s">
        <v>386</v>
      </c>
      <c r="BM224" s="252" t="s">
        <v>422</v>
      </c>
    </row>
    <row r="225" spans="1:65" s="2" customFormat="1" ht="37.799999999999997" customHeight="1">
      <c r="A225" s="37"/>
      <c r="B225" s="38"/>
      <c r="C225" s="297" t="s">
        <v>427</v>
      </c>
      <c r="D225" s="297" t="s">
        <v>592</v>
      </c>
      <c r="E225" s="298" t="s">
        <v>2505</v>
      </c>
      <c r="F225" s="299" t="s">
        <v>2506</v>
      </c>
      <c r="G225" s="300" t="s">
        <v>436</v>
      </c>
      <c r="H225" s="301">
        <v>1</v>
      </c>
      <c r="I225" s="302"/>
      <c r="J225" s="303">
        <f t="shared" si="5"/>
        <v>0</v>
      </c>
      <c r="K225" s="304"/>
      <c r="L225" s="305"/>
      <c r="M225" s="306" t="s">
        <v>1</v>
      </c>
      <c r="N225" s="307" t="s">
        <v>42</v>
      </c>
      <c r="O225" s="78"/>
      <c r="P225" s="250">
        <f t="shared" si="6"/>
        <v>0</v>
      </c>
      <c r="Q225" s="250">
        <v>6.6E-4</v>
      </c>
      <c r="R225" s="250">
        <f t="shared" si="7"/>
        <v>6.6E-4</v>
      </c>
      <c r="S225" s="250">
        <v>0</v>
      </c>
      <c r="T225" s="251">
        <f t="shared" si="8"/>
        <v>0</v>
      </c>
      <c r="U225" s="37"/>
      <c r="V225" s="37"/>
      <c r="W225" s="37"/>
      <c r="X225" s="37"/>
      <c r="Y225" s="37"/>
      <c r="Z225" s="37"/>
      <c r="AA225" s="37"/>
      <c r="AB225" s="37"/>
      <c r="AC225" s="37"/>
      <c r="AD225" s="37"/>
      <c r="AE225" s="37"/>
      <c r="AR225" s="252" t="s">
        <v>443</v>
      </c>
      <c r="AT225" s="252" t="s">
        <v>592</v>
      </c>
      <c r="AU225" s="252" t="s">
        <v>92</v>
      </c>
      <c r="AY225" s="19" t="s">
        <v>387</v>
      </c>
      <c r="BE225" s="127">
        <f t="shared" si="9"/>
        <v>0</v>
      </c>
      <c r="BF225" s="127">
        <f t="shared" si="10"/>
        <v>0</v>
      </c>
      <c r="BG225" s="127">
        <f t="shared" si="11"/>
        <v>0</v>
      </c>
      <c r="BH225" s="127">
        <f t="shared" si="12"/>
        <v>0</v>
      </c>
      <c r="BI225" s="127">
        <f t="shared" si="13"/>
        <v>0</v>
      </c>
      <c r="BJ225" s="19" t="s">
        <v>92</v>
      </c>
      <c r="BK225" s="127">
        <f t="shared" si="14"/>
        <v>0</v>
      </c>
      <c r="BL225" s="19" t="s">
        <v>386</v>
      </c>
      <c r="BM225" s="252" t="s">
        <v>493</v>
      </c>
    </row>
    <row r="226" spans="1:65" s="2" customFormat="1" ht="37.799999999999997" customHeight="1">
      <c r="A226" s="37"/>
      <c r="B226" s="38"/>
      <c r="C226" s="297" t="s">
        <v>128</v>
      </c>
      <c r="D226" s="297" t="s">
        <v>592</v>
      </c>
      <c r="E226" s="298" t="s">
        <v>2507</v>
      </c>
      <c r="F226" s="299" t="s">
        <v>2508</v>
      </c>
      <c r="G226" s="300" t="s">
        <v>436</v>
      </c>
      <c r="H226" s="301">
        <v>1</v>
      </c>
      <c r="I226" s="302"/>
      <c r="J226" s="303">
        <f t="shared" si="5"/>
        <v>0</v>
      </c>
      <c r="K226" s="304"/>
      <c r="L226" s="305"/>
      <c r="M226" s="306" t="s">
        <v>1</v>
      </c>
      <c r="N226" s="307" t="s">
        <v>42</v>
      </c>
      <c r="O226" s="78"/>
      <c r="P226" s="250">
        <f t="shared" si="6"/>
        <v>0</v>
      </c>
      <c r="Q226" s="250">
        <v>5.9999999999999995E-4</v>
      </c>
      <c r="R226" s="250">
        <f t="shared" si="7"/>
        <v>5.9999999999999995E-4</v>
      </c>
      <c r="S226" s="250">
        <v>0</v>
      </c>
      <c r="T226" s="251">
        <f t="shared" si="8"/>
        <v>0</v>
      </c>
      <c r="U226" s="37"/>
      <c r="V226" s="37"/>
      <c r="W226" s="37"/>
      <c r="X226" s="37"/>
      <c r="Y226" s="37"/>
      <c r="Z226" s="37"/>
      <c r="AA226" s="37"/>
      <c r="AB226" s="37"/>
      <c r="AC226" s="37"/>
      <c r="AD226" s="37"/>
      <c r="AE226" s="37"/>
      <c r="AR226" s="252" t="s">
        <v>443</v>
      </c>
      <c r="AT226" s="252" t="s">
        <v>592</v>
      </c>
      <c r="AU226" s="252" t="s">
        <v>92</v>
      </c>
      <c r="AY226" s="19" t="s">
        <v>387</v>
      </c>
      <c r="BE226" s="127">
        <f t="shared" si="9"/>
        <v>0</v>
      </c>
      <c r="BF226" s="127">
        <f t="shared" si="10"/>
        <v>0</v>
      </c>
      <c r="BG226" s="127">
        <f t="shared" si="11"/>
        <v>0</v>
      </c>
      <c r="BH226" s="127">
        <f t="shared" si="12"/>
        <v>0</v>
      </c>
      <c r="BI226" s="127">
        <f t="shared" si="13"/>
        <v>0</v>
      </c>
      <c r="BJ226" s="19" t="s">
        <v>92</v>
      </c>
      <c r="BK226" s="127">
        <f t="shared" si="14"/>
        <v>0</v>
      </c>
      <c r="BL226" s="19" t="s">
        <v>386</v>
      </c>
      <c r="BM226" s="252" t="s">
        <v>7</v>
      </c>
    </row>
    <row r="227" spans="1:65" s="2" customFormat="1" ht="49.05" customHeight="1">
      <c r="A227" s="37"/>
      <c r="B227" s="38"/>
      <c r="C227" s="297" t="s">
        <v>131</v>
      </c>
      <c r="D227" s="297" t="s">
        <v>592</v>
      </c>
      <c r="E227" s="298" t="s">
        <v>2509</v>
      </c>
      <c r="F227" s="299" t="s">
        <v>2510</v>
      </c>
      <c r="G227" s="300" t="s">
        <v>436</v>
      </c>
      <c r="H227" s="301">
        <v>1</v>
      </c>
      <c r="I227" s="302"/>
      <c r="J227" s="303">
        <f t="shared" si="5"/>
        <v>0</v>
      </c>
      <c r="K227" s="304"/>
      <c r="L227" s="305"/>
      <c r="M227" s="306" t="s">
        <v>1</v>
      </c>
      <c r="N227" s="307" t="s">
        <v>42</v>
      </c>
      <c r="O227" s="78"/>
      <c r="P227" s="250">
        <f t="shared" si="6"/>
        <v>0</v>
      </c>
      <c r="Q227" s="250">
        <v>6.6E-4</v>
      </c>
      <c r="R227" s="250">
        <f t="shared" si="7"/>
        <v>6.6E-4</v>
      </c>
      <c r="S227" s="250">
        <v>0</v>
      </c>
      <c r="T227" s="251">
        <f t="shared" si="8"/>
        <v>0</v>
      </c>
      <c r="U227" s="37"/>
      <c r="V227" s="37"/>
      <c r="W227" s="37"/>
      <c r="X227" s="37"/>
      <c r="Y227" s="37"/>
      <c r="Z227" s="37"/>
      <c r="AA227" s="37"/>
      <c r="AB227" s="37"/>
      <c r="AC227" s="37"/>
      <c r="AD227" s="37"/>
      <c r="AE227" s="37"/>
      <c r="AR227" s="252" t="s">
        <v>443</v>
      </c>
      <c r="AT227" s="252" t="s">
        <v>592</v>
      </c>
      <c r="AU227" s="252" t="s">
        <v>92</v>
      </c>
      <c r="AY227" s="19" t="s">
        <v>387</v>
      </c>
      <c r="BE227" s="127">
        <f t="shared" si="9"/>
        <v>0</v>
      </c>
      <c r="BF227" s="127">
        <f t="shared" si="10"/>
        <v>0</v>
      </c>
      <c r="BG227" s="127">
        <f t="shared" si="11"/>
        <v>0</v>
      </c>
      <c r="BH227" s="127">
        <f t="shared" si="12"/>
        <v>0</v>
      </c>
      <c r="BI227" s="127">
        <f t="shared" si="13"/>
        <v>0</v>
      </c>
      <c r="BJ227" s="19" t="s">
        <v>92</v>
      </c>
      <c r="BK227" s="127">
        <f t="shared" si="14"/>
        <v>0</v>
      </c>
      <c r="BL227" s="19" t="s">
        <v>386</v>
      </c>
      <c r="BM227" s="252" t="s">
        <v>515</v>
      </c>
    </row>
    <row r="228" spans="1:65" s="15" customFormat="1" ht="10.199999999999999">
      <c r="B228" s="264"/>
      <c r="C228" s="265"/>
      <c r="D228" s="255" t="s">
        <v>398</v>
      </c>
      <c r="E228" s="266" t="s">
        <v>1</v>
      </c>
      <c r="F228" s="267" t="s">
        <v>2511</v>
      </c>
      <c r="G228" s="265"/>
      <c r="H228" s="268">
        <v>1</v>
      </c>
      <c r="I228" s="269"/>
      <c r="J228" s="265"/>
      <c r="K228" s="265"/>
      <c r="L228" s="270"/>
      <c r="M228" s="271"/>
      <c r="N228" s="272"/>
      <c r="O228" s="272"/>
      <c r="P228" s="272"/>
      <c r="Q228" s="272"/>
      <c r="R228" s="272"/>
      <c r="S228" s="272"/>
      <c r="T228" s="273"/>
      <c r="AT228" s="274" t="s">
        <v>398</v>
      </c>
      <c r="AU228" s="274" t="s">
        <v>92</v>
      </c>
      <c r="AV228" s="15" t="s">
        <v>92</v>
      </c>
      <c r="AW228" s="15" t="s">
        <v>30</v>
      </c>
      <c r="AX228" s="15" t="s">
        <v>76</v>
      </c>
      <c r="AY228" s="274" t="s">
        <v>387</v>
      </c>
    </row>
    <row r="229" spans="1:65" s="16" customFormat="1" ht="10.199999999999999">
      <c r="B229" s="275"/>
      <c r="C229" s="276"/>
      <c r="D229" s="255" t="s">
        <v>398</v>
      </c>
      <c r="E229" s="277" t="s">
        <v>1</v>
      </c>
      <c r="F229" s="278" t="s">
        <v>412</v>
      </c>
      <c r="G229" s="276"/>
      <c r="H229" s="279">
        <v>1</v>
      </c>
      <c r="I229" s="280"/>
      <c r="J229" s="276"/>
      <c r="K229" s="276"/>
      <c r="L229" s="281"/>
      <c r="M229" s="282"/>
      <c r="N229" s="283"/>
      <c r="O229" s="283"/>
      <c r="P229" s="283"/>
      <c r="Q229" s="283"/>
      <c r="R229" s="283"/>
      <c r="S229" s="283"/>
      <c r="T229" s="284"/>
      <c r="AT229" s="285" t="s">
        <v>398</v>
      </c>
      <c r="AU229" s="285" t="s">
        <v>92</v>
      </c>
      <c r="AV229" s="16" t="s">
        <v>386</v>
      </c>
      <c r="AW229" s="16" t="s">
        <v>30</v>
      </c>
      <c r="AX229" s="16" t="s">
        <v>84</v>
      </c>
      <c r="AY229" s="285" t="s">
        <v>387</v>
      </c>
    </row>
    <row r="230" spans="1:65" s="2" customFormat="1" ht="21.75" customHeight="1">
      <c r="A230" s="37"/>
      <c r="B230" s="38"/>
      <c r="C230" s="240" t="s">
        <v>467</v>
      </c>
      <c r="D230" s="240" t="s">
        <v>393</v>
      </c>
      <c r="E230" s="241" t="s">
        <v>2512</v>
      </c>
      <c r="F230" s="242" t="s">
        <v>2513</v>
      </c>
      <c r="G230" s="243" t="s">
        <v>436</v>
      </c>
      <c r="H230" s="244">
        <v>21</v>
      </c>
      <c r="I230" s="245"/>
      <c r="J230" s="246">
        <f>ROUND(I230*H230,2)</f>
        <v>0</v>
      </c>
      <c r="K230" s="247"/>
      <c r="L230" s="40"/>
      <c r="M230" s="248" t="s">
        <v>1</v>
      </c>
      <c r="N230" s="249" t="s">
        <v>42</v>
      </c>
      <c r="O230" s="78"/>
      <c r="P230" s="250">
        <f>O230*H230</f>
        <v>0</v>
      </c>
      <c r="Q230" s="250">
        <v>0</v>
      </c>
      <c r="R230" s="250">
        <f>Q230*H230</f>
        <v>0</v>
      </c>
      <c r="S230" s="250">
        <v>0</v>
      </c>
      <c r="T230" s="251">
        <f>S230*H230</f>
        <v>0</v>
      </c>
      <c r="U230" s="37"/>
      <c r="V230" s="37"/>
      <c r="W230" s="37"/>
      <c r="X230" s="37"/>
      <c r="Y230" s="37"/>
      <c r="Z230" s="37"/>
      <c r="AA230" s="37"/>
      <c r="AB230" s="37"/>
      <c r="AC230" s="37"/>
      <c r="AD230" s="37"/>
      <c r="AE230" s="37"/>
      <c r="AR230" s="252" t="s">
        <v>386</v>
      </c>
      <c r="AT230" s="252" t="s">
        <v>393</v>
      </c>
      <c r="AU230" s="252" t="s">
        <v>92</v>
      </c>
      <c r="AY230" s="19" t="s">
        <v>387</v>
      </c>
      <c r="BE230" s="127">
        <f>IF(N230="základná",J230,0)</f>
        <v>0</v>
      </c>
      <c r="BF230" s="127">
        <f>IF(N230="znížená",J230,0)</f>
        <v>0</v>
      </c>
      <c r="BG230" s="127">
        <f>IF(N230="zákl. prenesená",J230,0)</f>
        <v>0</v>
      </c>
      <c r="BH230" s="127">
        <f>IF(N230="zníž. prenesená",J230,0)</f>
        <v>0</v>
      </c>
      <c r="BI230" s="127">
        <f>IF(N230="nulová",J230,0)</f>
        <v>0</v>
      </c>
      <c r="BJ230" s="19" t="s">
        <v>92</v>
      </c>
      <c r="BK230" s="127">
        <f>ROUND(I230*H230,2)</f>
        <v>0</v>
      </c>
      <c r="BL230" s="19" t="s">
        <v>386</v>
      </c>
      <c r="BM230" s="252" t="s">
        <v>296</v>
      </c>
    </row>
    <row r="231" spans="1:65" s="15" customFormat="1" ht="10.199999999999999">
      <c r="B231" s="264"/>
      <c r="C231" s="265"/>
      <c r="D231" s="255" t="s">
        <v>398</v>
      </c>
      <c r="E231" s="266" t="s">
        <v>1</v>
      </c>
      <c r="F231" s="267" t="s">
        <v>2514</v>
      </c>
      <c r="G231" s="265"/>
      <c r="H231" s="268">
        <v>1</v>
      </c>
      <c r="I231" s="269"/>
      <c r="J231" s="265"/>
      <c r="K231" s="265"/>
      <c r="L231" s="270"/>
      <c r="M231" s="271"/>
      <c r="N231" s="272"/>
      <c r="O231" s="272"/>
      <c r="P231" s="272"/>
      <c r="Q231" s="272"/>
      <c r="R231" s="272"/>
      <c r="S231" s="272"/>
      <c r="T231" s="273"/>
      <c r="AT231" s="274" t="s">
        <v>398</v>
      </c>
      <c r="AU231" s="274" t="s">
        <v>92</v>
      </c>
      <c r="AV231" s="15" t="s">
        <v>92</v>
      </c>
      <c r="AW231" s="15" t="s">
        <v>30</v>
      </c>
      <c r="AX231" s="15" t="s">
        <v>76</v>
      </c>
      <c r="AY231" s="274" t="s">
        <v>387</v>
      </c>
    </row>
    <row r="232" spans="1:65" s="15" customFormat="1" ht="10.199999999999999">
      <c r="B232" s="264"/>
      <c r="C232" s="265"/>
      <c r="D232" s="255" t="s">
        <v>398</v>
      </c>
      <c r="E232" s="266" t="s">
        <v>1</v>
      </c>
      <c r="F232" s="267" t="s">
        <v>2515</v>
      </c>
      <c r="G232" s="265"/>
      <c r="H232" s="268">
        <v>1</v>
      </c>
      <c r="I232" s="269"/>
      <c r="J232" s="265"/>
      <c r="K232" s="265"/>
      <c r="L232" s="270"/>
      <c r="M232" s="271"/>
      <c r="N232" s="272"/>
      <c r="O232" s="272"/>
      <c r="P232" s="272"/>
      <c r="Q232" s="272"/>
      <c r="R232" s="272"/>
      <c r="S232" s="272"/>
      <c r="T232" s="273"/>
      <c r="AT232" s="274" t="s">
        <v>398</v>
      </c>
      <c r="AU232" s="274" t="s">
        <v>92</v>
      </c>
      <c r="AV232" s="15" t="s">
        <v>92</v>
      </c>
      <c r="AW232" s="15" t="s">
        <v>30</v>
      </c>
      <c r="AX232" s="15" t="s">
        <v>76</v>
      </c>
      <c r="AY232" s="274" t="s">
        <v>387</v>
      </c>
    </row>
    <row r="233" spans="1:65" s="15" customFormat="1" ht="10.199999999999999">
      <c r="B233" s="264"/>
      <c r="C233" s="265"/>
      <c r="D233" s="255" t="s">
        <v>398</v>
      </c>
      <c r="E233" s="266" t="s">
        <v>1</v>
      </c>
      <c r="F233" s="267" t="s">
        <v>2516</v>
      </c>
      <c r="G233" s="265"/>
      <c r="H233" s="268">
        <v>1</v>
      </c>
      <c r="I233" s="269"/>
      <c r="J233" s="265"/>
      <c r="K233" s="265"/>
      <c r="L233" s="270"/>
      <c r="M233" s="271"/>
      <c r="N233" s="272"/>
      <c r="O233" s="272"/>
      <c r="P233" s="272"/>
      <c r="Q233" s="272"/>
      <c r="R233" s="272"/>
      <c r="S233" s="272"/>
      <c r="T233" s="273"/>
      <c r="AT233" s="274" t="s">
        <v>398</v>
      </c>
      <c r="AU233" s="274" t="s">
        <v>92</v>
      </c>
      <c r="AV233" s="15" t="s">
        <v>92</v>
      </c>
      <c r="AW233" s="15" t="s">
        <v>30</v>
      </c>
      <c r="AX233" s="15" t="s">
        <v>76</v>
      </c>
      <c r="AY233" s="274" t="s">
        <v>387</v>
      </c>
    </row>
    <row r="234" spans="1:65" s="14" customFormat="1" ht="20.399999999999999">
      <c r="B234" s="253"/>
      <c r="C234" s="254"/>
      <c r="D234" s="255" t="s">
        <v>398</v>
      </c>
      <c r="E234" s="256" t="s">
        <v>1</v>
      </c>
      <c r="F234" s="257" t="s">
        <v>2517</v>
      </c>
      <c r="G234" s="254"/>
      <c r="H234" s="256" t="s">
        <v>1</v>
      </c>
      <c r="I234" s="258"/>
      <c r="J234" s="254"/>
      <c r="K234" s="254"/>
      <c r="L234" s="259"/>
      <c r="M234" s="260"/>
      <c r="N234" s="261"/>
      <c r="O234" s="261"/>
      <c r="P234" s="261"/>
      <c r="Q234" s="261"/>
      <c r="R234" s="261"/>
      <c r="S234" s="261"/>
      <c r="T234" s="262"/>
      <c r="AT234" s="263" t="s">
        <v>398</v>
      </c>
      <c r="AU234" s="263" t="s">
        <v>92</v>
      </c>
      <c r="AV234" s="14" t="s">
        <v>84</v>
      </c>
      <c r="AW234" s="14" t="s">
        <v>30</v>
      </c>
      <c r="AX234" s="14" t="s">
        <v>76</v>
      </c>
      <c r="AY234" s="263" t="s">
        <v>387</v>
      </c>
    </row>
    <row r="235" spans="1:65" s="15" customFormat="1" ht="10.199999999999999">
      <c r="B235" s="264"/>
      <c r="C235" s="265"/>
      <c r="D235" s="255" t="s">
        <v>398</v>
      </c>
      <c r="E235" s="266" t="s">
        <v>1</v>
      </c>
      <c r="F235" s="267" t="s">
        <v>2518</v>
      </c>
      <c r="G235" s="265"/>
      <c r="H235" s="268">
        <v>1</v>
      </c>
      <c r="I235" s="269"/>
      <c r="J235" s="265"/>
      <c r="K235" s="265"/>
      <c r="L235" s="270"/>
      <c r="M235" s="271"/>
      <c r="N235" s="272"/>
      <c r="O235" s="272"/>
      <c r="P235" s="272"/>
      <c r="Q235" s="272"/>
      <c r="R235" s="272"/>
      <c r="S235" s="272"/>
      <c r="T235" s="273"/>
      <c r="AT235" s="274" t="s">
        <v>398</v>
      </c>
      <c r="AU235" s="274" t="s">
        <v>92</v>
      </c>
      <c r="AV235" s="15" t="s">
        <v>92</v>
      </c>
      <c r="AW235" s="15" t="s">
        <v>30</v>
      </c>
      <c r="AX235" s="15" t="s">
        <v>76</v>
      </c>
      <c r="AY235" s="274" t="s">
        <v>387</v>
      </c>
    </row>
    <row r="236" spans="1:65" s="15" customFormat="1" ht="10.199999999999999">
      <c r="B236" s="264"/>
      <c r="C236" s="265"/>
      <c r="D236" s="255" t="s">
        <v>398</v>
      </c>
      <c r="E236" s="266" t="s">
        <v>1</v>
      </c>
      <c r="F236" s="267" t="s">
        <v>2519</v>
      </c>
      <c r="G236" s="265"/>
      <c r="H236" s="268">
        <v>1</v>
      </c>
      <c r="I236" s="269"/>
      <c r="J236" s="265"/>
      <c r="K236" s="265"/>
      <c r="L236" s="270"/>
      <c r="M236" s="271"/>
      <c r="N236" s="272"/>
      <c r="O236" s="272"/>
      <c r="P236" s="272"/>
      <c r="Q236" s="272"/>
      <c r="R236" s="272"/>
      <c r="S236" s="272"/>
      <c r="T236" s="273"/>
      <c r="AT236" s="274" t="s">
        <v>398</v>
      </c>
      <c r="AU236" s="274" t="s">
        <v>92</v>
      </c>
      <c r="AV236" s="15" t="s">
        <v>92</v>
      </c>
      <c r="AW236" s="15" t="s">
        <v>30</v>
      </c>
      <c r="AX236" s="15" t="s">
        <v>76</v>
      </c>
      <c r="AY236" s="274" t="s">
        <v>387</v>
      </c>
    </row>
    <row r="237" spans="1:65" s="15" customFormat="1" ht="10.199999999999999">
      <c r="B237" s="264"/>
      <c r="C237" s="265"/>
      <c r="D237" s="255" t="s">
        <v>398</v>
      </c>
      <c r="E237" s="266" t="s">
        <v>1</v>
      </c>
      <c r="F237" s="267" t="s">
        <v>2520</v>
      </c>
      <c r="G237" s="265"/>
      <c r="H237" s="268">
        <v>1</v>
      </c>
      <c r="I237" s="269"/>
      <c r="J237" s="265"/>
      <c r="K237" s="265"/>
      <c r="L237" s="270"/>
      <c r="M237" s="271"/>
      <c r="N237" s="272"/>
      <c r="O237" s="272"/>
      <c r="P237" s="272"/>
      <c r="Q237" s="272"/>
      <c r="R237" s="272"/>
      <c r="S237" s="272"/>
      <c r="T237" s="273"/>
      <c r="AT237" s="274" t="s">
        <v>398</v>
      </c>
      <c r="AU237" s="274" t="s">
        <v>92</v>
      </c>
      <c r="AV237" s="15" t="s">
        <v>92</v>
      </c>
      <c r="AW237" s="15" t="s">
        <v>30</v>
      </c>
      <c r="AX237" s="15" t="s">
        <v>76</v>
      </c>
      <c r="AY237" s="274" t="s">
        <v>387</v>
      </c>
    </row>
    <row r="238" spans="1:65" s="15" customFormat="1" ht="10.199999999999999">
      <c r="B238" s="264"/>
      <c r="C238" s="265"/>
      <c r="D238" s="255" t="s">
        <v>398</v>
      </c>
      <c r="E238" s="266" t="s">
        <v>1</v>
      </c>
      <c r="F238" s="267" t="s">
        <v>2521</v>
      </c>
      <c r="G238" s="265"/>
      <c r="H238" s="268">
        <v>1</v>
      </c>
      <c r="I238" s="269"/>
      <c r="J238" s="265"/>
      <c r="K238" s="265"/>
      <c r="L238" s="270"/>
      <c r="M238" s="271"/>
      <c r="N238" s="272"/>
      <c r="O238" s="272"/>
      <c r="P238" s="272"/>
      <c r="Q238" s="272"/>
      <c r="R238" s="272"/>
      <c r="S238" s="272"/>
      <c r="T238" s="273"/>
      <c r="AT238" s="274" t="s">
        <v>398</v>
      </c>
      <c r="AU238" s="274" t="s">
        <v>92</v>
      </c>
      <c r="AV238" s="15" t="s">
        <v>92</v>
      </c>
      <c r="AW238" s="15" t="s">
        <v>30</v>
      </c>
      <c r="AX238" s="15" t="s">
        <v>76</v>
      </c>
      <c r="AY238" s="274" t="s">
        <v>387</v>
      </c>
    </row>
    <row r="239" spans="1:65" s="15" customFormat="1" ht="10.199999999999999">
      <c r="B239" s="264"/>
      <c r="C239" s="265"/>
      <c r="D239" s="255" t="s">
        <v>398</v>
      </c>
      <c r="E239" s="266" t="s">
        <v>1</v>
      </c>
      <c r="F239" s="267" t="s">
        <v>2522</v>
      </c>
      <c r="G239" s="265"/>
      <c r="H239" s="268">
        <v>1</v>
      </c>
      <c r="I239" s="269"/>
      <c r="J239" s="265"/>
      <c r="K239" s="265"/>
      <c r="L239" s="270"/>
      <c r="M239" s="271"/>
      <c r="N239" s="272"/>
      <c r="O239" s="272"/>
      <c r="P239" s="272"/>
      <c r="Q239" s="272"/>
      <c r="R239" s="272"/>
      <c r="S239" s="272"/>
      <c r="T239" s="273"/>
      <c r="AT239" s="274" t="s">
        <v>398</v>
      </c>
      <c r="AU239" s="274" t="s">
        <v>92</v>
      </c>
      <c r="AV239" s="15" t="s">
        <v>92</v>
      </c>
      <c r="AW239" s="15" t="s">
        <v>30</v>
      </c>
      <c r="AX239" s="15" t="s">
        <v>76</v>
      </c>
      <c r="AY239" s="274" t="s">
        <v>387</v>
      </c>
    </row>
    <row r="240" spans="1:65" s="15" customFormat="1" ht="10.199999999999999">
      <c r="B240" s="264"/>
      <c r="C240" s="265"/>
      <c r="D240" s="255" t="s">
        <v>398</v>
      </c>
      <c r="E240" s="266" t="s">
        <v>1</v>
      </c>
      <c r="F240" s="267" t="s">
        <v>2523</v>
      </c>
      <c r="G240" s="265"/>
      <c r="H240" s="268">
        <v>1</v>
      </c>
      <c r="I240" s="269"/>
      <c r="J240" s="265"/>
      <c r="K240" s="265"/>
      <c r="L240" s="270"/>
      <c r="M240" s="271"/>
      <c r="N240" s="272"/>
      <c r="O240" s="272"/>
      <c r="P240" s="272"/>
      <c r="Q240" s="272"/>
      <c r="R240" s="272"/>
      <c r="S240" s="272"/>
      <c r="T240" s="273"/>
      <c r="AT240" s="274" t="s">
        <v>398</v>
      </c>
      <c r="AU240" s="274" t="s">
        <v>92</v>
      </c>
      <c r="AV240" s="15" t="s">
        <v>92</v>
      </c>
      <c r="AW240" s="15" t="s">
        <v>30</v>
      </c>
      <c r="AX240" s="15" t="s">
        <v>76</v>
      </c>
      <c r="AY240" s="274" t="s">
        <v>387</v>
      </c>
    </row>
    <row r="241" spans="1:65" s="15" customFormat="1" ht="10.199999999999999">
      <c r="B241" s="264"/>
      <c r="C241" s="265"/>
      <c r="D241" s="255" t="s">
        <v>398</v>
      </c>
      <c r="E241" s="266" t="s">
        <v>1</v>
      </c>
      <c r="F241" s="267" t="s">
        <v>2524</v>
      </c>
      <c r="G241" s="265"/>
      <c r="H241" s="268">
        <v>1</v>
      </c>
      <c r="I241" s="269"/>
      <c r="J241" s="265"/>
      <c r="K241" s="265"/>
      <c r="L241" s="270"/>
      <c r="M241" s="271"/>
      <c r="N241" s="272"/>
      <c r="O241" s="272"/>
      <c r="P241" s="272"/>
      <c r="Q241" s="272"/>
      <c r="R241" s="272"/>
      <c r="S241" s="272"/>
      <c r="T241" s="273"/>
      <c r="AT241" s="274" t="s">
        <v>398</v>
      </c>
      <c r="AU241" s="274" t="s">
        <v>92</v>
      </c>
      <c r="AV241" s="15" t="s">
        <v>92</v>
      </c>
      <c r="AW241" s="15" t="s">
        <v>30</v>
      </c>
      <c r="AX241" s="15" t="s">
        <v>76</v>
      </c>
      <c r="AY241" s="274" t="s">
        <v>387</v>
      </c>
    </row>
    <row r="242" spans="1:65" s="15" customFormat="1" ht="10.199999999999999">
      <c r="B242" s="264"/>
      <c r="C242" s="265"/>
      <c r="D242" s="255" t="s">
        <v>398</v>
      </c>
      <c r="E242" s="266" t="s">
        <v>1</v>
      </c>
      <c r="F242" s="267" t="s">
        <v>2525</v>
      </c>
      <c r="G242" s="265"/>
      <c r="H242" s="268">
        <v>1</v>
      </c>
      <c r="I242" s="269"/>
      <c r="J242" s="265"/>
      <c r="K242" s="265"/>
      <c r="L242" s="270"/>
      <c r="M242" s="271"/>
      <c r="N242" s="272"/>
      <c r="O242" s="272"/>
      <c r="P242" s="272"/>
      <c r="Q242" s="272"/>
      <c r="R242" s="272"/>
      <c r="S242" s="272"/>
      <c r="T242" s="273"/>
      <c r="AT242" s="274" t="s">
        <v>398</v>
      </c>
      <c r="AU242" s="274" t="s">
        <v>92</v>
      </c>
      <c r="AV242" s="15" t="s">
        <v>92</v>
      </c>
      <c r="AW242" s="15" t="s">
        <v>30</v>
      </c>
      <c r="AX242" s="15" t="s">
        <v>76</v>
      </c>
      <c r="AY242" s="274" t="s">
        <v>387</v>
      </c>
    </row>
    <row r="243" spans="1:65" s="15" customFormat="1" ht="10.199999999999999">
      <c r="B243" s="264"/>
      <c r="C243" s="265"/>
      <c r="D243" s="255" t="s">
        <v>398</v>
      </c>
      <c r="E243" s="266" t="s">
        <v>1</v>
      </c>
      <c r="F243" s="267" t="s">
        <v>2526</v>
      </c>
      <c r="G243" s="265"/>
      <c r="H243" s="268">
        <v>1</v>
      </c>
      <c r="I243" s="269"/>
      <c r="J243" s="265"/>
      <c r="K243" s="265"/>
      <c r="L243" s="270"/>
      <c r="M243" s="271"/>
      <c r="N243" s="272"/>
      <c r="O243" s="272"/>
      <c r="P243" s="272"/>
      <c r="Q243" s="272"/>
      <c r="R243" s="272"/>
      <c r="S243" s="272"/>
      <c r="T243" s="273"/>
      <c r="AT243" s="274" t="s">
        <v>398</v>
      </c>
      <c r="AU243" s="274" t="s">
        <v>92</v>
      </c>
      <c r="AV243" s="15" t="s">
        <v>92</v>
      </c>
      <c r="AW243" s="15" t="s">
        <v>30</v>
      </c>
      <c r="AX243" s="15" t="s">
        <v>76</v>
      </c>
      <c r="AY243" s="274" t="s">
        <v>387</v>
      </c>
    </row>
    <row r="244" spans="1:65" s="15" customFormat="1" ht="10.199999999999999">
      <c r="B244" s="264"/>
      <c r="C244" s="265"/>
      <c r="D244" s="255" t="s">
        <v>398</v>
      </c>
      <c r="E244" s="266" t="s">
        <v>1</v>
      </c>
      <c r="F244" s="267" t="s">
        <v>2527</v>
      </c>
      <c r="G244" s="265"/>
      <c r="H244" s="268">
        <v>1</v>
      </c>
      <c r="I244" s="269"/>
      <c r="J244" s="265"/>
      <c r="K244" s="265"/>
      <c r="L244" s="270"/>
      <c r="M244" s="271"/>
      <c r="N244" s="272"/>
      <c r="O244" s="272"/>
      <c r="P244" s="272"/>
      <c r="Q244" s="272"/>
      <c r="R244" s="272"/>
      <c r="S244" s="272"/>
      <c r="T244" s="273"/>
      <c r="AT244" s="274" t="s">
        <v>398</v>
      </c>
      <c r="AU244" s="274" t="s">
        <v>92</v>
      </c>
      <c r="AV244" s="15" t="s">
        <v>92</v>
      </c>
      <c r="AW244" s="15" t="s">
        <v>30</v>
      </c>
      <c r="AX244" s="15" t="s">
        <v>76</v>
      </c>
      <c r="AY244" s="274" t="s">
        <v>387</v>
      </c>
    </row>
    <row r="245" spans="1:65" s="15" customFormat="1" ht="10.199999999999999">
      <c r="B245" s="264"/>
      <c r="C245" s="265"/>
      <c r="D245" s="255" t="s">
        <v>398</v>
      </c>
      <c r="E245" s="266" t="s">
        <v>1</v>
      </c>
      <c r="F245" s="267" t="s">
        <v>2528</v>
      </c>
      <c r="G245" s="265"/>
      <c r="H245" s="268">
        <v>1</v>
      </c>
      <c r="I245" s="269"/>
      <c r="J245" s="265"/>
      <c r="K245" s="265"/>
      <c r="L245" s="270"/>
      <c r="M245" s="271"/>
      <c r="N245" s="272"/>
      <c r="O245" s="272"/>
      <c r="P245" s="272"/>
      <c r="Q245" s="272"/>
      <c r="R245" s="272"/>
      <c r="S245" s="272"/>
      <c r="T245" s="273"/>
      <c r="AT245" s="274" t="s">
        <v>398</v>
      </c>
      <c r="AU245" s="274" t="s">
        <v>92</v>
      </c>
      <c r="AV245" s="15" t="s">
        <v>92</v>
      </c>
      <c r="AW245" s="15" t="s">
        <v>30</v>
      </c>
      <c r="AX245" s="15" t="s">
        <v>76</v>
      </c>
      <c r="AY245" s="274" t="s">
        <v>387</v>
      </c>
    </row>
    <row r="246" spans="1:65" s="15" customFormat="1" ht="10.199999999999999">
      <c r="B246" s="264"/>
      <c r="C246" s="265"/>
      <c r="D246" s="255" t="s">
        <v>398</v>
      </c>
      <c r="E246" s="266" t="s">
        <v>1</v>
      </c>
      <c r="F246" s="267" t="s">
        <v>2529</v>
      </c>
      <c r="G246" s="265"/>
      <c r="H246" s="268">
        <v>1</v>
      </c>
      <c r="I246" s="269"/>
      <c r="J246" s="265"/>
      <c r="K246" s="265"/>
      <c r="L246" s="270"/>
      <c r="M246" s="271"/>
      <c r="N246" s="272"/>
      <c r="O246" s="272"/>
      <c r="P246" s="272"/>
      <c r="Q246" s="272"/>
      <c r="R246" s="272"/>
      <c r="S246" s="272"/>
      <c r="T246" s="273"/>
      <c r="AT246" s="274" t="s">
        <v>398</v>
      </c>
      <c r="AU246" s="274" t="s">
        <v>92</v>
      </c>
      <c r="AV246" s="15" t="s">
        <v>92</v>
      </c>
      <c r="AW246" s="15" t="s">
        <v>30</v>
      </c>
      <c r="AX246" s="15" t="s">
        <v>76</v>
      </c>
      <c r="AY246" s="274" t="s">
        <v>387</v>
      </c>
    </row>
    <row r="247" spans="1:65" s="15" customFormat="1" ht="10.199999999999999">
      <c r="B247" s="264"/>
      <c r="C247" s="265"/>
      <c r="D247" s="255" t="s">
        <v>398</v>
      </c>
      <c r="E247" s="266" t="s">
        <v>1</v>
      </c>
      <c r="F247" s="267" t="s">
        <v>2530</v>
      </c>
      <c r="G247" s="265"/>
      <c r="H247" s="268">
        <v>1</v>
      </c>
      <c r="I247" s="269"/>
      <c r="J247" s="265"/>
      <c r="K247" s="265"/>
      <c r="L247" s="270"/>
      <c r="M247" s="271"/>
      <c r="N247" s="272"/>
      <c r="O247" s="272"/>
      <c r="P247" s="272"/>
      <c r="Q247" s="272"/>
      <c r="R247" s="272"/>
      <c r="S247" s="272"/>
      <c r="T247" s="273"/>
      <c r="AT247" s="274" t="s">
        <v>398</v>
      </c>
      <c r="AU247" s="274" t="s">
        <v>92</v>
      </c>
      <c r="AV247" s="15" t="s">
        <v>92</v>
      </c>
      <c r="AW247" s="15" t="s">
        <v>30</v>
      </c>
      <c r="AX247" s="15" t="s">
        <v>76</v>
      </c>
      <c r="AY247" s="274" t="s">
        <v>387</v>
      </c>
    </row>
    <row r="248" spans="1:65" s="15" customFormat="1" ht="10.199999999999999">
      <c r="B248" s="264"/>
      <c r="C248" s="265"/>
      <c r="D248" s="255" t="s">
        <v>398</v>
      </c>
      <c r="E248" s="266" t="s">
        <v>1</v>
      </c>
      <c r="F248" s="267" t="s">
        <v>2531</v>
      </c>
      <c r="G248" s="265"/>
      <c r="H248" s="268">
        <v>1</v>
      </c>
      <c r="I248" s="269"/>
      <c r="J248" s="265"/>
      <c r="K248" s="265"/>
      <c r="L248" s="270"/>
      <c r="M248" s="271"/>
      <c r="N248" s="272"/>
      <c r="O248" s="272"/>
      <c r="P248" s="272"/>
      <c r="Q248" s="272"/>
      <c r="R248" s="272"/>
      <c r="S248" s="272"/>
      <c r="T248" s="273"/>
      <c r="AT248" s="274" t="s">
        <v>398</v>
      </c>
      <c r="AU248" s="274" t="s">
        <v>92</v>
      </c>
      <c r="AV248" s="15" t="s">
        <v>92</v>
      </c>
      <c r="AW248" s="15" t="s">
        <v>30</v>
      </c>
      <c r="AX248" s="15" t="s">
        <v>76</v>
      </c>
      <c r="AY248" s="274" t="s">
        <v>387</v>
      </c>
    </row>
    <row r="249" spans="1:65" s="15" customFormat="1" ht="10.199999999999999">
      <c r="B249" s="264"/>
      <c r="C249" s="265"/>
      <c r="D249" s="255" t="s">
        <v>398</v>
      </c>
      <c r="E249" s="266" t="s">
        <v>1</v>
      </c>
      <c r="F249" s="267" t="s">
        <v>2532</v>
      </c>
      <c r="G249" s="265"/>
      <c r="H249" s="268">
        <v>1</v>
      </c>
      <c r="I249" s="269"/>
      <c r="J249" s="265"/>
      <c r="K249" s="265"/>
      <c r="L249" s="270"/>
      <c r="M249" s="271"/>
      <c r="N249" s="272"/>
      <c r="O249" s="272"/>
      <c r="P249" s="272"/>
      <c r="Q249" s="272"/>
      <c r="R249" s="272"/>
      <c r="S249" s="272"/>
      <c r="T249" s="273"/>
      <c r="AT249" s="274" t="s">
        <v>398</v>
      </c>
      <c r="AU249" s="274" t="s">
        <v>92</v>
      </c>
      <c r="AV249" s="15" t="s">
        <v>92</v>
      </c>
      <c r="AW249" s="15" t="s">
        <v>30</v>
      </c>
      <c r="AX249" s="15" t="s">
        <v>76</v>
      </c>
      <c r="AY249" s="274" t="s">
        <v>387</v>
      </c>
    </row>
    <row r="250" spans="1:65" s="15" customFormat="1" ht="10.199999999999999">
      <c r="B250" s="264"/>
      <c r="C250" s="265"/>
      <c r="D250" s="255" t="s">
        <v>398</v>
      </c>
      <c r="E250" s="266" t="s">
        <v>1</v>
      </c>
      <c r="F250" s="267" t="s">
        <v>2533</v>
      </c>
      <c r="G250" s="265"/>
      <c r="H250" s="268">
        <v>1</v>
      </c>
      <c r="I250" s="269"/>
      <c r="J250" s="265"/>
      <c r="K250" s="265"/>
      <c r="L250" s="270"/>
      <c r="M250" s="271"/>
      <c r="N250" s="272"/>
      <c r="O250" s="272"/>
      <c r="P250" s="272"/>
      <c r="Q250" s="272"/>
      <c r="R250" s="272"/>
      <c r="S250" s="272"/>
      <c r="T250" s="273"/>
      <c r="AT250" s="274" t="s">
        <v>398</v>
      </c>
      <c r="AU250" s="274" t="s">
        <v>92</v>
      </c>
      <c r="AV250" s="15" t="s">
        <v>92</v>
      </c>
      <c r="AW250" s="15" t="s">
        <v>30</v>
      </c>
      <c r="AX250" s="15" t="s">
        <v>76</v>
      </c>
      <c r="AY250" s="274" t="s">
        <v>387</v>
      </c>
    </row>
    <row r="251" spans="1:65" s="15" customFormat="1" ht="10.199999999999999">
      <c r="B251" s="264"/>
      <c r="C251" s="265"/>
      <c r="D251" s="255" t="s">
        <v>398</v>
      </c>
      <c r="E251" s="266" t="s">
        <v>1</v>
      </c>
      <c r="F251" s="267" t="s">
        <v>2534</v>
      </c>
      <c r="G251" s="265"/>
      <c r="H251" s="268">
        <v>1</v>
      </c>
      <c r="I251" s="269"/>
      <c r="J251" s="265"/>
      <c r="K251" s="265"/>
      <c r="L251" s="270"/>
      <c r="M251" s="271"/>
      <c r="N251" s="272"/>
      <c r="O251" s="272"/>
      <c r="P251" s="272"/>
      <c r="Q251" s="272"/>
      <c r="R251" s="272"/>
      <c r="S251" s="272"/>
      <c r="T251" s="273"/>
      <c r="AT251" s="274" t="s">
        <v>398</v>
      </c>
      <c r="AU251" s="274" t="s">
        <v>92</v>
      </c>
      <c r="AV251" s="15" t="s">
        <v>92</v>
      </c>
      <c r="AW251" s="15" t="s">
        <v>30</v>
      </c>
      <c r="AX251" s="15" t="s">
        <v>76</v>
      </c>
      <c r="AY251" s="274" t="s">
        <v>387</v>
      </c>
    </row>
    <row r="252" spans="1:65" s="15" customFormat="1" ht="10.199999999999999">
      <c r="B252" s="264"/>
      <c r="C252" s="265"/>
      <c r="D252" s="255" t="s">
        <v>398</v>
      </c>
      <c r="E252" s="266" t="s">
        <v>1</v>
      </c>
      <c r="F252" s="267" t="s">
        <v>2535</v>
      </c>
      <c r="G252" s="265"/>
      <c r="H252" s="268">
        <v>1</v>
      </c>
      <c r="I252" s="269"/>
      <c r="J252" s="265"/>
      <c r="K252" s="265"/>
      <c r="L252" s="270"/>
      <c r="M252" s="271"/>
      <c r="N252" s="272"/>
      <c r="O252" s="272"/>
      <c r="P252" s="272"/>
      <c r="Q252" s="272"/>
      <c r="R252" s="272"/>
      <c r="S252" s="272"/>
      <c r="T252" s="273"/>
      <c r="AT252" s="274" t="s">
        <v>398</v>
      </c>
      <c r="AU252" s="274" t="s">
        <v>92</v>
      </c>
      <c r="AV252" s="15" t="s">
        <v>92</v>
      </c>
      <c r="AW252" s="15" t="s">
        <v>30</v>
      </c>
      <c r="AX252" s="15" t="s">
        <v>76</v>
      </c>
      <c r="AY252" s="274" t="s">
        <v>387</v>
      </c>
    </row>
    <row r="253" spans="1:65" s="16" customFormat="1" ht="10.199999999999999">
      <c r="B253" s="275"/>
      <c r="C253" s="276"/>
      <c r="D253" s="255" t="s">
        <v>398</v>
      </c>
      <c r="E253" s="277" t="s">
        <v>1</v>
      </c>
      <c r="F253" s="278" t="s">
        <v>401</v>
      </c>
      <c r="G253" s="276"/>
      <c r="H253" s="279">
        <v>21</v>
      </c>
      <c r="I253" s="280"/>
      <c r="J253" s="276"/>
      <c r="K253" s="276"/>
      <c r="L253" s="281"/>
      <c r="M253" s="282"/>
      <c r="N253" s="283"/>
      <c r="O253" s="283"/>
      <c r="P253" s="283"/>
      <c r="Q253" s="283"/>
      <c r="R253" s="283"/>
      <c r="S253" s="283"/>
      <c r="T253" s="284"/>
      <c r="AT253" s="285" t="s">
        <v>398</v>
      </c>
      <c r="AU253" s="285" t="s">
        <v>92</v>
      </c>
      <c r="AV253" s="16" t="s">
        <v>386</v>
      </c>
      <c r="AW253" s="16" t="s">
        <v>30</v>
      </c>
      <c r="AX253" s="16" t="s">
        <v>84</v>
      </c>
      <c r="AY253" s="285" t="s">
        <v>387</v>
      </c>
    </row>
    <row r="254" spans="1:65" s="2" customFormat="1" ht="37.799999999999997" customHeight="1">
      <c r="A254" s="37"/>
      <c r="B254" s="38"/>
      <c r="C254" s="297" t="s">
        <v>471</v>
      </c>
      <c r="D254" s="297" t="s">
        <v>592</v>
      </c>
      <c r="E254" s="298" t="s">
        <v>2536</v>
      </c>
      <c r="F254" s="299" t="s">
        <v>2537</v>
      </c>
      <c r="G254" s="300" t="s">
        <v>436</v>
      </c>
      <c r="H254" s="301">
        <v>2</v>
      </c>
      <c r="I254" s="302"/>
      <c r="J254" s="303">
        <f>ROUND(I254*H254,2)</f>
        <v>0</v>
      </c>
      <c r="K254" s="304"/>
      <c r="L254" s="305"/>
      <c r="M254" s="306" t="s">
        <v>1</v>
      </c>
      <c r="N254" s="307" t="s">
        <v>42</v>
      </c>
      <c r="O254" s="78"/>
      <c r="P254" s="250">
        <f>O254*H254</f>
        <v>0</v>
      </c>
      <c r="Q254" s="250">
        <v>1.0500000000000001E-2</v>
      </c>
      <c r="R254" s="250">
        <f>Q254*H254</f>
        <v>2.1000000000000001E-2</v>
      </c>
      <c r="S254" s="250">
        <v>0</v>
      </c>
      <c r="T254" s="251">
        <f>S254*H254</f>
        <v>0</v>
      </c>
      <c r="U254" s="37"/>
      <c r="V254" s="37"/>
      <c r="W254" s="37"/>
      <c r="X254" s="37"/>
      <c r="Y254" s="37"/>
      <c r="Z254" s="37"/>
      <c r="AA254" s="37"/>
      <c r="AB254" s="37"/>
      <c r="AC254" s="37"/>
      <c r="AD254" s="37"/>
      <c r="AE254" s="37"/>
      <c r="AR254" s="252" t="s">
        <v>443</v>
      </c>
      <c r="AT254" s="252" t="s">
        <v>592</v>
      </c>
      <c r="AU254" s="252" t="s">
        <v>92</v>
      </c>
      <c r="AY254" s="19" t="s">
        <v>387</v>
      </c>
      <c r="BE254" s="127">
        <f>IF(N254="základná",J254,0)</f>
        <v>0</v>
      </c>
      <c r="BF254" s="127">
        <f>IF(N254="znížená",J254,0)</f>
        <v>0</v>
      </c>
      <c r="BG254" s="127">
        <f>IF(N254="zákl. prenesená",J254,0)</f>
        <v>0</v>
      </c>
      <c r="BH254" s="127">
        <f>IF(N254="zníž. prenesená",J254,0)</f>
        <v>0</v>
      </c>
      <c r="BI254" s="127">
        <f>IF(N254="nulová",J254,0)</f>
        <v>0</v>
      </c>
      <c r="BJ254" s="19" t="s">
        <v>92</v>
      </c>
      <c r="BK254" s="127">
        <f>ROUND(I254*H254,2)</f>
        <v>0</v>
      </c>
      <c r="BL254" s="19" t="s">
        <v>386</v>
      </c>
      <c r="BM254" s="252" t="s">
        <v>535</v>
      </c>
    </row>
    <row r="255" spans="1:65" s="2" customFormat="1" ht="24.15" customHeight="1">
      <c r="A255" s="37"/>
      <c r="B255" s="38"/>
      <c r="C255" s="240" t="s">
        <v>475</v>
      </c>
      <c r="D255" s="240" t="s">
        <v>393</v>
      </c>
      <c r="E255" s="241" t="s">
        <v>1888</v>
      </c>
      <c r="F255" s="242" t="s">
        <v>1889</v>
      </c>
      <c r="G255" s="243" t="s">
        <v>436</v>
      </c>
      <c r="H255" s="244">
        <v>40</v>
      </c>
      <c r="I255" s="245"/>
      <c r="J255" s="246">
        <f>ROUND(I255*H255,2)</f>
        <v>0</v>
      </c>
      <c r="K255" s="247"/>
      <c r="L255" s="40"/>
      <c r="M255" s="248" t="s">
        <v>1</v>
      </c>
      <c r="N255" s="249" t="s">
        <v>42</v>
      </c>
      <c r="O255" s="78"/>
      <c r="P255" s="250">
        <f>O255*H255</f>
        <v>0</v>
      </c>
      <c r="Q255" s="250">
        <v>0</v>
      </c>
      <c r="R255" s="250">
        <f>Q255*H255</f>
        <v>0</v>
      </c>
      <c r="S255" s="250">
        <v>0</v>
      </c>
      <c r="T255" s="251">
        <f>S255*H255</f>
        <v>0</v>
      </c>
      <c r="U255" s="37"/>
      <c r="V255" s="37"/>
      <c r="W255" s="37"/>
      <c r="X255" s="37"/>
      <c r="Y255" s="37"/>
      <c r="Z255" s="37"/>
      <c r="AA255" s="37"/>
      <c r="AB255" s="37"/>
      <c r="AC255" s="37"/>
      <c r="AD255" s="37"/>
      <c r="AE255" s="37"/>
      <c r="AR255" s="252" t="s">
        <v>386</v>
      </c>
      <c r="AT255" s="252" t="s">
        <v>393</v>
      </c>
      <c r="AU255" s="252" t="s">
        <v>92</v>
      </c>
      <c r="AY255" s="19" t="s">
        <v>387</v>
      </c>
      <c r="BE255" s="127">
        <f>IF(N255="základná",J255,0)</f>
        <v>0</v>
      </c>
      <c r="BF255" s="127">
        <f>IF(N255="znížená",J255,0)</f>
        <v>0</v>
      </c>
      <c r="BG255" s="127">
        <f>IF(N255="zákl. prenesená",J255,0)</f>
        <v>0</v>
      </c>
      <c r="BH255" s="127">
        <f>IF(N255="zníž. prenesená",J255,0)</f>
        <v>0</v>
      </c>
      <c r="BI255" s="127">
        <f>IF(N255="nulová",J255,0)</f>
        <v>0</v>
      </c>
      <c r="BJ255" s="19" t="s">
        <v>92</v>
      </c>
      <c r="BK255" s="127">
        <f>ROUND(I255*H255,2)</f>
        <v>0</v>
      </c>
      <c r="BL255" s="19" t="s">
        <v>386</v>
      </c>
      <c r="BM255" s="252" t="s">
        <v>546</v>
      </c>
    </row>
    <row r="256" spans="1:65" s="2" customFormat="1" ht="24.15" customHeight="1">
      <c r="A256" s="37"/>
      <c r="B256" s="38"/>
      <c r="C256" s="240" t="s">
        <v>479</v>
      </c>
      <c r="D256" s="240" t="s">
        <v>393</v>
      </c>
      <c r="E256" s="241" t="s">
        <v>1890</v>
      </c>
      <c r="F256" s="242" t="s">
        <v>1891</v>
      </c>
      <c r="G256" s="243" t="s">
        <v>436</v>
      </c>
      <c r="H256" s="244">
        <v>40</v>
      </c>
      <c r="I256" s="245"/>
      <c r="J256" s="246">
        <f>ROUND(I256*H256,2)</f>
        <v>0</v>
      </c>
      <c r="K256" s="247"/>
      <c r="L256" s="40"/>
      <c r="M256" s="248" t="s">
        <v>1</v>
      </c>
      <c r="N256" s="249" t="s">
        <v>42</v>
      </c>
      <c r="O256" s="78"/>
      <c r="P256" s="250">
        <f>O256*H256</f>
        <v>0</v>
      </c>
      <c r="Q256" s="250">
        <v>0</v>
      </c>
      <c r="R256" s="250">
        <f>Q256*H256</f>
        <v>0</v>
      </c>
      <c r="S256" s="250">
        <v>0</v>
      </c>
      <c r="T256" s="251">
        <f>S256*H256</f>
        <v>0</v>
      </c>
      <c r="U256" s="37"/>
      <c r="V256" s="37"/>
      <c r="W256" s="37"/>
      <c r="X256" s="37"/>
      <c r="Y256" s="37"/>
      <c r="Z256" s="37"/>
      <c r="AA256" s="37"/>
      <c r="AB256" s="37"/>
      <c r="AC256" s="37"/>
      <c r="AD256" s="37"/>
      <c r="AE256" s="37"/>
      <c r="AR256" s="252" t="s">
        <v>386</v>
      </c>
      <c r="AT256" s="252" t="s">
        <v>393</v>
      </c>
      <c r="AU256" s="252" t="s">
        <v>92</v>
      </c>
      <c r="AY256" s="19" t="s">
        <v>387</v>
      </c>
      <c r="BE256" s="127">
        <f>IF(N256="základná",J256,0)</f>
        <v>0</v>
      </c>
      <c r="BF256" s="127">
        <f>IF(N256="znížená",J256,0)</f>
        <v>0</v>
      </c>
      <c r="BG256" s="127">
        <f>IF(N256="zákl. prenesená",J256,0)</f>
        <v>0</v>
      </c>
      <c r="BH256" s="127">
        <f>IF(N256="zníž. prenesená",J256,0)</f>
        <v>0</v>
      </c>
      <c r="BI256" s="127">
        <f>IF(N256="nulová",J256,0)</f>
        <v>0</v>
      </c>
      <c r="BJ256" s="19" t="s">
        <v>92</v>
      </c>
      <c r="BK256" s="127">
        <f>ROUND(I256*H256,2)</f>
        <v>0</v>
      </c>
      <c r="BL256" s="19" t="s">
        <v>386</v>
      </c>
      <c r="BM256" s="252" t="s">
        <v>560</v>
      </c>
    </row>
    <row r="257" spans="1:65" s="2" customFormat="1" ht="24.15" customHeight="1">
      <c r="A257" s="37"/>
      <c r="B257" s="38"/>
      <c r="C257" s="240" t="s">
        <v>422</v>
      </c>
      <c r="D257" s="240" t="s">
        <v>393</v>
      </c>
      <c r="E257" s="241" t="s">
        <v>1892</v>
      </c>
      <c r="F257" s="242" t="s">
        <v>1893</v>
      </c>
      <c r="G257" s="243" t="s">
        <v>436</v>
      </c>
      <c r="H257" s="244">
        <v>77</v>
      </c>
      <c r="I257" s="245"/>
      <c r="J257" s="246">
        <f>ROUND(I257*H257,2)</f>
        <v>0</v>
      </c>
      <c r="K257" s="247"/>
      <c r="L257" s="40"/>
      <c r="M257" s="248" t="s">
        <v>1</v>
      </c>
      <c r="N257" s="249" t="s">
        <v>42</v>
      </c>
      <c r="O257" s="78"/>
      <c r="P257" s="250">
        <f>O257*H257</f>
        <v>0</v>
      </c>
      <c r="Q257" s="250">
        <v>0</v>
      </c>
      <c r="R257" s="250">
        <f>Q257*H257</f>
        <v>0</v>
      </c>
      <c r="S257" s="250">
        <v>0</v>
      </c>
      <c r="T257" s="251">
        <f>S257*H257</f>
        <v>0</v>
      </c>
      <c r="U257" s="37"/>
      <c r="V257" s="37"/>
      <c r="W257" s="37"/>
      <c r="X257" s="37"/>
      <c r="Y257" s="37"/>
      <c r="Z257" s="37"/>
      <c r="AA257" s="37"/>
      <c r="AB257" s="37"/>
      <c r="AC257" s="37"/>
      <c r="AD257" s="37"/>
      <c r="AE257" s="37"/>
      <c r="AR257" s="252" t="s">
        <v>386</v>
      </c>
      <c r="AT257" s="252" t="s">
        <v>393</v>
      </c>
      <c r="AU257" s="252" t="s">
        <v>92</v>
      </c>
      <c r="AY257" s="19" t="s">
        <v>387</v>
      </c>
      <c r="BE257" s="127">
        <f>IF(N257="základná",J257,0)</f>
        <v>0</v>
      </c>
      <c r="BF257" s="127">
        <f>IF(N257="znížená",J257,0)</f>
        <v>0</v>
      </c>
      <c r="BG257" s="127">
        <f>IF(N257="zákl. prenesená",J257,0)</f>
        <v>0</v>
      </c>
      <c r="BH257" s="127">
        <f>IF(N257="zníž. prenesená",J257,0)</f>
        <v>0</v>
      </c>
      <c r="BI257" s="127">
        <f>IF(N257="nulová",J257,0)</f>
        <v>0</v>
      </c>
      <c r="BJ257" s="19" t="s">
        <v>92</v>
      </c>
      <c r="BK257" s="127">
        <f>ROUND(I257*H257,2)</f>
        <v>0</v>
      </c>
      <c r="BL257" s="19" t="s">
        <v>386</v>
      </c>
      <c r="BM257" s="252" t="s">
        <v>575</v>
      </c>
    </row>
    <row r="258" spans="1:65" s="2" customFormat="1" ht="24.15" customHeight="1">
      <c r="A258" s="37"/>
      <c r="B258" s="38"/>
      <c r="C258" s="240" t="s">
        <v>488</v>
      </c>
      <c r="D258" s="240" t="s">
        <v>393</v>
      </c>
      <c r="E258" s="241" t="s">
        <v>2538</v>
      </c>
      <c r="F258" s="242" t="s">
        <v>2539</v>
      </c>
      <c r="G258" s="243" t="s">
        <v>436</v>
      </c>
      <c r="H258" s="244">
        <v>21</v>
      </c>
      <c r="I258" s="245"/>
      <c r="J258" s="246">
        <f>ROUND(I258*H258,2)</f>
        <v>0</v>
      </c>
      <c r="K258" s="247"/>
      <c r="L258" s="40"/>
      <c r="M258" s="248" t="s">
        <v>1</v>
      </c>
      <c r="N258" s="249" t="s">
        <v>42</v>
      </c>
      <c r="O258" s="78"/>
      <c r="P258" s="250">
        <f>O258*H258</f>
        <v>0</v>
      </c>
      <c r="Q258" s="250">
        <v>0</v>
      </c>
      <c r="R258" s="250">
        <f>Q258*H258</f>
        <v>0</v>
      </c>
      <c r="S258" s="250">
        <v>0</v>
      </c>
      <c r="T258" s="251">
        <f>S258*H258</f>
        <v>0</v>
      </c>
      <c r="U258" s="37"/>
      <c r="V258" s="37"/>
      <c r="W258" s="37"/>
      <c r="X258" s="37"/>
      <c r="Y258" s="37"/>
      <c r="Z258" s="37"/>
      <c r="AA258" s="37"/>
      <c r="AB258" s="37"/>
      <c r="AC258" s="37"/>
      <c r="AD258" s="37"/>
      <c r="AE258" s="37"/>
      <c r="AR258" s="252" t="s">
        <v>386</v>
      </c>
      <c r="AT258" s="252" t="s">
        <v>393</v>
      </c>
      <c r="AU258" s="252" t="s">
        <v>92</v>
      </c>
      <c r="AY258" s="19" t="s">
        <v>387</v>
      </c>
      <c r="BE258" s="127">
        <f>IF(N258="základná",J258,0)</f>
        <v>0</v>
      </c>
      <c r="BF258" s="127">
        <f>IF(N258="znížená",J258,0)</f>
        <v>0</v>
      </c>
      <c r="BG258" s="127">
        <f>IF(N258="zákl. prenesená",J258,0)</f>
        <v>0</v>
      </c>
      <c r="BH258" s="127">
        <f>IF(N258="zníž. prenesená",J258,0)</f>
        <v>0</v>
      </c>
      <c r="BI258" s="127">
        <f>IF(N258="nulová",J258,0)</f>
        <v>0</v>
      </c>
      <c r="BJ258" s="19" t="s">
        <v>92</v>
      </c>
      <c r="BK258" s="127">
        <f>ROUND(I258*H258,2)</f>
        <v>0</v>
      </c>
      <c r="BL258" s="19" t="s">
        <v>386</v>
      </c>
      <c r="BM258" s="252" t="s">
        <v>584</v>
      </c>
    </row>
    <row r="259" spans="1:65" s="12" customFormat="1" ht="22.8" customHeight="1">
      <c r="B259" s="212"/>
      <c r="C259" s="213"/>
      <c r="D259" s="214" t="s">
        <v>75</v>
      </c>
      <c r="E259" s="225" t="s">
        <v>544</v>
      </c>
      <c r="F259" s="225" t="s">
        <v>1907</v>
      </c>
      <c r="G259" s="213"/>
      <c r="H259" s="213"/>
      <c r="I259" s="216"/>
      <c r="J259" s="226">
        <f>BK259</f>
        <v>0</v>
      </c>
      <c r="K259" s="213"/>
      <c r="L259" s="217"/>
      <c r="M259" s="218"/>
      <c r="N259" s="219"/>
      <c r="O259" s="219"/>
      <c r="P259" s="220">
        <f>P260</f>
        <v>0</v>
      </c>
      <c r="Q259" s="219"/>
      <c r="R259" s="220">
        <f>R260</f>
        <v>0</v>
      </c>
      <c r="S259" s="219"/>
      <c r="T259" s="221">
        <f>T260</f>
        <v>0</v>
      </c>
      <c r="AR259" s="222" t="s">
        <v>84</v>
      </c>
      <c r="AT259" s="223" t="s">
        <v>75</v>
      </c>
      <c r="AU259" s="223" t="s">
        <v>84</v>
      </c>
      <c r="AY259" s="222" t="s">
        <v>387</v>
      </c>
      <c r="BK259" s="224">
        <f>BK260</f>
        <v>0</v>
      </c>
    </row>
    <row r="260" spans="1:65" s="2" customFormat="1" ht="33" customHeight="1">
      <c r="A260" s="37"/>
      <c r="B260" s="38"/>
      <c r="C260" s="240" t="s">
        <v>493</v>
      </c>
      <c r="D260" s="240" t="s">
        <v>393</v>
      </c>
      <c r="E260" s="241" t="s">
        <v>2540</v>
      </c>
      <c r="F260" s="242" t="s">
        <v>2541</v>
      </c>
      <c r="G260" s="243" t="s">
        <v>525</v>
      </c>
      <c r="H260" s="244">
        <v>0.17699999999999999</v>
      </c>
      <c r="I260" s="245"/>
      <c r="J260" s="246">
        <f>ROUND(I260*H260,2)</f>
        <v>0</v>
      </c>
      <c r="K260" s="247"/>
      <c r="L260" s="40"/>
      <c r="M260" s="248" t="s">
        <v>1</v>
      </c>
      <c r="N260" s="249" t="s">
        <v>42</v>
      </c>
      <c r="O260" s="78"/>
      <c r="P260" s="250">
        <f>O260*H260</f>
        <v>0</v>
      </c>
      <c r="Q260" s="250">
        <v>0</v>
      </c>
      <c r="R260" s="250">
        <f>Q260*H260</f>
        <v>0</v>
      </c>
      <c r="S260" s="250">
        <v>0</v>
      </c>
      <c r="T260" s="251">
        <f>S260*H260</f>
        <v>0</v>
      </c>
      <c r="U260" s="37"/>
      <c r="V260" s="37"/>
      <c r="W260" s="37"/>
      <c r="X260" s="37"/>
      <c r="Y260" s="37"/>
      <c r="Z260" s="37"/>
      <c r="AA260" s="37"/>
      <c r="AB260" s="37"/>
      <c r="AC260" s="37"/>
      <c r="AD260" s="37"/>
      <c r="AE260" s="37"/>
      <c r="AR260" s="252" t="s">
        <v>386</v>
      </c>
      <c r="AT260" s="252" t="s">
        <v>393</v>
      </c>
      <c r="AU260" s="252" t="s">
        <v>92</v>
      </c>
      <c r="AY260" s="19" t="s">
        <v>387</v>
      </c>
      <c r="BE260" s="127">
        <f>IF(N260="základná",J260,0)</f>
        <v>0</v>
      </c>
      <c r="BF260" s="127">
        <f>IF(N260="znížená",J260,0)</f>
        <v>0</v>
      </c>
      <c r="BG260" s="127">
        <f>IF(N260="zákl. prenesená",J260,0)</f>
        <v>0</v>
      </c>
      <c r="BH260" s="127">
        <f>IF(N260="zníž. prenesená",J260,0)</f>
        <v>0</v>
      </c>
      <c r="BI260" s="127">
        <f>IF(N260="nulová",J260,0)</f>
        <v>0</v>
      </c>
      <c r="BJ260" s="19" t="s">
        <v>92</v>
      </c>
      <c r="BK260" s="127">
        <f>ROUND(I260*H260,2)</f>
        <v>0</v>
      </c>
      <c r="BL260" s="19" t="s">
        <v>386</v>
      </c>
      <c r="BM260" s="252" t="s">
        <v>292</v>
      </c>
    </row>
    <row r="261" spans="1:65" s="2" customFormat="1" ht="49.95" customHeight="1">
      <c r="A261" s="37"/>
      <c r="B261" s="38"/>
      <c r="C261" s="39"/>
      <c r="D261" s="39"/>
      <c r="E261" s="215" t="s">
        <v>1777</v>
      </c>
      <c r="F261" s="215" t="s">
        <v>1778</v>
      </c>
      <c r="G261" s="39"/>
      <c r="H261" s="39"/>
      <c r="I261" s="39"/>
      <c r="J261" s="191">
        <f t="shared" ref="J261:J266" si="15">BK261</f>
        <v>0</v>
      </c>
      <c r="K261" s="39"/>
      <c r="L261" s="40"/>
      <c r="M261" s="309"/>
      <c r="N261" s="310"/>
      <c r="O261" s="78"/>
      <c r="P261" s="78"/>
      <c r="Q261" s="78"/>
      <c r="R261" s="78"/>
      <c r="S261" s="78"/>
      <c r="T261" s="79"/>
      <c r="U261" s="37"/>
      <c r="V261" s="37"/>
      <c r="W261" s="37"/>
      <c r="X261" s="37"/>
      <c r="Y261" s="37"/>
      <c r="Z261" s="37"/>
      <c r="AA261" s="37"/>
      <c r="AB261" s="37"/>
      <c r="AC261" s="37"/>
      <c r="AD261" s="37"/>
      <c r="AE261" s="37"/>
      <c r="AT261" s="19" t="s">
        <v>75</v>
      </c>
      <c r="AU261" s="19" t="s">
        <v>76</v>
      </c>
      <c r="AY261" s="19" t="s">
        <v>1779</v>
      </c>
      <c r="BK261" s="127">
        <f>SUM(BK262:BK266)</f>
        <v>0</v>
      </c>
    </row>
    <row r="262" spans="1:65" s="2" customFormat="1" ht="16.350000000000001" customHeight="1">
      <c r="A262" s="37"/>
      <c r="B262" s="38"/>
      <c r="C262" s="312" t="s">
        <v>1</v>
      </c>
      <c r="D262" s="312" t="s">
        <v>393</v>
      </c>
      <c r="E262" s="313" t="s">
        <v>1</v>
      </c>
      <c r="F262" s="314" t="s">
        <v>1</v>
      </c>
      <c r="G262" s="315" t="s">
        <v>1</v>
      </c>
      <c r="H262" s="316"/>
      <c r="I262" s="317"/>
      <c r="J262" s="318">
        <f t="shared" si="15"/>
        <v>0</v>
      </c>
      <c r="K262" s="247"/>
      <c r="L262" s="40"/>
      <c r="M262" s="319" t="s">
        <v>1</v>
      </c>
      <c r="N262" s="320" t="s">
        <v>42</v>
      </c>
      <c r="O262" s="78"/>
      <c r="P262" s="78"/>
      <c r="Q262" s="78"/>
      <c r="R262" s="78"/>
      <c r="S262" s="78"/>
      <c r="T262" s="79"/>
      <c r="U262" s="37"/>
      <c r="V262" s="37"/>
      <c r="W262" s="37"/>
      <c r="X262" s="37"/>
      <c r="Y262" s="37"/>
      <c r="Z262" s="37"/>
      <c r="AA262" s="37"/>
      <c r="AB262" s="37"/>
      <c r="AC262" s="37"/>
      <c r="AD262" s="37"/>
      <c r="AE262" s="37"/>
      <c r="AT262" s="19" t="s">
        <v>1779</v>
      </c>
      <c r="AU262" s="19" t="s">
        <v>84</v>
      </c>
      <c r="AY262" s="19" t="s">
        <v>1779</v>
      </c>
      <c r="BE262" s="127">
        <f>IF(N262="základná",J262,0)</f>
        <v>0</v>
      </c>
      <c r="BF262" s="127">
        <f>IF(N262="znížená",J262,0)</f>
        <v>0</v>
      </c>
      <c r="BG262" s="127">
        <f>IF(N262="zákl. prenesená",J262,0)</f>
        <v>0</v>
      </c>
      <c r="BH262" s="127">
        <f>IF(N262="zníž. prenesená",J262,0)</f>
        <v>0</v>
      </c>
      <c r="BI262" s="127">
        <f>IF(N262="nulová",J262,0)</f>
        <v>0</v>
      </c>
      <c r="BJ262" s="19" t="s">
        <v>92</v>
      </c>
      <c r="BK262" s="127">
        <f>I262*H262</f>
        <v>0</v>
      </c>
    </row>
    <row r="263" spans="1:65" s="2" customFormat="1" ht="16.350000000000001" customHeight="1">
      <c r="A263" s="37"/>
      <c r="B263" s="38"/>
      <c r="C263" s="312" t="s">
        <v>1</v>
      </c>
      <c r="D263" s="312" t="s">
        <v>393</v>
      </c>
      <c r="E263" s="313" t="s">
        <v>1</v>
      </c>
      <c r="F263" s="314" t="s">
        <v>1</v>
      </c>
      <c r="G263" s="315" t="s">
        <v>1</v>
      </c>
      <c r="H263" s="316"/>
      <c r="I263" s="317"/>
      <c r="J263" s="318">
        <f t="shared" si="15"/>
        <v>0</v>
      </c>
      <c r="K263" s="247"/>
      <c r="L263" s="40"/>
      <c r="M263" s="319" t="s">
        <v>1</v>
      </c>
      <c r="N263" s="320" t="s">
        <v>42</v>
      </c>
      <c r="O263" s="78"/>
      <c r="P263" s="78"/>
      <c r="Q263" s="78"/>
      <c r="R263" s="78"/>
      <c r="S263" s="78"/>
      <c r="T263" s="79"/>
      <c r="U263" s="37"/>
      <c r="V263" s="37"/>
      <c r="W263" s="37"/>
      <c r="X263" s="37"/>
      <c r="Y263" s="37"/>
      <c r="Z263" s="37"/>
      <c r="AA263" s="37"/>
      <c r="AB263" s="37"/>
      <c r="AC263" s="37"/>
      <c r="AD263" s="37"/>
      <c r="AE263" s="37"/>
      <c r="AT263" s="19" t="s">
        <v>1779</v>
      </c>
      <c r="AU263" s="19" t="s">
        <v>84</v>
      </c>
      <c r="AY263" s="19" t="s">
        <v>1779</v>
      </c>
      <c r="BE263" s="127">
        <f>IF(N263="základná",J263,0)</f>
        <v>0</v>
      </c>
      <c r="BF263" s="127">
        <f>IF(N263="znížená",J263,0)</f>
        <v>0</v>
      </c>
      <c r="BG263" s="127">
        <f>IF(N263="zákl. prenesená",J263,0)</f>
        <v>0</v>
      </c>
      <c r="BH263" s="127">
        <f>IF(N263="zníž. prenesená",J263,0)</f>
        <v>0</v>
      </c>
      <c r="BI263" s="127">
        <f>IF(N263="nulová",J263,0)</f>
        <v>0</v>
      </c>
      <c r="BJ263" s="19" t="s">
        <v>92</v>
      </c>
      <c r="BK263" s="127">
        <f>I263*H263</f>
        <v>0</v>
      </c>
    </row>
    <row r="264" spans="1:65" s="2" customFormat="1" ht="16.350000000000001" customHeight="1">
      <c r="A264" s="37"/>
      <c r="B264" s="38"/>
      <c r="C264" s="312" t="s">
        <v>1</v>
      </c>
      <c r="D264" s="312" t="s">
        <v>393</v>
      </c>
      <c r="E264" s="313" t="s">
        <v>1</v>
      </c>
      <c r="F264" s="314" t="s">
        <v>1</v>
      </c>
      <c r="G264" s="315" t="s">
        <v>1</v>
      </c>
      <c r="H264" s="316"/>
      <c r="I264" s="317"/>
      <c r="J264" s="318">
        <f t="shared" si="15"/>
        <v>0</v>
      </c>
      <c r="K264" s="247"/>
      <c r="L264" s="40"/>
      <c r="M264" s="319" t="s">
        <v>1</v>
      </c>
      <c r="N264" s="320" t="s">
        <v>42</v>
      </c>
      <c r="O264" s="78"/>
      <c r="P264" s="78"/>
      <c r="Q264" s="78"/>
      <c r="R264" s="78"/>
      <c r="S264" s="78"/>
      <c r="T264" s="79"/>
      <c r="U264" s="37"/>
      <c r="V264" s="37"/>
      <c r="W264" s="37"/>
      <c r="X264" s="37"/>
      <c r="Y264" s="37"/>
      <c r="Z264" s="37"/>
      <c r="AA264" s="37"/>
      <c r="AB264" s="37"/>
      <c r="AC264" s="37"/>
      <c r="AD264" s="37"/>
      <c r="AE264" s="37"/>
      <c r="AT264" s="19" t="s">
        <v>1779</v>
      </c>
      <c r="AU264" s="19" t="s">
        <v>84</v>
      </c>
      <c r="AY264" s="19" t="s">
        <v>1779</v>
      </c>
      <c r="BE264" s="127">
        <f>IF(N264="základná",J264,0)</f>
        <v>0</v>
      </c>
      <c r="BF264" s="127">
        <f>IF(N264="znížená",J264,0)</f>
        <v>0</v>
      </c>
      <c r="BG264" s="127">
        <f>IF(N264="zákl. prenesená",J264,0)</f>
        <v>0</v>
      </c>
      <c r="BH264" s="127">
        <f>IF(N264="zníž. prenesená",J264,0)</f>
        <v>0</v>
      </c>
      <c r="BI264" s="127">
        <f>IF(N264="nulová",J264,0)</f>
        <v>0</v>
      </c>
      <c r="BJ264" s="19" t="s">
        <v>92</v>
      </c>
      <c r="BK264" s="127">
        <f>I264*H264</f>
        <v>0</v>
      </c>
    </row>
    <row r="265" spans="1:65" s="2" customFormat="1" ht="16.350000000000001" customHeight="1">
      <c r="A265" s="37"/>
      <c r="B265" s="38"/>
      <c r="C265" s="312" t="s">
        <v>1</v>
      </c>
      <c r="D265" s="312" t="s">
        <v>393</v>
      </c>
      <c r="E265" s="313" t="s">
        <v>1</v>
      </c>
      <c r="F265" s="314" t="s">
        <v>1</v>
      </c>
      <c r="G265" s="315" t="s">
        <v>1</v>
      </c>
      <c r="H265" s="316"/>
      <c r="I265" s="317"/>
      <c r="J265" s="318">
        <f t="shared" si="15"/>
        <v>0</v>
      </c>
      <c r="K265" s="247"/>
      <c r="L265" s="40"/>
      <c r="M265" s="319" t="s">
        <v>1</v>
      </c>
      <c r="N265" s="320" t="s">
        <v>42</v>
      </c>
      <c r="O265" s="78"/>
      <c r="P265" s="78"/>
      <c r="Q265" s="78"/>
      <c r="R265" s="78"/>
      <c r="S265" s="78"/>
      <c r="T265" s="79"/>
      <c r="U265" s="37"/>
      <c r="V265" s="37"/>
      <c r="W265" s="37"/>
      <c r="X265" s="37"/>
      <c r="Y265" s="37"/>
      <c r="Z265" s="37"/>
      <c r="AA265" s="37"/>
      <c r="AB265" s="37"/>
      <c r="AC265" s="37"/>
      <c r="AD265" s="37"/>
      <c r="AE265" s="37"/>
      <c r="AT265" s="19" t="s">
        <v>1779</v>
      </c>
      <c r="AU265" s="19" t="s">
        <v>84</v>
      </c>
      <c r="AY265" s="19" t="s">
        <v>1779</v>
      </c>
      <c r="BE265" s="127">
        <f>IF(N265="základná",J265,0)</f>
        <v>0</v>
      </c>
      <c r="BF265" s="127">
        <f>IF(N265="znížená",J265,0)</f>
        <v>0</v>
      </c>
      <c r="BG265" s="127">
        <f>IF(N265="zákl. prenesená",J265,0)</f>
        <v>0</v>
      </c>
      <c r="BH265" s="127">
        <f>IF(N265="zníž. prenesená",J265,0)</f>
        <v>0</v>
      </c>
      <c r="BI265" s="127">
        <f>IF(N265="nulová",J265,0)</f>
        <v>0</v>
      </c>
      <c r="BJ265" s="19" t="s">
        <v>92</v>
      </c>
      <c r="BK265" s="127">
        <f>I265*H265</f>
        <v>0</v>
      </c>
    </row>
    <row r="266" spans="1:65" s="2" customFormat="1" ht="16.350000000000001" customHeight="1">
      <c r="A266" s="37"/>
      <c r="B266" s="38"/>
      <c r="C266" s="312" t="s">
        <v>1</v>
      </c>
      <c r="D266" s="312" t="s">
        <v>393</v>
      </c>
      <c r="E266" s="313" t="s">
        <v>1</v>
      </c>
      <c r="F266" s="314" t="s">
        <v>1</v>
      </c>
      <c r="G266" s="315" t="s">
        <v>1</v>
      </c>
      <c r="H266" s="316"/>
      <c r="I266" s="317"/>
      <c r="J266" s="318">
        <f t="shared" si="15"/>
        <v>0</v>
      </c>
      <c r="K266" s="247"/>
      <c r="L266" s="40"/>
      <c r="M266" s="319" t="s">
        <v>1</v>
      </c>
      <c r="N266" s="320" t="s">
        <v>42</v>
      </c>
      <c r="O266" s="321"/>
      <c r="P266" s="321"/>
      <c r="Q266" s="321"/>
      <c r="R266" s="321"/>
      <c r="S266" s="321"/>
      <c r="T266" s="322"/>
      <c r="U266" s="37"/>
      <c r="V266" s="37"/>
      <c r="W266" s="37"/>
      <c r="X266" s="37"/>
      <c r="Y266" s="37"/>
      <c r="Z266" s="37"/>
      <c r="AA266" s="37"/>
      <c r="AB266" s="37"/>
      <c r="AC266" s="37"/>
      <c r="AD266" s="37"/>
      <c r="AE266" s="37"/>
      <c r="AT266" s="19" t="s">
        <v>1779</v>
      </c>
      <c r="AU266" s="19" t="s">
        <v>84</v>
      </c>
      <c r="AY266" s="19" t="s">
        <v>1779</v>
      </c>
      <c r="BE266" s="127">
        <f>IF(N266="základná",J266,0)</f>
        <v>0</v>
      </c>
      <c r="BF266" s="127">
        <f>IF(N266="znížená",J266,0)</f>
        <v>0</v>
      </c>
      <c r="BG266" s="127">
        <f>IF(N266="zákl. prenesená",J266,0)</f>
        <v>0</v>
      </c>
      <c r="BH266" s="127">
        <f>IF(N266="zníž. prenesená",J266,0)</f>
        <v>0</v>
      </c>
      <c r="BI266" s="127">
        <f>IF(N266="nulová",J266,0)</f>
        <v>0</v>
      </c>
      <c r="BJ266" s="19" t="s">
        <v>92</v>
      </c>
      <c r="BK266" s="127">
        <f>I266*H266</f>
        <v>0</v>
      </c>
    </row>
    <row r="267" spans="1:65" s="2" customFormat="1" ht="6.9" customHeight="1">
      <c r="A267" s="37"/>
      <c r="B267" s="61"/>
      <c r="C267" s="62"/>
      <c r="D267" s="62"/>
      <c r="E267" s="62"/>
      <c r="F267" s="62"/>
      <c r="G267" s="62"/>
      <c r="H267" s="62"/>
      <c r="I267" s="62"/>
      <c r="J267" s="62"/>
      <c r="K267" s="62"/>
      <c r="L267" s="40"/>
      <c r="M267" s="37"/>
      <c r="O267" s="37"/>
      <c r="P267" s="37"/>
      <c r="Q267" s="37"/>
      <c r="R267" s="37"/>
      <c r="S267" s="37"/>
      <c r="T267" s="37"/>
      <c r="U267" s="37"/>
      <c r="V267" s="37"/>
      <c r="W267" s="37"/>
      <c r="X267" s="37"/>
      <c r="Y267" s="37"/>
      <c r="Z267" s="37"/>
      <c r="AA267" s="37"/>
      <c r="AB267" s="37"/>
      <c r="AC267" s="37"/>
      <c r="AD267" s="37"/>
      <c r="AE267" s="37"/>
    </row>
  </sheetData>
  <sheetProtection algorithmName="SHA-512" hashValue="kvwl6t+6jEowtz559M8cmu+Pm6A1wz9M31VdG1BUWyddEltCzMN8szCbwtt6JuieaN/kHXT1MCE8c3bK5zqlmQ==" saltValue="4hoHuMzVPgWtE0fAIrbwonmEJXANJAbdBNEyArH3XvQGRKu/IN8sImnVntor0/8aelra8BDLPZRRHIpasaTZZg==" spinCount="100000" sheet="1" objects="1" scenarios="1" formatColumns="0" formatRows="0" autoFilter="0"/>
  <autoFilter ref="C129:K266" xr:uid="{00000000-0009-0000-0000-000006000000}"/>
  <mergeCells count="14">
    <mergeCell ref="D108:F108"/>
    <mergeCell ref="E120:H120"/>
    <mergeCell ref="E122:H122"/>
    <mergeCell ref="L2:V2"/>
    <mergeCell ref="E87:H87"/>
    <mergeCell ref="D104:F104"/>
    <mergeCell ref="D105:F105"/>
    <mergeCell ref="D106:F106"/>
    <mergeCell ref="D107:F107"/>
    <mergeCell ref="E7:H7"/>
    <mergeCell ref="E9:H9"/>
    <mergeCell ref="E18:H18"/>
    <mergeCell ref="E27:H27"/>
    <mergeCell ref="E85:H85"/>
  </mergeCells>
  <dataValidations count="2">
    <dataValidation type="list" allowBlank="1" showInputMessage="1" showErrorMessage="1" error="Povolené sú hodnoty K, M." sqref="D262:D267" xr:uid="{00000000-0002-0000-0600-000000000000}">
      <formula1>"K, M"</formula1>
    </dataValidation>
    <dataValidation type="list" allowBlank="1" showInputMessage="1" showErrorMessage="1" error="Povolené sú hodnoty základná, znížená, nulová." sqref="N262:N267" xr:uid="{00000000-0002-0000-06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212"/>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112</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s="2" customFormat="1" ht="12" customHeight="1">
      <c r="A8" s="37"/>
      <c r="B8" s="40"/>
      <c r="C8" s="37"/>
      <c r="D8" s="139" t="s">
        <v>160</v>
      </c>
      <c r="E8" s="37"/>
      <c r="F8" s="37"/>
      <c r="G8" s="37"/>
      <c r="H8" s="37"/>
      <c r="I8" s="37"/>
      <c r="J8" s="37"/>
      <c r="K8" s="37"/>
      <c r="L8" s="58"/>
      <c r="S8" s="37"/>
      <c r="T8" s="37"/>
      <c r="U8" s="37"/>
      <c r="V8" s="37"/>
      <c r="W8" s="37"/>
      <c r="X8" s="37"/>
      <c r="Y8" s="37"/>
      <c r="Z8" s="37"/>
      <c r="AA8" s="37"/>
      <c r="AB8" s="37"/>
      <c r="AC8" s="37"/>
      <c r="AD8" s="37"/>
      <c r="AE8" s="37"/>
    </row>
    <row r="9" spans="1:46" s="2" customFormat="1" ht="16.5" customHeight="1">
      <c r="A9" s="37"/>
      <c r="B9" s="40"/>
      <c r="C9" s="37"/>
      <c r="D9" s="37"/>
      <c r="E9" s="393" t="s">
        <v>2542</v>
      </c>
      <c r="F9" s="394"/>
      <c r="G9" s="394"/>
      <c r="H9" s="394"/>
      <c r="I9" s="37"/>
      <c r="J9" s="37"/>
      <c r="K9" s="37"/>
      <c r="L9" s="58"/>
      <c r="S9" s="37"/>
      <c r="T9" s="37"/>
      <c r="U9" s="37"/>
      <c r="V9" s="37"/>
      <c r="W9" s="37"/>
      <c r="X9" s="37"/>
      <c r="Y9" s="37"/>
      <c r="Z9" s="37"/>
      <c r="AA9" s="37"/>
      <c r="AB9" s="37"/>
      <c r="AC9" s="37"/>
      <c r="AD9" s="37"/>
      <c r="AE9" s="37"/>
    </row>
    <row r="10" spans="1:46" s="2" customFormat="1" ht="10.199999999999999">
      <c r="A10" s="37"/>
      <c r="B10" s="40"/>
      <c r="C10" s="37"/>
      <c r="D10" s="37"/>
      <c r="E10" s="37"/>
      <c r="F10" s="37"/>
      <c r="G10" s="37"/>
      <c r="H10" s="37"/>
      <c r="I10" s="37"/>
      <c r="J10" s="37"/>
      <c r="K10" s="37"/>
      <c r="L10" s="58"/>
      <c r="S10" s="37"/>
      <c r="T10" s="37"/>
      <c r="U10" s="37"/>
      <c r="V10" s="37"/>
      <c r="W10" s="37"/>
      <c r="X10" s="37"/>
      <c r="Y10" s="37"/>
      <c r="Z10" s="37"/>
      <c r="AA10" s="37"/>
      <c r="AB10" s="37"/>
      <c r="AC10" s="37"/>
      <c r="AD10" s="37"/>
      <c r="AE10" s="37"/>
    </row>
    <row r="11" spans="1:46" s="2" customFormat="1" ht="12" customHeight="1">
      <c r="A11" s="37"/>
      <c r="B11" s="40"/>
      <c r="C11" s="37"/>
      <c r="D11" s="139" t="s">
        <v>17</v>
      </c>
      <c r="E11" s="37"/>
      <c r="F11" s="117" t="s">
        <v>1</v>
      </c>
      <c r="G11" s="37"/>
      <c r="H11" s="37"/>
      <c r="I11" s="139" t="s">
        <v>18</v>
      </c>
      <c r="J11" s="117" t="s">
        <v>1</v>
      </c>
      <c r="K11" s="37"/>
      <c r="L11" s="58"/>
      <c r="S11" s="37"/>
      <c r="T11" s="37"/>
      <c r="U11" s="37"/>
      <c r="V11" s="37"/>
      <c r="W11" s="37"/>
      <c r="X11" s="37"/>
      <c r="Y11" s="37"/>
      <c r="Z11" s="37"/>
      <c r="AA11" s="37"/>
      <c r="AB11" s="37"/>
      <c r="AC11" s="37"/>
      <c r="AD11" s="37"/>
      <c r="AE11" s="37"/>
    </row>
    <row r="12" spans="1:46" s="2" customFormat="1" ht="12" customHeight="1">
      <c r="A12" s="37"/>
      <c r="B12" s="40"/>
      <c r="C12" s="37"/>
      <c r="D12" s="139" t="s">
        <v>19</v>
      </c>
      <c r="E12" s="37"/>
      <c r="F12" s="117" t="s">
        <v>1783</v>
      </c>
      <c r="G12" s="37"/>
      <c r="H12" s="37"/>
      <c r="I12" s="139" t="s">
        <v>21</v>
      </c>
      <c r="J12" s="140" t="str">
        <f>'Rekapitulácia stavby'!AN8</f>
        <v>9. 5. 2022</v>
      </c>
      <c r="K12" s="37"/>
      <c r="L12" s="58"/>
      <c r="S12" s="37"/>
      <c r="T12" s="37"/>
      <c r="U12" s="37"/>
      <c r="V12" s="37"/>
      <c r="W12" s="37"/>
      <c r="X12" s="37"/>
      <c r="Y12" s="37"/>
      <c r="Z12" s="37"/>
      <c r="AA12" s="37"/>
      <c r="AB12" s="37"/>
      <c r="AC12" s="37"/>
      <c r="AD12" s="37"/>
      <c r="AE12" s="37"/>
    </row>
    <row r="13" spans="1:46" s="2" customFormat="1" ht="10.8" customHeight="1">
      <c r="A13" s="37"/>
      <c r="B13" s="40"/>
      <c r="C13" s="37"/>
      <c r="D13" s="37"/>
      <c r="E13" s="37"/>
      <c r="F13" s="37"/>
      <c r="G13" s="37"/>
      <c r="H13" s="37"/>
      <c r="I13" s="37"/>
      <c r="J13" s="37"/>
      <c r="K13" s="37"/>
      <c r="L13" s="58"/>
      <c r="S13" s="37"/>
      <c r="T13" s="37"/>
      <c r="U13" s="37"/>
      <c r="V13" s="37"/>
      <c r="W13" s="37"/>
      <c r="X13" s="37"/>
      <c r="Y13" s="37"/>
      <c r="Z13" s="37"/>
      <c r="AA13" s="37"/>
      <c r="AB13" s="37"/>
      <c r="AC13" s="37"/>
      <c r="AD13" s="37"/>
      <c r="AE13" s="37"/>
    </row>
    <row r="14" spans="1:46" s="2" customFormat="1" ht="12" customHeight="1">
      <c r="A14" s="37"/>
      <c r="B14" s="40"/>
      <c r="C14" s="37"/>
      <c r="D14" s="139" t="s">
        <v>23</v>
      </c>
      <c r="E14" s="37"/>
      <c r="F14" s="37"/>
      <c r="G14" s="37"/>
      <c r="H14" s="37"/>
      <c r="I14" s="139" t="s">
        <v>24</v>
      </c>
      <c r="J14" s="117" t="str">
        <f>IF('Rekapitulácia stavby'!AN10="","",'Rekapitulácia stavby'!AN10)</f>
        <v/>
      </c>
      <c r="K14" s="37"/>
      <c r="L14" s="58"/>
      <c r="S14" s="37"/>
      <c r="T14" s="37"/>
      <c r="U14" s="37"/>
      <c r="V14" s="37"/>
      <c r="W14" s="37"/>
      <c r="X14" s="37"/>
      <c r="Y14" s="37"/>
      <c r="Z14" s="37"/>
      <c r="AA14" s="37"/>
      <c r="AB14" s="37"/>
      <c r="AC14" s="37"/>
      <c r="AD14" s="37"/>
      <c r="AE14" s="37"/>
    </row>
    <row r="15" spans="1:46" s="2" customFormat="1" ht="18" customHeight="1">
      <c r="A15" s="37"/>
      <c r="B15" s="40"/>
      <c r="C15" s="37"/>
      <c r="D15" s="37"/>
      <c r="E15" s="117" t="str">
        <f>IF('Rekapitulácia stavby'!E11="","",'Rekapitulácia stavby'!E11)</f>
        <v>A BKPŠ, SPOL. S.R.O.</v>
      </c>
      <c r="F15" s="37"/>
      <c r="G15" s="37"/>
      <c r="H15" s="37"/>
      <c r="I15" s="139" t="s">
        <v>26</v>
      </c>
      <c r="J15" s="117" t="str">
        <f>IF('Rekapitulácia stavby'!AN11="","",'Rekapitulácia stavby'!AN11)</f>
        <v/>
      </c>
      <c r="K15" s="37"/>
      <c r="L15" s="58"/>
      <c r="S15" s="37"/>
      <c r="T15" s="37"/>
      <c r="U15" s="37"/>
      <c r="V15" s="37"/>
      <c r="W15" s="37"/>
      <c r="X15" s="37"/>
      <c r="Y15" s="37"/>
      <c r="Z15" s="37"/>
      <c r="AA15" s="37"/>
      <c r="AB15" s="37"/>
      <c r="AC15" s="37"/>
      <c r="AD15" s="37"/>
      <c r="AE15" s="37"/>
    </row>
    <row r="16" spans="1:46" s="2" customFormat="1" ht="6.9" customHeight="1">
      <c r="A16" s="37"/>
      <c r="B16" s="40"/>
      <c r="C16" s="37"/>
      <c r="D16" s="37"/>
      <c r="E16" s="37"/>
      <c r="F16" s="37"/>
      <c r="G16" s="37"/>
      <c r="H16" s="37"/>
      <c r="I16" s="37"/>
      <c r="J16" s="37"/>
      <c r="K16" s="37"/>
      <c r="L16" s="58"/>
      <c r="S16" s="37"/>
      <c r="T16" s="37"/>
      <c r="U16" s="37"/>
      <c r="V16" s="37"/>
      <c r="W16" s="37"/>
      <c r="X16" s="37"/>
      <c r="Y16" s="37"/>
      <c r="Z16" s="37"/>
      <c r="AA16" s="37"/>
      <c r="AB16" s="37"/>
      <c r="AC16" s="37"/>
      <c r="AD16" s="37"/>
      <c r="AE16" s="37"/>
    </row>
    <row r="17" spans="1:31" s="2" customFormat="1" ht="12" customHeight="1">
      <c r="A17" s="37"/>
      <c r="B17" s="40"/>
      <c r="C17" s="37"/>
      <c r="D17" s="139" t="s">
        <v>27</v>
      </c>
      <c r="E17" s="37"/>
      <c r="F17" s="37"/>
      <c r="G17" s="37"/>
      <c r="H17" s="37"/>
      <c r="I17" s="139" t="s">
        <v>24</v>
      </c>
      <c r="J17" s="32" t="str">
        <f>'Rekapitulácia stavby'!AN13</f>
        <v>Vyplň údaj</v>
      </c>
      <c r="K17" s="37"/>
      <c r="L17" s="58"/>
      <c r="S17" s="37"/>
      <c r="T17" s="37"/>
      <c r="U17" s="37"/>
      <c r="V17" s="37"/>
      <c r="W17" s="37"/>
      <c r="X17" s="37"/>
      <c r="Y17" s="37"/>
      <c r="Z17" s="37"/>
      <c r="AA17" s="37"/>
      <c r="AB17" s="37"/>
      <c r="AC17" s="37"/>
      <c r="AD17" s="37"/>
      <c r="AE17" s="37"/>
    </row>
    <row r="18" spans="1:31" s="2" customFormat="1" ht="18" customHeight="1">
      <c r="A18" s="37"/>
      <c r="B18" s="40"/>
      <c r="C18" s="37"/>
      <c r="D18" s="37"/>
      <c r="E18" s="395" t="str">
        <f>'Rekapitulácia stavby'!E14</f>
        <v>Vyplň údaj</v>
      </c>
      <c r="F18" s="396"/>
      <c r="G18" s="396"/>
      <c r="H18" s="396"/>
      <c r="I18" s="139" t="s">
        <v>26</v>
      </c>
      <c r="J18" s="32" t="str">
        <f>'Rekapitulácia stavby'!AN14</f>
        <v>Vyplň údaj</v>
      </c>
      <c r="K18" s="37"/>
      <c r="L18" s="58"/>
      <c r="S18" s="37"/>
      <c r="T18" s="37"/>
      <c r="U18" s="37"/>
      <c r="V18" s="37"/>
      <c r="W18" s="37"/>
      <c r="X18" s="37"/>
      <c r="Y18" s="37"/>
      <c r="Z18" s="37"/>
      <c r="AA18" s="37"/>
      <c r="AB18" s="37"/>
      <c r="AC18" s="37"/>
      <c r="AD18" s="37"/>
      <c r="AE18" s="37"/>
    </row>
    <row r="19" spans="1:31" s="2" customFormat="1" ht="6.9" customHeight="1">
      <c r="A19" s="37"/>
      <c r="B19" s="40"/>
      <c r="C19" s="37"/>
      <c r="D19" s="37"/>
      <c r="E19" s="37"/>
      <c r="F19" s="37"/>
      <c r="G19" s="37"/>
      <c r="H19" s="37"/>
      <c r="I19" s="37"/>
      <c r="J19" s="37"/>
      <c r="K19" s="37"/>
      <c r="L19" s="58"/>
      <c r="S19" s="37"/>
      <c r="T19" s="37"/>
      <c r="U19" s="37"/>
      <c r="V19" s="37"/>
      <c r="W19" s="37"/>
      <c r="X19" s="37"/>
      <c r="Y19" s="37"/>
      <c r="Z19" s="37"/>
      <c r="AA19" s="37"/>
      <c r="AB19" s="37"/>
      <c r="AC19" s="37"/>
      <c r="AD19" s="37"/>
      <c r="AE19" s="37"/>
    </row>
    <row r="20" spans="1:31" s="2" customFormat="1" ht="12" customHeight="1">
      <c r="A20" s="37"/>
      <c r="B20" s="40"/>
      <c r="C20" s="37"/>
      <c r="D20" s="139" t="s">
        <v>29</v>
      </c>
      <c r="E20" s="37"/>
      <c r="F20" s="37"/>
      <c r="G20" s="37"/>
      <c r="H20" s="37"/>
      <c r="I20" s="139" t="s">
        <v>24</v>
      </c>
      <c r="J20" s="117" t="s">
        <v>1</v>
      </c>
      <c r="K20" s="37"/>
      <c r="L20" s="58"/>
      <c r="S20" s="37"/>
      <c r="T20" s="37"/>
      <c r="U20" s="37"/>
      <c r="V20" s="37"/>
      <c r="W20" s="37"/>
      <c r="X20" s="37"/>
      <c r="Y20" s="37"/>
      <c r="Z20" s="37"/>
      <c r="AA20" s="37"/>
      <c r="AB20" s="37"/>
      <c r="AC20" s="37"/>
      <c r="AD20" s="37"/>
      <c r="AE20" s="37"/>
    </row>
    <row r="21" spans="1:31" s="2" customFormat="1" ht="18" customHeight="1">
      <c r="A21" s="37"/>
      <c r="B21" s="40"/>
      <c r="C21" s="37"/>
      <c r="D21" s="37"/>
      <c r="E21" s="117" t="s">
        <v>2441</v>
      </c>
      <c r="F21" s="37"/>
      <c r="G21" s="37"/>
      <c r="H21" s="37"/>
      <c r="I21" s="139" t="s">
        <v>26</v>
      </c>
      <c r="J21" s="117" t="s">
        <v>1</v>
      </c>
      <c r="K21" s="37"/>
      <c r="L21" s="58"/>
      <c r="S21" s="37"/>
      <c r="T21" s="37"/>
      <c r="U21" s="37"/>
      <c r="V21" s="37"/>
      <c r="W21" s="37"/>
      <c r="X21" s="37"/>
      <c r="Y21" s="37"/>
      <c r="Z21" s="37"/>
      <c r="AA21" s="37"/>
      <c r="AB21" s="37"/>
      <c r="AC21" s="37"/>
      <c r="AD21" s="37"/>
      <c r="AE21" s="37"/>
    </row>
    <row r="22" spans="1:31" s="2" customFormat="1" ht="6.9" customHeight="1">
      <c r="A22" s="37"/>
      <c r="B22" s="40"/>
      <c r="C22" s="37"/>
      <c r="D22" s="37"/>
      <c r="E22" s="37"/>
      <c r="F22" s="37"/>
      <c r="G22" s="37"/>
      <c r="H22" s="37"/>
      <c r="I22" s="37"/>
      <c r="J22" s="37"/>
      <c r="K22" s="37"/>
      <c r="L22" s="58"/>
      <c r="S22" s="37"/>
      <c r="T22" s="37"/>
      <c r="U22" s="37"/>
      <c r="V22" s="37"/>
      <c r="W22" s="37"/>
      <c r="X22" s="37"/>
      <c r="Y22" s="37"/>
      <c r="Z22" s="37"/>
      <c r="AA22" s="37"/>
      <c r="AB22" s="37"/>
      <c r="AC22" s="37"/>
      <c r="AD22" s="37"/>
      <c r="AE22" s="37"/>
    </row>
    <row r="23" spans="1:31" s="2" customFormat="1" ht="12" customHeight="1">
      <c r="A23" s="37"/>
      <c r="B23" s="40"/>
      <c r="C23" s="37"/>
      <c r="D23" s="139" t="s">
        <v>31</v>
      </c>
      <c r="E23" s="37"/>
      <c r="F23" s="37"/>
      <c r="G23" s="37"/>
      <c r="H23" s="37"/>
      <c r="I23" s="139" t="s">
        <v>24</v>
      </c>
      <c r="J23" s="117" t="s">
        <v>1</v>
      </c>
      <c r="K23" s="37"/>
      <c r="L23" s="58"/>
      <c r="S23" s="37"/>
      <c r="T23" s="37"/>
      <c r="U23" s="37"/>
      <c r="V23" s="37"/>
      <c r="W23" s="37"/>
      <c r="X23" s="37"/>
      <c r="Y23" s="37"/>
      <c r="Z23" s="37"/>
      <c r="AA23" s="37"/>
      <c r="AB23" s="37"/>
      <c r="AC23" s="37"/>
      <c r="AD23" s="37"/>
      <c r="AE23" s="37"/>
    </row>
    <row r="24" spans="1:31" s="2" customFormat="1" ht="18" customHeight="1">
      <c r="A24" s="37"/>
      <c r="B24" s="40"/>
      <c r="C24" s="37"/>
      <c r="D24" s="37"/>
      <c r="E24" s="117" t="s">
        <v>2442</v>
      </c>
      <c r="F24" s="37"/>
      <c r="G24" s="37"/>
      <c r="H24" s="37"/>
      <c r="I24" s="139" t="s">
        <v>26</v>
      </c>
      <c r="J24" s="117" t="s">
        <v>1</v>
      </c>
      <c r="K24" s="37"/>
      <c r="L24" s="58"/>
      <c r="S24" s="37"/>
      <c r="T24" s="37"/>
      <c r="U24" s="37"/>
      <c r="V24" s="37"/>
      <c r="W24" s="37"/>
      <c r="X24" s="37"/>
      <c r="Y24" s="37"/>
      <c r="Z24" s="37"/>
      <c r="AA24" s="37"/>
      <c r="AB24" s="37"/>
      <c r="AC24" s="37"/>
      <c r="AD24" s="37"/>
      <c r="AE24" s="37"/>
    </row>
    <row r="25" spans="1:31" s="2" customFormat="1" ht="6.9" customHeight="1">
      <c r="A25" s="37"/>
      <c r="B25" s="40"/>
      <c r="C25" s="37"/>
      <c r="D25" s="37"/>
      <c r="E25" s="37"/>
      <c r="F25" s="37"/>
      <c r="G25" s="37"/>
      <c r="H25" s="37"/>
      <c r="I25" s="37"/>
      <c r="J25" s="37"/>
      <c r="K25" s="37"/>
      <c r="L25" s="58"/>
      <c r="S25" s="37"/>
      <c r="T25" s="37"/>
      <c r="U25" s="37"/>
      <c r="V25" s="37"/>
      <c r="W25" s="37"/>
      <c r="X25" s="37"/>
      <c r="Y25" s="37"/>
      <c r="Z25" s="37"/>
      <c r="AA25" s="37"/>
      <c r="AB25" s="37"/>
      <c r="AC25" s="37"/>
      <c r="AD25" s="37"/>
      <c r="AE25" s="37"/>
    </row>
    <row r="26" spans="1:31" s="2" customFormat="1" ht="12" customHeight="1">
      <c r="A26" s="37"/>
      <c r="B26" s="40"/>
      <c r="C26" s="37"/>
      <c r="D26" s="139" t="s">
        <v>33</v>
      </c>
      <c r="E26" s="37"/>
      <c r="F26" s="37"/>
      <c r="G26" s="37"/>
      <c r="H26" s="37"/>
      <c r="I26" s="37"/>
      <c r="J26" s="37"/>
      <c r="K26" s="37"/>
      <c r="L26" s="58"/>
      <c r="S26" s="37"/>
      <c r="T26" s="37"/>
      <c r="U26" s="37"/>
      <c r="V26" s="37"/>
      <c r="W26" s="37"/>
      <c r="X26" s="37"/>
      <c r="Y26" s="37"/>
      <c r="Z26" s="37"/>
      <c r="AA26" s="37"/>
      <c r="AB26" s="37"/>
      <c r="AC26" s="37"/>
      <c r="AD26" s="37"/>
      <c r="AE26" s="37"/>
    </row>
    <row r="27" spans="1:31" s="8" customFormat="1" ht="16.5" customHeight="1">
      <c r="A27" s="141"/>
      <c r="B27" s="142"/>
      <c r="C27" s="141"/>
      <c r="D27" s="141"/>
      <c r="E27" s="397" t="s">
        <v>1</v>
      </c>
      <c r="F27" s="397"/>
      <c r="G27" s="397"/>
      <c r="H27" s="397"/>
      <c r="I27" s="141"/>
      <c r="J27" s="141"/>
      <c r="K27" s="141"/>
      <c r="L27" s="143"/>
      <c r="S27" s="141"/>
      <c r="T27" s="141"/>
      <c r="U27" s="141"/>
      <c r="V27" s="141"/>
      <c r="W27" s="141"/>
      <c r="X27" s="141"/>
      <c r="Y27" s="141"/>
      <c r="Z27" s="141"/>
      <c r="AA27" s="141"/>
      <c r="AB27" s="141"/>
      <c r="AC27" s="141"/>
      <c r="AD27" s="141"/>
      <c r="AE27" s="141"/>
    </row>
    <row r="28" spans="1:31" s="2" customFormat="1" ht="6.9" customHeight="1">
      <c r="A28" s="37"/>
      <c r="B28" s="40"/>
      <c r="C28" s="37"/>
      <c r="D28" s="37"/>
      <c r="E28" s="37"/>
      <c r="F28" s="37"/>
      <c r="G28" s="37"/>
      <c r="H28" s="37"/>
      <c r="I28" s="37"/>
      <c r="J28" s="37"/>
      <c r="K28" s="37"/>
      <c r="L28" s="58"/>
      <c r="S28" s="37"/>
      <c r="T28" s="37"/>
      <c r="U28" s="37"/>
      <c r="V28" s="37"/>
      <c r="W28" s="37"/>
      <c r="X28" s="37"/>
      <c r="Y28" s="37"/>
      <c r="Z28" s="37"/>
      <c r="AA28" s="37"/>
      <c r="AB28" s="37"/>
      <c r="AC28" s="37"/>
      <c r="AD28" s="37"/>
      <c r="AE28" s="37"/>
    </row>
    <row r="29" spans="1:31" s="2" customFormat="1" ht="6.9" customHeight="1">
      <c r="A29" s="37"/>
      <c r="B29" s="40"/>
      <c r="C29" s="37"/>
      <c r="D29" s="145"/>
      <c r="E29" s="145"/>
      <c r="F29" s="145"/>
      <c r="G29" s="145"/>
      <c r="H29" s="145"/>
      <c r="I29" s="145"/>
      <c r="J29" s="145"/>
      <c r="K29" s="145"/>
      <c r="L29" s="58"/>
      <c r="S29" s="37"/>
      <c r="T29" s="37"/>
      <c r="U29" s="37"/>
      <c r="V29" s="37"/>
      <c r="W29" s="37"/>
      <c r="X29" s="37"/>
      <c r="Y29" s="37"/>
      <c r="Z29" s="37"/>
      <c r="AA29" s="37"/>
      <c r="AB29" s="37"/>
      <c r="AC29" s="37"/>
      <c r="AD29" s="37"/>
      <c r="AE29" s="37"/>
    </row>
    <row r="30" spans="1:31" s="2" customFormat="1" ht="14.4" customHeight="1">
      <c r="A30" s="37"/>
      <c r="B30" s="40"/>
      <c r="C30" s="37"/>
      <c r="D30" s="117" t="s">
        <v>212</v>
      </c>
      <c r="E30" s="37"/>
      <c r="F30" s="37"/>
      <c r="G30" s="37"/>
      <c r="H30" s="37"/>
      <c r="I30" s="37"/>
      <c r="J30" s="146">
        <f>J96</f>
        <v>0</v>
      </c>
      <c r="K30" s="37"/>
      <c r="L30" s="58"/>
      <c r="S30" s="37"/>
      <c r="T30" s="37"/>
      <c r="U30" s="37"/>
      <c r="V30" s="37"/>
      <c r="W30" s="37"/>
      <c r="X30" s="37"/>
      <c r="Y30" s="37"/>
      <c r="Z30" s="37"/>
      <c r="AA30" s="37"/>
      <c r="AB30" s="37"/>
      <c r="AC30" s="37"/>
      <c r="AD30" s="37"/>
      <c r="AE30" s="37"/>
    </row>
    <row r="31" spans="1:31" s="2" customFormat="1" ht="14.4" customHeight="1">
      <c r="A31" s="37"/>
      <c r="B31" s="40"/>
      <c r="C31" s="37"/>
      <c r="D31" s="147" t="s">
        <v>137</v>
      </c>
      <c r="E31" s="37"/>
      <c r="F31" s="37"/>
      <c r="G31" s="37"/>
      <c r="H31" s="37"/>
      <c r="I31" s="37"/>
      <c r="J31" s="146">
        <f>J105</f>
        <v>0</v>
      </c>
      <c r="K31" s="37"/>
      <c r="L31" s="58"/>
      <c r="S31" s="37"/>
      <c r="T31" s="37"/>
      <c r="U31" s="37"/>
      <c r="V31" s="37"/>
      <c r="W31" s="37"/>
      <c r="X31" s="37"/>
      <c r="Y31" s="37"/>
      <c r="Z31" s="37"/>
      <c r="AA31" s="37"/>
      <c r="AB31" s="37"/>
      <c r="AC31" s="37"/>
      <c r="AD31" s="37"/>
      <c r="AE31" s="37"/>
    </row>
    <row r="32" spans="1:31" s="2" customFormat="1" ht="25.35" customHeight="1">
      <c r="A32" s="37"/>
      <c r="B32" s="40"/>
      <c r="C32" s="37"/>
      <c r="D32" s="148" t="s">
        <v>36</v>
      </c>
      <c r="E32" s="37"/>
      <c r="F32" s="37"/>
      <c r="G32" s="37"/>
      <c r="H32" s="37"/>
      <c r="I32" s="37"/>
      <c r="J32" s="149">
        <f>ROUND(J30 + J31, 2)</f>
        <v>0</v>
      </c>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37"/>
      <c r="E34" s="37"/>
      <c r="F34" s="150" t="s">
        <v>38</v>
      </c>
      <c r="G34" s="37"/>
      <c r="H34" s="37"/>
      <c r="I34" s="150" t="s">
        <v>37</v>
      </c>
      <c r="J34" s="150" t="s">
        <v>39</v>
      </c>
      <c r="K34" s="37"/>
      <c r="L34" s="58"/>
      <c r="S34" s="37"/>
      <c r="T34" s="37"/>
      <c r="U34" s="37"/>
      <c r="V34" s="37"/>
      <c r="W34" s="37"/>
      <c r="X34" s="37"/>
      <c r="Y34" s="37"/>
      <c r="Z34" s="37"/>
      <c r="AA34" s="37"/>
      <c r="AB34" s="37"/>
      <c r="AC34" s="37"/>
      <c r="AD34" s="37"/>
      <c r="AE34" s="37"/>
    </row>
    <row r="35" spans="1:31" s="2" customFormat="1" ht="14.4" customHeight="1">
      <c r="A35" s="37"/>
      <c r="B35" s="40"/>
      <c r="C35" s="37"/>
      <c r="D35" s="151" t="s">
        <v>40</v>
      </c>
      <c r="E35" s="152" t="s">
        <v>41</v>
      </c>
      <c r="F35" s="153">
        <f>ROUND((ROUND((SUM(BE105:BE112) + SUM(BE132:BE205)),  2) + SUM(BE207:BE211)), 2)</f>
        <v>0</v>
      </c>
      <c r="G35" s="154"/>
      <c r="H35" s="154"/>
      <c r="I35" s="155">
        <v>0.2</v>
      </c>
      <c r="J35" s="153">
        <f>ROUND((ROUND(((SUM(BE105:BE112) + SUM(BE132:BE205))*I35),  2) + (SUM(BE207:BE211)*I35)), 2)</f>
        <v>0</v>
      </c>
      <c r="K35" s="37"/>
      <c r="L35" s="58"/>
      <c r="S35" s="37"/>
      <c r="T35" s="37"/>
      <c r="U35" s="37"/>
      <c r="V35" s="37"/>
      <c r="W35" s="37"/>
      <c r="X35" s="37"/>
      <c r="Y35" s="37"/>
      <c r="Z35" s="37"/>
      <c r="AA35" s="37"/>
      <c r="AB35" s="37"/>
      <c r="AC35" s="37"/>
      <c r="AD35" s="37"/>
      <c r="AE35" s="37"/>
    </row>
    <row r="36" spans="1:31" s="2" customFormat="1" ht="14.4" customHeight="1">
      <c r="A36" s="37"/>
      <c r="B36" s="40"/>
      <c r="C36" s="37"/>
      <c r="D36" s="37"/>
      <c r="E36" s="152" t="s">
        <v>42</v>
      </c>
      <c r="F36" s="153">
        <f>ROUND((ROUND((SUM(BF105:BF112) + SUM(BF132:BF205)),  2) + SUM(BF207:BF211)), 2)</f>
        <v>0</v>
      </c>
      <c r="G36" s="154"/>
      <c r="H36" s="154"/>
      <c r="I36" s="155">
        <v>0.2</v>
      </c>
      <c r="J36" s="153">
        <f>ROUND((ROUND(((SUM(BF105:BF112) + SUM(BF132:BF205))*I36),  2) + (SUM(BF207:BF211)*I36)), 2)</f>
        <v>0</v>
      </c>
      <c r="K36" s="37"/>
      <c r="L36" s="58"/>
      <c r="S36" s="37"/>
      <c r="T36" s="37"/>
      <c r="U36" s="37"/>
      <c r="V36" s="37"/>
      <c r="W36" s="37"/>
      <c r="X36" s="37"/>
      <c r="Y36" s="37"/>
      <c r="Z36" s="37"/>
      <c r="AA36" s="37"/>
      <c r="AB36" s="37"/>
      <c r="AC36" s="37"/>
      <c r="AD36" s="37"/>
      <c r="AE36" s="37"/>
    </row>
    <row r="37" spans="1:31" s="2" customFormat="1" ht="14.4" hidden="1" customHeight="1">
      <c r="A37" s="37"/>
      <c r="B37" s="40"/>
      <c r="C37" s="37"/>
      <c r="D37" s="37"/>
      <c r="E37" s="139" t="s">
        <v>43</v>
      </c>
      <c r="F37" s="156">
        <f>ROUND((ROUND((SUM(BG105:BG112) + SUM(BG132:BG205)),  2) + SUM(BG207:BG211)), 2)</f>
        <v>0</v>
      </c>
      <c r="G37" s="37"/>
      <c r="H37" s="37"/>
      <c r="I37" s="157">
        <v>0.2</v>
      </c>
      <c r="J37" s="156">
        <f>0</f>
        <v>0</v>
      </c>
      <c r="K37" s="37"/>
      <c r="L37" s="58"/>
      <c r="S37" s="37"/>
      <c r="T37" s="37"/>
      <c r="U37" s="37"/>
      <c r="V37" s="37"/>
      <c r="W37" s="37"/>
      <c r="X37" s="37"/>
      <c r="Y37" s="37"/>
      <c r="Z37" s="37"/>
      <c r="AA37" s="37"/>
      <c r="AB37" s="37"/>
      <c r="AC37" s="37"/>
      <c r="AD37" s="37"/>
      <c r="AE37" s="37"/>
    </row>
    <row r="38" spans="1:31" s="2" customFormat="1" ht="14.4" hidden="1" customHeight="1">
      <c r="A38" s="37"/>
      <c r="B38" s="40"/>
      <c r="C38" s="37"/>
      <c r="D38" s="37"/>
      <c r="E38" s="139" t="s">
        <v>44</v>
      </c>
      <c r="F38" s="156">
        <f>ROUND((ROUND((SUM(BH105:BH112) + SUM(BH132:BH205)),  2) + SUM(BH207:BH211)), 2)</f>
        <v>0</v>
      </c>
      <c r="G38" s="37"/>
      <c r="H38" s="37"/>
      <c r="I38" s="157">
        <v>0.2</v>
      </c>
      <c r="J38" s="156">
        <f>0</f>
        <v>0</v>
      </c>
      <c r="K38" s="37"/>
      <c r="L38" s="58"/>
      <c r="S38" s="37"/>
      <c r="T38" s="37"/>
      <c r="U38" s="37"/>
      <c r="V38" s="37"/>
      <c r="W38" s="37"/>
      <c r="X38" s="37"/>
      <c r="Y38" s="37"/>
      <c r="Z38" s="37"/>
      <c r="AA38" s="37"/>
      <c r="AB38" s="37"/>
      <c r="AC38" s="37"/>
      <c r="AD38" s="37"/>
      <c r="AE38" s="37"/>
    </row>
    <row r="39" spans="1:31" s="2" customFormat="1" ht="14.4" hidden="1" customHeight="1">
      <c r="A39" s="37"/>
      <c r="B39" s="40"/>
      <c r="C39" s="37"/>
      <c r="D39" s="37"/>
      <c r="E39" s="152" t="s">
        <v>45</v>
      </c>
      <c r="F39" s="153">
        <f>ROUND((ROUND((SUM(BI105:BI112) + SUM(BI132:BI205)),  2) + SUM(BI207:BI211)), 2)</f>
        <v>0</v>
      </c>
      <c r="G39" s="154"/>
      <c r="H39" s="154"/>
      <c r="I39" s="155">
        <v>0</v>
      </c>
      <c r="J39" s="153">
        <f>0</f>
        <v>0</v>
      </c>
      <c r="K39" s="37"/>
      <c r="L39" s="58"/>
      <c r="S39" s="37"/>
      <c r="T39" s="37"/>
      <c r="U39" s="37"/>
      <c r="V39" s="37"/>
      <c r="W39" s="37"/>
      <c r="X39" s="37"/>
      <c r="Y39" s="37"/>
      <c r="Z39" s="37"/>
      <c r="AA39" s="37"/>
      <c r="AB39" s="37"/>
      <c r="AC39" s="37"/>
      <c r="AD39" s="37"/>
      <c r="AE39" s="37"/>
    </row>
    <row r="40" spans="1:31" s="2" customFormat="1" ht="6.9" customHeight="1">
      <c r="A40" s="37"/>
      <c r="B40" s="40"/>
      <c r="C40" s="37"/>
      <c r="D40" s="37"/>
      <c r="E40" s="37"/>
      <c r="F40" s="37"/>
      <c r="G40" s="37"/>
      <c r="H40" s="37"/>
      <c r="I40" s="37"/>
      <c r="J40" s="37"/>
      <c r="K40" s="37"/>
      <c r="L40" s="58"/>
      <c r="S40" s="37"/>
      <c r="T40" s="37"/>
      <c r="U40" s="37"/>
      <c r="V40" s="37"/>
      <c r="W40" s="37"/>
      <c r="X40" s="37"/>
      <c r="Y40" s="37"/>
      <c r="Z40" s="37"/>
      <c r="AA40" s="37"/>
      <c r="AB40" s="37"/>
      <c r="AC40" s="37"/>
      <c r="AD40" s="37"/>
      <c r="AE40" s="37"/>
    </row>
    <row r="41" spans="1:31" s="2" customFormat="1" ht="25.35" customHeight="1">
      <c r="A41" s="37"/>
      <c r="B41" s="40"/>
      <c r="C41" s="158"/>
      <c r="D41" s="159" t="s">
        <v>46</v>
      </c>
      <c r="E41" s="160"/>
      <c r="F41" s="160"/>
      <c r="G41" s="161" t="s">
        <v>47</v>
      </c>
      <c r="H41" s="162" t="s">
        <v>48</v>
      </c>
      <c r="I41" s="160"/>
      <c r="J41" s="163">
        <f>SUM(J32:J39)</f>
        <v>0</v>
      </c>
      <c r="K41" s="164"/>
      <c r="L41" s="58"/>
      <c r="S41" s="37"/>
      <c r="T41" s="37"/>
      <c r="U41" s="37"/>
      <c r="V41" s="37"/>
      <c r="W41" s="37"/>
      <c r="X41" s="37"/>
      <c r="Y41" s="37"/>
      <c r="Z41" s="37"/>
      <c r="AA41" s="37"/>
      <c r="AB41" s="37"/>
      <c r="AC41" s="37"/>
      <c r="AD41" s="37"/>
      <c r="AE41" s="37"/>
    </row>
    <row r="42" spans="1:31" s="2" customFormat="1" ht="14.4"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row>
    <row r="43" spans="1:31" s="1" customFormat="1" ht="14.4" customHeight="1">
      <c r="B43" s="22"/>
      <c r="L43" s="22"/>
    </row>
    <row r="44" spans="1:31" s="1" customFormat="1" ht="14.4" customHeight="1">
      <c r="B44" s="22"/>
      <c r="L44" s="22"/>
    </row>
    <row r="45" spans="1:31" s="1" customFormat="1" ht="14.4" customHeight="1">
      <c r="B45" s="22"/>
      <c r="L45" s="22"/>
    </row>
    <row r="46" spans="1:31" s="1" customFormat="1" ht="14.4" customHeight="1">
      <c r="B46" s="22"/>
      <c r="L46" s="22"/>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47"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47"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47"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47"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47"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47" s="2" customFormat="1" ht="12" customHeight="1">
      <c r="A86" s="37"/>
      <c r="B86" s="38"/>
      <c r="C86" s="31" t="s">
        <v>160</v>
      </c>
      <c r="D86" s="39"/>
      <c r="E86" s="39"/>
      <c r="F86" s="39"/>
      <c r="G86" s="39"/>
      <c r="H86" s="39"/>
      <c r="I86" s="39"/>
      <c r="J86" s="39"/>
      <c r="K86" s="39"/>
      <c r="L86" s="58"/>
      <c r="S86" s="37"/>
      <c r="T86" s="37"/>
      <c r="U86" s="37"/>
      <c r="V86" s="37"/>
      <c r="W86" s="37"/>
      <c r="X86" s="37"/>
      <c r="Y86" s="37"/>
      <c r="Z86" s="37"/>
      <c r="AA86" s="37"/>
      <c r="AB86" s="37"/>
      <c r="AC86" s="37"/>
      <c r="AD86" s="37"/>
      <c r="AE86" s="37"/>
    </row>
    <row r="87" spans="1:47" s="2" customFormat="1" ht="16.5" customHeight="1">
      <c r="A87" s="37"/>
      <c r="B87" s="38"/>
      <c r="C87" s="39"/>
      <c r="D87" s="39"/>
      <c r="E87" s="337" t="str">
        <f>E9</f>
        <v>04 - Obnova trvalého dopravného značenia</v>
      </c>
      <c r="F87" s="400"/>
      <c r="G87" s="400"/>
      <c r="H87" s="400"/>
      <c r="I87" s="39"/>
      <c r="J87" s="39"/>
      <c r="K87" s="39"/>
      <c r="L87" s="58"/>
      <c r="S87" s="37"/>
      <c r="T87" s="37"/>
      <c r="U87" s="37"/>
      <c r="V87" s="37"/>
      <c r="W87" s="37"/>
      <c r="X87" s="37"/>
      <c r="Y87" s="37"/>
      <c r="Z87" s="37"/>
      <c r="AA87" s="37"/>
      <c r="AB87" s="37"/>
      <c r="AC87" s="37"/>
      <c r="AD87" s="37"/>
      <c r="AE87" s="37"/>
    </row>
    <row r="88" spans="1:47" s="2" customFormat="1" ht="6.9" customHeight="1">
      <c r="A88" s="37"/>
      <c r="B88" s="38"/>
      <c r="C88" s="39"/>
      <c r="D88" s="39"/>
      <c r="E88" s="39"/>
      <c r="F88" s="39"/>
      <c r="G88" s="39"/>
      <c r="H88" s="39"/>
      <c r="I88" s="39"/>
      <c r="J88" s="39"/>
      <c r="K88" s="39"/>
      <c r="L88" s="58"/>
      <c r="S88" s="37"/>
      <c r="T88" s="37"/>
      <c r="U88" s="37"/>
      <c r="V88" s="37"/>
      <c r="W88" s="37"/>
      <c r="X88" s="37"/>
      <c r="Y88" s="37"/>
      <c r="Z88" s="37"/>
      <c r="AA88" s="37"/>
      <c r="AB88" s="37"/>
      <c r="AC88" s="37"/>
      <c r="AD88" s="37"/>
      <c r="AE88" s="37"/>
    </row>
    <row r="89" spans="1:47" s="2" customFormat="1" ht="12" customHeight="1">
      <c r="A89" s="37"/>
      <c r="B89" s="38"/>
      <c r="C89" s="31" t="s">
        <v>19</v>
      </c>
      <c r="D89" s="39"/>
      <c r="E89" s="39"/>
      <c r="F89" s="29" t="str">
        <f>F12</f>
        <v xml:space="preserve"> </v>
      </c>
      <c r="G89" s="39"/>
      <c r="H89" s="39"/>
      <c r="I89" s="31" t="s">
        <v>21</v>
      </c>
      <c r="J89" s="73" t="str">
        <f>IF(J12="","",J12)</f>
        <v>9. 5. 2022</v>
      </c>
      <c r="K89" s="39"/>
      <c r="L89" s="58"/>
      <c r="S89" s="37"/>
      <c r="T89" s="37"/>
      <c r="U89" s="37"/>
      <c r="V89" s="37"/>
      <c r="W89" s="37"/>
      <c r="X89" s="37"/>
      <c r="Y89" s="37"/>
      <c r="Z89" s="37"/>
      <c r="AA89" s="37"/>
      <c r="AB89" s="37"/>
      <c r="AC89" s="37"/>
      <c r="AD89" s="37"/>
      <c r="AE89" s="37"/>
    </row>
    <row r="90" spans="1:47"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47" s="2" customFormat="1" ht="15.15" customHeight="1">
      <c r="A91" s="37"/>
      <c r="B91" s="38"/>
      <c r="C91" s="31" t="s">
        <v>23</v>
      </c>
      <c r="D91" s="39"/>
      <c r="E91" s="39"/>
      <c r="F91" s="29" t="str">
        <f>E15</f>
        <v>A BKPŠ, SPOL. S.R.O.</v>
      </c>
      <c r="G91" s="39"/>
      <c r="H91" s="39"/>
      <c r="I91" s="31" t="s">
        <v>29</v>
      </c>
      <c r="J91" s="34" t="str">
        <f>E21</f>
        <v xml:space="preserve">DS-projekt s.r.o.   </v>
      </c>
      <c r="K91" s="39"/>
      <c r="L91" s="58"/>
      <c r="S91" s="37"/>
      <c r="T91" s="37"/>
      <c r="U91" s="37"/>
      <c r="V91" s="37"/>
      <c r="W91" s="37"/>
      <c r="X91" s="37"/>
      <c r="Y91" s="37"/>
      <c r="Z91" s="37"/>
      <c r="AA91" s="37"/>
      <c r="AB91" s="37"/>
      <c r="AC91" s="37"/>
      <c r="AD91" s="37"/>
      <c r="AE91" s="37"/>
    </row>
    <row r="92" spans="1:47" s="2" customFormat="1" ht="15.15" customHeight="1">
      <c r="A92" s="37"/>
      <c r="B92" s="38"/>
      <c r="C92" s="31" t="s">
        <v>27</v>
      </c>
      <c r="D92" s="39"/>
      <c r="E92" s="39"/>
      <c r="F92" s="29" t="str">
        <f>IF(E18="","",E18)</f>
        <v>Vyplň údaj</v>
      </c>
      <c r="G92" s="39"/>
      <c r="H92" s="39"/>
      <c r="I92" s="31" t="s">
        <v>31</v>
      </c>
      <c r="J92" s="34" t="str">
        <f>E24</f>
        <v>Ing. Peter Steiner</v>
      </c>
      <c r="K92" s="39"/>
      <c r="L92" s="58"/>
      <c r="S92" s="37"/>
      <c r="T92" s="37"/>
      <c r="U92" s="37"/>
      <c r="V92" s="37"/>
      <c r="W92" s="37"/>
      <c r="X92" s="37"/>
      <c r="Y92" s="37"/>
      <c r="Z92" s="37"/>
      <c r="AA92" s="37"/>
      <c r="AB92" s="37"/>
      <c r="AC92" s="37"/>
      <c r="AD92" s="37"/>
      <c r="AE92" s="37"/>
    </row>
    <row r="93" spans="1:47" s="2" customFormat="1" ht="10.35" customHeight="1">
      <c r="A93" s="37"/>
      <c r="B93" s="38"/>
      <c r="C93" s="39"/>
      <c r="D93" s="39"/>
      <c r="E93" s="39"/>
      <c r="F93" s="39"/>
      <c r="G93" s="39"/>
      <c r="H93" s="39"/>
      <c r="I93" s="39"/>
      <c r="J93" s="39"/>
      <c r="K93" s="39"/>
      <c r="L93" s="58"/>
      <c r="S93" s="37"/>
      <c r="T93" s="37"/>
      <c r="U93" s="37"/>
      <c r="V93" s="37"/>
      <c r="W93" s="37"/>
      <c r="X93" s="37"/>
      <c r="Y93" s="37"/>
      <c r="Z93" s="37"/>
      <c r="AA93" s="37"/>
      <c r="AB93" s="37"/>
      <c r="AC93" s="37"/>
      <c r="AD93" s="37"/>
      <c r="AE93" s="37"/>
    </row>
    <row r="94" spans="1:47" s="2" customFormat="1" ht="29.25" customHeight="1">
      <c r="A94" s="37"/>
      <c r="B94" s="38"/>
      <c r="C94" s="176" t="s">
        <v>335</v>
      </c>
      <c r="D94" s="132"/>
      <c r="E94" s="132"/>
      <c r="F94" s="132"/>
      <c r="G94" s="132"/>
      <c r="H94" s="132"/>
      <c r="I94" s="132"/>
      <c r="J94" s="177" t="s">
        <v>336</v>
      </c>
      <c r="K94" s="132"/>
      <c r="L94" s="58"/>
      <c r="S94" s="37"/>
      <c r="T94" s="37"/>
      <c r="U94" s="37"/>
      <c r="V94" s="37"/>
      <c r="W94" s="37"/>
      <c r="X94" s="37"/>
      <c r="Y94" s="37"/>
      <c r="Z94" s="37"/>
      <c r="AA94" s="37"/>
      <c r="AB94" s="37"/>
      <c r="AC94" s="37"/>
      <c r="AD94" s="37"/>
      <c r="AE94" s="37"/>
    </row>
    <row r="95" spans="1:47"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47" s="2" customFormat="1" ht="22.8" customHeight="1">
      <c r="A96" s="37"/>
      <c r="B96" s="38"/>
      <c r="C96" s="178" t="s">
        <v>337</v>
      </c>
      <c r="D96" s="39"/>
      <c r="E96" s="39"/>
      <c r="F96" s="39"/>
      <c r="G96" s="39"/>
      <c r="H96" s="39"/>
      <c r="I96" s="39"/>
      <c r="J96" s="91">
        <f>J132</f>
        <v>0</v>
      </c>
      <c r="K96" s="39"/>
      <c r="L96" s="58"/>
      <c r="S96" s="37"/>
      <c r="T96" s="37"/>
      <c r="U96" s="37"/>
      <c r="V96" s="37"/>
      <c r="W96" s="37"/>
      <c r="X96" s="37"/>
      <c r="Y96" s="37"/>
      <c r="Z96" s="37"/>
      <c r="AA96" s="37"/>
      <c r="AB96" s="37"/>
      <c r="AC96" s="37"/>
      <c r="AD96" s="37"/>
      <c r="AE96" s="37"/>
      <c r="AU96" s="19" t="s">
        <v>338</v>
      </c>
    </row>
    <row r="97" spans="1:65" s="9" customFormat="1" ht="24.9" customHeight="1">
      <c r="B97" s="179"/>
      <c r="C97" s="180"/>
      <c r="D97" s="181" t="s">
        <v>1785</v>
      </c>
      <c r="E97" s="182"/>
      <c r="F97" s="182"/>
      <c r="G97" s="182"/>
      <c r="H97" s="182"/>
      <c r="I97" s="182"/>
      <c r="J97" s="183">
        <f>J133</f>
        <v>0</v>
      </c>
      <c r="K97" s="180"/>
      <c r="L97" s="184"/>
    </row>
    <row r="98" spans="1:65" s="10" customFormat="1" ht="19.95" customHeight="1">
      <c r="B98" s="185"/>
      <c r="C98" s="111"/>
      <c r="D98" s="186" t="s">
        <v>1789</v>
      </c>
      <c r="E98" s="187"/>
      <c r="F98" s="187"/>
      <c r="G98" s="187"/>
      <c r="H98" s="187"/>
      <c r="I98" s="187"/>
      <c r="J98" s="188">
        <f>J134</f>
        <v>0</v>
      </c>
      <c r="K98" s="111"/>
      <c r="L98" s="189"/>
    </row>
    <row r="99" spans="1:65" s="10" customFormat="1" ht="19.95" customHeight="1">
      <c r="B99" s="185"/>
      <c r="C99" s="111"/>
      <c r="D99" s="186" t="s">
        <v>1790</v>
      </c>
      <c r="E99" s="187"/>
      <c r="F99" s="187"/>
      <c r="G99" s="187"/>
      <c r="H99" s="187"/>
      <c r="I99" s="187"/>
      <c r="J99" s="188">
        <f>J198</f>
        <v>0</v>
      </c>
      <c r="K99" s="111"/>
      <c r="L99" s="189"/>
    </row>
    <row r="100" spans="1:65" s="9" customFormat="1" ht="24.9" customHeight="1">
      <c r="B100" s="179"/>
      <c r="C100" s="180"/>
      <c r="D100" s="181" t="s">
        <v>2543</v>
      </c>
      <c r="E100" s="182"/>
      <c r="F100" s="182"/>
      <c r="G100" s="182"/>
      <c r="H100" s="182"/>
      <c r="I100" s="182"/>
      <c r="J100" s="183">
        <f>J200</f>
        <v>0</v>
      </c>
      <c r="K100" s="180"/>
      <c r="L100" s="184"/>
    </row>
    <row r="101" spans="1:65" s="10" customFormat="1" ht="19.95" customHeight="1">
      <c r="B101" s="185"/>
      <c r="C101" s="111"/>
      <c r="D101" s="186" t="s">
        <v>2544</v>
      </c>
      <c r="E101" s="187"/>
      <c r="F101" s="187"/>
      <c r="G101" s="187"/>
      <c r="H101" s="187"/>
      <c r="I101" s="187"/>
      <c r="J101" s="188">
        <f>J201</f>
        <v>0</v>
      </c>
      <c r="K101" s="111"/>
      <c r="L101" s="189"/>
    </row>
    <row r="102" spans="1:65" s="9" customFormat="1" ht="21.75" customHeight="1">
      <c r="B102" s="179"/>
      <c r="C102" s="180"/>
      <c r="D102" s="190" t="s">
        <v>364</v>
      </c>
      <c r="E102" s="180"/>
      <c r="F102" s="180"/>
      <c r="G102" s="180"/>
      <c r="H102" s="180"/>
      <c r="I102" s="180"/>
      <c r="J102" s="191">
        <f>J206</f>
        <v>0</v>
      </c>
      <c r="K102" s="180"/>
      <c r="L102" s="184"/>
    </row>
    <row r="103" spans="1:65" s="2" customFormat="1" ht="21.75" customHeight="1">
      <c r="A103" s="37"/>
      <c r="B103" s="38"/>
      <c r="C103" s="39"/>
      <c r="D103" s="39"/>
      <c r="E103" s="39"/>
      <c r="F103" s="39"/>
      <c r="G103" s="39"/>
      <c r="H103" s="39"/>
      <c r="I103" s="39"/>
      <c r="J103" s="39"/>
      <c r="K103" s="39"/>
      <c r="L103" s="58"/>
      <c r="S103" s="37"/>
      <c r="T103" s="37"/>
      <c r="U103" s="37"/>
      <c r="V103" s="37"/>
      <c r="W103" s="37"/>
      <c r="X103" s="37"/>
      <c r="Y103" s="37"/>
      <c r="Z103" s="37"/>
      <c r="AA103" s="37"/>
      <c r="AB103" s="37"/>
      <c r="AC103" s="37"/>
      <c r="AD103" s="37"/>
      <c r="AE103" s="37"/>
    </row>
    <row r="104" spans="1:65" s="2" customFormat="1" ht="6.9" customHeight="1">
      <c r="A104" s="37"/>
      <c r="B104" s="38"/>
      <c r="C104" s="39"/>
      <c r="D104" s="39"/>
      <c r="E104" s="39"/>
      <c r="F104" s="39"/>
      <c r="G104" s="39"/>
      <c r="H104" s="39"/>
      <c r="I104" s="39"/>
      <c r="J104" s="39"/>
      <c r="K104" s="39"/>
      <c r="L104" s="58"/>
      <c r="S104" s="37"/>
      <c r="T104" s="37"/>
      <c r="U104" s="37"/>
      <c r="V104" s="37"/>
      <c r="W104" s="37"/>
      <c r="X104" s="37"/>
      <c r="Y104" s="37"/>
      <c r="Z104" s="37"/>
      <c r="AA104" s="37"/>
      <c r="AB104" s="37"/>
      <c r="AC104" s="37"/>
      <c r="AD104" s="37"/>
      <c r="AE104" s="37"/>
    </row>
    <row r="105" spans="1:65" s="2" customFormat="1" ht="29.25" customHeight="1">
      <c r="A105" s="37"/>
      <c r="B105" s="38"/>
      <c r="C105" s="178" t="s">
        <v>365</v>
      </c>
      <c r="D105" s="39"/>
      <c r="E105" s="39"/>
      <c r="F105" s="39"/>
      <c r="G105" s="39"/>
      <c r="H105" s="39"/>
      <c r="I105" s="39"/>
      <c r="J105" s="192">
        <f>ROUND(J106 + J107 + J108 + J109 + J110 + J111,2)</f>
        <v>0</v>
      </c>
      <c r="K105" s="39"/>
      <c r="L105" s="58"/>
      <c r="N105" s="193" t="s">
        <v>40</v>
      </c>
      <c r="S105" s="37"/>
      <c r="T105" s="37"/>
      <c r="U105" s="37"/>
      <c r="V105" s="37"/>
      <c r="W105" s="37"/>
      <c r="X105" s="37"/>
      <c r="Y105" s="37"/>
      <c r="Z105" s="37"/>
      <c r="AA105" s="37"/>
      <c r="AB105" s="37"/>
      <c r="AC105" s="37"/>
      <c r="AD105" s="37"/>
      <c r="AE105" s="37"/>
    </row>
    <row r="106" spans="1:65" s="2" customFormat="1" ht="18" customHeight="1">
      <c r="A106" s="37"/>
      <c r="B106" s="38"/>
      <c r="C106" s="39"/>
      <c r="D106" s="389" t="s">
        <v>366</v>
      </c>
      <c r="E106" s="387"/>
      <c r="F106" s="387"/>
      <c r="G106" s="39"/>
      <c r="H106" s="39"/>
      <c r="I106" s="39"/>
      <c r="J106" s="124">
        <v>0</v>
      </c>
      <c r="K106" s="39"/>
      <c r="L106" s="194"/>
      <c r="M106" s="195"/>
      <c r="N106" s="196" t="s">
        <v>42</v>
      </c>
      <c r="O106" s="195"/>
      <c r="P106" s="195"/>
      <c r="Q106" s="195"/>
      <c r="R106" s="195"/>
      <c r="S106" s="197"/>
      <c r="T106" s="197"/>
      <c r="U106" s="197"/>
      <c r="V106" s="197"/>
      <c r="W106" s="197"/>
      <c r="X106" s="197"/>
      <c r="Y106" s="197"/>
      <c r="Z106" s="197"/>
      <c r="AA106" s="197"/>
      <c r="AB106" s="197"/>
      <c r="AC106" s="197"/>
      <c r="AD106" s="197"/>
      <c r="AE106" s="197"/>
      <c r="AF106" s="195"/>
      <c r="AG106" s="195"/>
      <c r="AH106" s="195"/>
      <c r="AI106" s="195"/>
      <c r="AJ106" s="195"/>
      <c r="AK106" s="195"/>
      <c r="AL106" s="195"/>
      <c r="AM106" s="195"/>
      <c r="AN106" s="195"/>
      <c r="AO106" s="195"/>
      <c r="AP106" s="195"/>
      <c r="AQ106" s="195"/>
      <c r="AR106" s="195"/>
      <c r="AS106" s="195"/>
      <c r="AT106" s="195"/>
      <c r="AU106" s="195"/>
      <c r="AV106" s="195"/>
      <c r="AW106" s="195"/>
      <c r="AX106" s="195"/>
      <c r="AY106" s="198" t="s">
        <v>367</v>
      </c>
      <c r="AZ106" s="195"/>
      <c r="BA106" s="195"/>
      <c r="BB106" s="195"/>
      <c r="BC106" s="195"/>
      <c r="BD106" s="195"/>
      <c r="BE106" s="199">
        <f t="shared" ref="BE106:BE111" si="0">IF(N106="základná",J106,0)</f>
        <v>0</v>
      </c>
      <c r="BF106" s="199">
        <f t="shared" ref="BF106:BF111" si="1">IF(N106="znížená",J106,0)</f>
        <v>0</v>
      </c>
      <c r="BG106" s="199">
        <f t="shared" ref="BG106:BG111" si="2">IF(N106="zákl. prenesená",J106,0)</f>
        <v>0</v>
      </c>
      <c r="BH106" s="199">
        <f t="shared" ref="BH106:BH111" si="3">IF(N106="zníž. prenesená",J106,0)</f>
        <v>0</v>
      </c>
      <c r="BI106" s="199">
        <f t="shared" ref="BI106:BI111" si="4">IF(N106="nulová",J106,0)</f>
        <v>0</v>
      </c>
      <c r="BJ106" s="198" t="s">
        <v>92</v>
      </c>
      <c r="BK106" s="195"/>
      <c r="BL106" s="195"/>
      <c r="BM106" s="195"/>
    </row>
    <row r="107" spans="1:65" s="2" customFormat="1" ht="18" customHeight="1">
      <c r="A107" s="37"/>
      <c r="B107" s="38"/>
      <c r="C107" s="39"/>
      <c r="D107" s="389" t="s">
        <v>368</v>
      </c>
      <c r="E107" s="387"/>
      <c r="F107" s="387"/>
      <c r="G107" s="39"/>
      <c r="H107" s="39"/>
      <c r="I107" s="39"/>
      <c r="J107" s="124">
        <v>0</v>
      </c>
      <c r="K107" s="39"/>
      <c r="L107" s="194"/>
      <c r="M107" s="195"/>
      <c r="N107" s="196" t="s">
        <v>42</v>
      </c>
      <c r="O107" s="195"/>
      <c r="P107" s="195"/>
      <c r="Q107" s="195"/>
      <c r="R107" s="195"/>
      <c r="S107" s="197"/>
      <c r="T107" s="197"/>
      <c r="U107" s="197"/>
      <c r="V107" s="197"/>
      <c r="W107" s="197"/>
      <c r="X107" s="197"/>
      <c r="Y107" s="197"/>
      <c r="Z107" s="197"/>
      <c r="AA107" s="197"/>
      <c r="AB107" s="197"/>
      <c r="AC107" s="197"/>
      <c r="AD107" s="197"/>
      <c r="AE107" s="197"/>
      <c r="AF107" s="195"/>
      <c r="AG107" s="195"/>
      <c r="AH107" s="195"/>
      <c r="AI107" s="195"/>
      <c r="AJ107" s="195"/>
      <c r="AK107" s="195"/>
      <c r="AL107" s="195"/>
      <c r="AM107" s="195"/>
      <c r="AN107" s="195"/>
      <c r="AO107" s="195"/>
      <c r="AP107" s="195"/>
      <c r="AQ107" s="195"/>
      <c r="AR107" s="195"/>
      <c r="AS107" s="195"/>
      <c r="AT107" s="195"/>
      <c r="AU107" s="195"/>
      <c r="AV107" s="195"/>
      <c r="AW107" s="195"/>
      <c r="AX107" s="195"/>
      <c r="AY107" s="198" t="s">
        <v>367</v>
      </c>
      <c r="AZ107" s="195"/>
      <c r="BA107" s="195"/>
      <c r="BB107" s="195"/>
      <c r="BC107" s="195"/>
      <c r="BD107" s="195"/>
      <c r="BE107" s="199">
        <f t="shared" si="0"/>
        <v>0</v>
      </c>
      <c r="BF107" s="199">
        <f t="shared" si="1"/>
        <v>0</v>
      </c>
      <c r="BG107" s="199">
        <f t="shared" si="2"/>
        <v>0</v>
      </c>
      <c r="BH107" s="199">
        <f t="shared" si="3"/>
        <v>0</v>
      </c>
      <c r="BI107" s="199">
        <f t="shared" si="4"/>
        <v>0</v>
      </c>
      <c r="BJ107" s="198" t="s">
        <v>92</v>
      </c>
      <c r="BK107" s="195"/>
      <c r="BL107" s="195"/>
      <c r="BM107" s="195"/>
    </row>
    <row r="108" spans="1:65" s="2" customFormat="1" ht="18" customHeight="1">
      <c r="A108" s="37"/>
      <c r="B108" s="38"/>
      <c r="C108" s="39"/>
      <c r="D108" s="389" t="s">
        <v>368</v>
      </c>
      <c r="E108" s="387"/>
      <c r="F108" s="387"/>
      <c r="G108" s="39"/>
      <c r="H108" s="39"/>
      <c r="I108" s="39"/>
      <c r="J108" s="124">
        <v>0</v>
      </c>
      <c r="K108" s="39"/>
      <c r="L108" s="194"/>
      <c r="M108" s="195"/>
      <c r="N108" s="196" t="s">
        <v>42</v>
      </c>
      <c r="O108" s="195"/>
      <c r="P108" s="195"/>
      <c r="Q108" s="195"/>
      <c r="R108" s="195"/>
      <c r="S108" s="197"/>
      <c r="T108" s="197"/>
      <c r="U108" s="197"/>
      <c r="V108" s="197"/>
      <c r="W108" s="197"/>
      <c r="X108" s="197"/>
      <c r="Y108" s="197"/>
      <c r="Z108" s="197"/>
      <c r="AA108" s="197"/>
      <c r="AB108" s="197"/>
      <c r="AC108" s="197"/>
      <c r="AD108" s="197"/>
      <c r="AE108" s="197"/>
      <c r="AF108" s="195"/>
      <c r="AG108" s="195"/>
      <c r="AH108" s="195"/>
      <c r="AI108" s="195"/>
      <c r="AJ108" s="195"/>
      <c r="AK108" s="195"/>
      <c r="AL108" s="195"/>
      <c r="AM108" s="195"/>
      <c r="AN108" s="195"/>
      <c r="AO108" s="195"/>
      <c r="AP108" s="195"/>
      <c r="AQ108" s="195"/>
      <c r="AR108" s="195"/>
      <c r="AS108" s="195"/>
      <c r="AT108" s="195"/>
      <c r="AU108" s="195"/>
      <c r="AV108" s="195"/>
      <c r="AW108" s="195"/>
      <c r="AX108" s="195"/>
      <c r="AY108" s="198" t="s">
        <v>367</v>
      </c>
      <c r="AZ108" s="195"/>
      <c r="BA108" s="195"/>
      <c r="BB108" s="195"/>
      <c r="BC108" s="195"/>
      <c r="BD108" s="195"/>
      <c r="BE108" s="199">
        <f t="shared" si="0"/>
        <v>0</v>
      </c>
      <c r="BF108" s="199">
        <f t="shared" si="1"/>
        <v>0</v>
      </c>
      <c r="BG108" s="199">
        <f t="shared" si="2"/>
        <v>0</v>
      </c>
      <c r="BH108" s="199">
        <f t="shared" si="3"/>
        <v>0</v>
      </c>
      <c r="BI108" s="199">
        <f t="shared" si="4"/>
        <v>0</v>
      </c>
      <c r="BJ108" s="198" t="s">
        <v>92</v>
      </c>
      <c r="BK108" s="195"/>
      <c r="BL108" s="195"/>
      <c r="BM108" s="195"/>
    </row>
    <row r="109" spans="1:65" s="2" customFormat="1" ht="18" customHeight="1">
      <c r="A109" s="37"/>
      <c r="B109" s="38"/>
      <c r="C109" s="39"/>
      <c r="D109" s="389" t="s">
        <v>369</v>
      </c>
      <c r="E109" s="387"/>
      <c r="F109" s="387"/>
      <c r="G109" s="39"/>
      <c r="H109" s="39"/>
      <c r="I109" s="39"/>
      <c r="J109" s="124">
        <v>0</v>
      </c>
      <c r="K109" s="39"/>
      <c r="L109" s="194"/>
      <c r="M109" s="195"/>
      <c r="N109" s="196" t="s">
        <v>42</v>
      </c>
      <c r="O109" s="195"/>
      <c r="P109" s="195"/>
      <c r="Q109" s="195"/>
      <c r="R109" s="195"/>
      <c r="S109" s="197"/>
      <c r="T109" s="197"/>
      <c r="U109" s="197"/>
      <c r="V109" s="197"/>
      <c r="W109" s="197"/>
      <c r="X109" s="197"/>
      <c r="Y109" s="197"/>
      <c r="Z109" s="197"/>
      <c r="AA109" s="197"/>
      <c r="AB109" s="197"/>
      <c r="AC109" s="197"/>
      <c r="AD109" s="197"/>
      <c r="AE109" s="197"/>
      <c r="AF109" s="195"/>
      <c r="AG109" s="195"/>
      <c r="AH109" s="195"/>
      <c r="AI109" s="195"/>
      <c r="AJ109" s="195"/>
      <c r="AK109" s="195"/>
      <c r="AL109" s="195"/>
      <c r="AM109" s="195"/>
      <c r="AN109" s="195"/>
      <c r="AO109" s="195"/>
      <c r="AP109" s="195"/>
      <c r="AQ109" s="195"/>
      <c r="AR109" s="195"/>
      <c r="AS109" s="195"/>
      <c r="AT109" s="195"/>
      <c r="AU109" s="195"/>
      <c r="AV109" s="195"/>
      <c r="AW109" s="195"/>
      <c r="AX109" s="195"/>
      <c r="AY109" s="198" t="s">
        <v>367</v>
      </c>
      <c r="AZ109" s="195"/>
      <c r="BA109" s="195"/>
      <c r="BB109" s="195"/>
      <c r="BC109" s="195"/>
      <c r="BD109" s="195"/>
      <c r="BE109" s="199">
        <f t="shared" si="0"/>
        <v>0</v>
      </c>
      <c r="BF109" s="199">
        <f t="shared" si="1"/>
        <v>0</v>
      </c>
      <c r="BG109" s="199">
        <f t="shared" si="2"/>
        <v>0</v>
      </c>
      <c r="BH109" s="199">
        <f t="shared" si="3"/>
        <v>0</v>
      </c>
      <c r="BI109" s="199">
        <f t="shared" si="4"/>
        <v>0</v>
      </c>
      <c r="BJ109" s="198" t="s">
        <v>92</v>
      </c>
      <c r="BK109" s="195"/>
      <c r="BL109" s="195"/>
      <c r="BM109" s="195"/>
    </row>
    <row r="110" spans="1:65" s="2" customFormat="1" ht="18" customHeight="1">
      <c r="A110" s="37"/>
      <c r="B110" s="38"/>
      <c r="C110" s="39"/>
      <c r="D110" s="389" t="s">
        <v>370</v>
      </c>
      <c r="E110" s="387"/>
      <c r="F110" s="387"/>
      <c r="G110" s="39"/>
      <c r="H110" s="39"/>
      <c r="I110" s="39"/>
      <c r="J110" s="124">
        <v>0</v>
      </c>
      <c r="K110" s="39"/>
      <c r="L110" s="194"/>
      <c r="M110" s="195"/>
      <c r="N110" s="196" t="s">
        <v>42</v>
      </c>
      <c r="O110" s="195"/>
      <c r="P110" s="195"/>
      <c r="Q110" s="195"/>
      <c r="R110" s="195"/>
      <c r="S110" s="197"/>
      <c r="T110" s="197"/>
      <c r="U110" s="197"/>
      <c r="V110" s="197"/>
      <c r="W110" s="197"/>
      <c r="X110" s="197"/>
      <c r="Y110" s="197"/>
      <c r="Z110" s="197"/>
      <c r="AA110" s="197"/>
      <c r="AB110" s="197"/>
      <c r="AC110" s="197"/>
      <c r="AD110" s="197"/>
      <c r="AE110" s="197"/>
      <c r="AF110" s="195"/>
      <c r="AG110" s="195"/>
      <c r="AH110" s="195"/>
      <c r="AI110" s="195"/>
      <c r="AJ110" s="195"/>
      <c r="AK110" s="195"/>
      <c r="AL110" s="195"/>
      <c r="AM110" s="195"/>
      <c r="AN110" s="195"/>
      <c r="AO110" s="195"/>
      <c r="AP110" s="195"/>
      <c r="AQ110" s="195"/>
      <c r="AR110" s="195"/>
      <c r="AS110" s="195"/>
      <c r="AT110" s="195"/>
      <c r="AU110" s="195"/>
      <c r="AV110" s="195"/>
      <c r="AW110" s="195"/>
      <c r="AX110" s="195"/>
      <c r="AY110" s="198" t="s">
        <v>367</v>
      </c>
      <c r="AZ110" s="195"/>
      <c r="BA110" s="195"/>
      <c r="BB110" s="195"/>
      <c r="BC110" s="195"/>
      <c r="BD110" s="195"/>
      <c r="BE110" s="199">
        <f t="shared" si="0"/>
        <v>0</v>
      </c>
      <c r="BF110" s="199">
        <f t="shared" si="1"/>
        <v>0</v>
      </c>
      <c r="BG110" s="199">
        <f t="shared" si="2"/>
        <v>0</v>
      </c>
      <c r="BH110" s="199">
        <f t="shared" si="3"/>
        <v>0</v>
      </c>
      <c r="BI110" s="199">
        <f t="shared" si="4"/>
        <v>0</v>
      </c>
      <c r="BJ110" s="198" t="s">
        <v>92</v>
      </c>
      <c r="BK110" s="195"/>
      <c r="BL110" s="195"/>
      <c r="BM110" s="195"/>
    </row>
    <row r="111" spans="1:65" s="2" customFormat="1" ht="18" customHeight="1">
      <c r="A111" s="37"/>
      <c r="B111" s="38"/>
      <c r="C111" s="39"/>
      <c r="D111" s="123" t="s">
        <v>371</v>
      </c>
      <c r="E111" s="39"/>
      <c r="F111" s="39"/>
      <c r="G111" s="39"/>
      <c r="H111" s="39"/>
      <c r="I111" s="39"/>
      <c r="J111" s="124">
        <f>ROUND(J30*T111,2)</f>
        <v>0</v>
      </c>
      <c r="K111" s="39"/>
      <c r="L111" s="194"/>
      <c r="M111" s="195"/>
      <c r="N111" s="196" t="s">
        <v>42</v>
      </c>
      <c r="O111" s="195"/>
      <c r="P111" s="195"/>
      <c r="Q111" s="195"/>
      <c r="R111" s="195"/>
      <c r="S111" s="197"/>
      <c r="T111" s="197"/>
      <c r="U111" s="197"/>
      <c r="V111" s="197"/>
      <c r="W111" s="197"/>
      <c r="X111" s="197"/>
      <c r="Y111" s="197"/>
      <c r="Z111" s="197"/>
      <c r="AA111" s="197"/>
      <c r="AB111" s="197"/>
      <c r="AC111" s="197"/>
      <c r="AD111" s="197"/>
      <c r="AE111" s="197"/>
      <c r="AF111" s="195"/>
      <c r="AG111" s="195"/>
      <c r="AH111" s="195"/>
      <c r="AI111" s="195"/>
      <c r="AJ111" s="195"/>
      <c r="AK111" s="195"/>
      <c r="AL111" s="195"/>
      <c r="AM111" s="195"/>
      <c r="AN111" s="195"/>
      <c r="AO111" s="195"/>
      <c r="AP111" s="195"/>
      <c r="AQ111" s="195"/>
      <c r="AR111" s="195"/>
      <c r="AS111" s="195"/>
      <c r="AT111" s="195"/>
      <c r="AU111" s="195"/>
      <c r="AV111" s="195"/>
      <c r="AW111" s="195"/>
      <c r="AX111" s="195"/>
      <c r="AY111" s="198" t="s">
        <v>372</v>
      </c>
      <c r="AZ111" s="195"/>
      <c r="BA111" s="195"/>
      <c r="BB111" s="195"/>
      <c r="BC111" s="195"/>
      <c r="BD111" s="195"/>
      <c r="BE111" s="199">
        <f t="shared" si="0"/>
        <v>0</v>
      </c>
      <c r="BF111" s="199">
        <f t="shared" si="1"/>
        <v>0</v>
      </c>
      <c r="BG111" s="199">
        <f t="shared" si="2"/>
        <v>0</v>
      </c>
      <c r="BH111" s="199">
        <f t="shared" si="3"/>
        <v>0</v>
      </c>
      <c r="BI111" s="199">
        <f t="shared" si="4"/>
        <v>0</v>
      </c>
      <c r="BJ111" s="198" t="s">
        <v>92</v>
      </c>
      <c r="BK111" s="195"/>
      <c r="BL111" s="195"/>
      <c r="BM111" s="195"/>
    </row>
    <row r="112" spans="1:65" s="2" customFormat="1" ht="10.199999999999999">
      <c r="A112" s="37"/>
      <c r="B112" s="38"/>
      <c r="C112" s="39"/>
      <c r="D112" s="39"/>
      <c r="E112" s="39"/>
      <c r="F112" s="39"/>
      <c r="G112" s="39"/>
      <c r="H112" s="39"/>
      <c r="I112" s="39"/>
      <c r="J112" s="39"/>
      <c r="K112" s="39"/>
      <c r="L112" s="58"/>
      <c r="S112" s="37"/>
      <c r="T112" s="37"/>
      <c r="U112" s="37"/>
      <c r="V112" s="37"/>
      <c r="W112" s="37"/>
      <c r="X112" s="37"/>
      <c r="Y112" s="37"/>
      <c r="Z112" s="37"/>
      <c r="AA112" s="37"/>
      <c r="AB112" s="37"/>
      <c r="AC112" s="37"/>
      <c r="AD112" s="37"/>
      <c r="AE112" s="37"/>
    </row>
    <row r="113" spans="1:31" s="2" customFormat="1" ht="29.25" customHeight="1">
      <c r="A113" s="37"/>
      <c r="B113" s="38"/>
      <c r="C113" s="131" t="s">
        <v>142</v>
      </c>
      <c r="D113" s="132"/>
      <c r="E113" s="132"/>
      <c r="F113" s="132"/>
      <c r="G113" s="132"/>
      <c r="H113" s="132"/>
      <c r="I113" s="132"/>
      <c r="J113" s="133">
        <f>ROUND(J96+J105,2)</f>
        <v>0</v>
      </c>
      <c r="K113" s="132"/>
      <c r="L113" s="58"/>
      <c r="S113" s="37"/>
      <c r="T113" s="37"/>
      <c r="U113" s="37"/>
      <c r="V113" s="37"/>
      <c r="W113" s="37"/>
      <c r="X113" s="37"/>
      <c r="Y113" s="37"/>
      <c r="Z113" s="37"/>
      <c r="AA113" s="37"/>
      <c r="AB113" s="37"/>
      <c r="AC113" s="37"/>
      <c r="AD113" s="37"/>
      <c r="AE113" s="37"/>
    </row>
    <row r="114" spans="1:31" s="2" customFormat="1" ht="6.9" customHeight="1">
      <c r="A114" s="37"/>
      <c r="B114" s="61"/>
      <c r="C114" s="62"/>
      <c r="D114" s="62"/>
      <c r="E114" s="62"/>
      <c r="F114" s="62"/>
      <c r="G114" s="62"/>
      <c r="H114" s="62"/>
      <c r="I114" s="62"/>
      <c r="J114" s="62"/>
      <c r="K114" s="62"/>
      <c r="L114" s="58"/>
      <c r="S114" s="37"/>
      <c r="T114" s="37"/>
      <c r="U114" s="37"/>
      <c r="V114" s="37"/>
      <c r="W114" s="37"/>
      <c r="X114" s="37"/>
      <c r="Y114" s="37"/>
      <c r="Z114" s="37"/>
      <c r="AA114" s="37"/>
      <c r="AB114" s="37"/>
      <c r="AC114" s="37"/>
      <c r="AD114" s="37"/>
      <c r="AE114" s="37"/>
    </row>
    <row r="118" spans="1:31" s="2" customFormat="1" ht="6.9" customHeight="1">
      <c r="A118" s="37"/>
      <c r="B118" s="63"/>
      <c r="C118" s="64"/>
      <c r="D118" s="64"/>
      <c r="E118" s="64"/>
      <c r="F118" s="64"/>
      <c r="G118" s="64"/>
      <c r="H118" s="64"/>
      <c r="I118" s="64"/>
      <c r="J118" s="64"/>
      <c r="K118" s="64"/>
      <c r="L118" s="58"/>
      <c r="S118" s="37"/>
      <c r="T118" s="37"/>
      <c r="U118" s="37"/>
      <c r="V118" s="37"/>
      <c r="W118" s="37"/>
      <c r="X118" s="37"/>
      <c r="Y118" s="37"/>
      <c r="Z118" s="37"/>
      <c r="AA118" s="37"/>
      <c r="AB118" s="37"/>
      <c r="AC118" s="37"/>
      <c r="AD118" s="37"/>
      <c r="AE118" s="37"/>
    </row>
    <row r="119" spans="1:31" s="2" customFormat="1" ht="24.9" customHeight="1">
      <c r="A119" s="37"/>
      <c r="B119" s="38"/>
      <c r="C119" s="25" t="s">
        <v>373</v>
      </c>
      <c r="D119" s="39"/>
      <c r="E119" s="39"/>
      <c r="F119" s="39"/>
      <c r="G119" s="39"/>
      <c r="H119" s="39"/>
      <c r="I119" s="39"/>
      <c r="J119" s="39"/>
      <c r="K119" s="39"/>
      <c r="L119" s="58"/>
      <c r="S119" s="37"/>
      <c r="T119" s="37"/>
      <c r="U119" s="37"/>
      <c r="V119" s="37"/>
      <c r="W119" s="37"/>
      <c r="X119" s="37"/>
      <c r="Y119" s="37"/>
      <c r="Z119" s="37"/>
      <c r="AA119" s="37"/>
      <c r="AB119" s="37"/>
      <c r="AC119" s="37"/>
      <c r="AD119" s="37"/>
      <c r="AE119" s="37"/>
    </row>
    <row r="120" spans="1:31" s="2" customFormat="1" ht="6.9" customHeight="1">
      <c r="A120" s="37"/>
      <c r="B120" s="38"/>
      <c r="C120" s="39"/>
      <c r="D120" s="39"/>
      <c r="E120" s="39"/>
      <c r="F120" s="39"/>
      <c r="G120" s="39"/>
      <c r="H120" s="39"/>
      <c r="I120" s="39"/>
      <c r="J120" s="39"/>
      <c r="K120" s="39"/>
      <c r="L120" s="58"/>
      <c r="S120" s="37"/>
      <c r="T120" s="37"/>
      <c r="U120" s="37"/>
      <c r="V120" s="37"/>
      <c r="W120" s="37"/>
      <c r="X120" s="37"/>
      <c r="Y120" s="37"/>
      <c r="Z120" s="37"/>
      <c r="AA120" s="37"/>
      <c r="AB120" s="37"/>
      <c r="AC120" s="37"/>
      <c r="AD120" s="37"/>
      <c r="AE120" s="37"/>
    </row>
    <row r="121" spans="1:31" s="2" customFormat="1" ht="12" customHeight="1">
      <c r="A121" s="37"/>
      <c r="B121" s="38"/>
      <c r="C121" s="31" t="s">
        <v>15</v>
      </c>
      <c r="D121" s="39"/>
      <c r="E121" s="39"/>
      <c r="F121" s="39"/>
      <c r="G121" s="39"/>
      <c r="H121" s="39"/>
      <c r="I121" s="39"/>
      <c r="J121" s="39"/>
      <c r="K121" s="39"/>
      <c r="L121" s="58"/>
      <c r="S121" s="37"/>
      <c r="T121" s="37"/>
      <c r="U121" s="37"/>
      <c r="V121" s="37"/>
      <c r="W121" s="37"/>
      <c r="X121" s="37"/>
      <c r="Y121" s="37"/>
      <c r="Z121" s="37"/>
      <c r="AA121" s="37"/>
      <c r="AB121" s="37"/>
      <c r="AC121" s="37"/>
      <c r="AD121" s="37"/>
      <c r="AE121" s="37"/>
    </row>
    <row r="122" spans="1:31" s="2" customFormat="1" ht="39.75" customHeight="1">
      <c r="A122" s="37"/>
      <c r="B122" s="38"/>
      <c r="C122" s="39"/>
      <c r="D122" s="39"/>
      <c r="E122" s="398" t="str">
        <f>E7</f>
        <v>OPRAVA POŠKODENÝCH PODLÁH A PRIESTOROV GARÁŽÍ NA 3.PP, 2.PP, 1.PP, MEZANÍNU, HOSPODÁRSKEHO A BANK. DVORA V OBJEKTE NBS</v>
      </c>
      <c r="F122" s="399"/>
      <c r="G122" s="399"/>
      <c r="H122" s="399"/>
      <c r="I122" s="39"/>
      <c r="J122" s="39"/>
      <c r="K122" s="39"/>
      <c r="L122" s="58"/>
      <c r="S122" s="37"/>
      <c r="T122" s="37"/>
      <c r="U122" s="37"/>
      <c r="V122" s="37"/>
      <c r="W122" s="37"/>
      <c r="X122" s="37"/>
      <c r="Y122" s="37"/>
      <c r="Z122" s="37"/>
      <c r="AA122" s="37"/>
      <c r="AB122" s="37"/>
      <c r="AC122" s="37"/>
      <c r="AD122" s="37"/>
      <c r="AE122" s="37"/>
    </row>
    <row r="123" spans="1:31" s="2" customFormat="1" ht="12" customHeight="1">
      <c r="A123" s="37"/>
      <c r="B123" s="38"/>
      <c r="C123" s="31" t="s">
        <v>160</v>
      </c>
      <c r="D123" s="39"/>
      <c r="E123" s="39"/>
      <c r="F123" s="39"/>
      <c r="G123" s="39"/>
      <c r="H123" s="39"/>
      <c r="I123" s="39"/>
      <c r="J123" s="39"/>
      <c r="K123" s="39"/>
      <c r="L123" s="58"/>
      <c r="S123" s="37"/>
      <c r="T123" s="37"/>
      <c r="U123" s="37"/>
      <c r="V123" s="37"/>
      <c r="W123" s="37"/>
      <c r="X123" s="37"/>
      <c r="Y123" s="37"/>
      <c r="Z123" s="37"/>
      <c r="AA123" s="37"/>
      <c r="AB123" s="37"/>
      <c r="AC123" s="37"/>
      <c r="AD123" s="37"/>
      <c r="AE123" s="37"/>
    </row>
    <row r="124" spans="1:31" s="2" customFormat="1" ht="16.5" customHeight="1">
      <c r="A124" s="37"/>
      <c r="B124" s="38"/>
      <c r="C124" s="39"/>
      <c r="D124" s="39"/>
      <c r="E124" s="337" t="str">
        <f>E9</f>
        <v>04 - Obnova trvalého dopravného značenia</v>
      </c>
      <c r="F124" s="400"/>
      <c r="G124" s="400"/>
      <c r="H124" s="400"/>
      <c r="I124" s="39"/>
      <c r="J124" s="39"/>
      <c r="K124" s="39"/>
      <c r="L124" s="58"/>
      <c r="S124" s="37"/>
      <c r="T124" s="37"/>
      <c r="U124" s="37"/>
      <c r="V124" s="37"/>
      <c r="W124" s="37"/>
      <c r="X124" s="37"/>
      <c r="Y124" s="37"/>
      <c r="Z124" s="37"/>
      <c r="AA124" s="37"/>
      <c r="AB124" s="37"/>
      <c r="AC124" s="37"/>
      <c r="AD124" s="37"/>
      <c r="AE124" s="37"/>
    </row>
    <row r="125" spans="1:31" s="2" customFormat="1" ht="6.9" customHeight="1">
      <c r="A125" s="37"/>
      <c r="B125" s="38"/>
      <c r="C125" s="39"/>
      <c r="D125" s="39"/>
      <c r="E125" s="39"/>
      <c r="F125" s="39"/>
      <c r="G125" s="39"/>
      <c r="H125" s="39"/>
      <c r="I125" s="39"/>
      <c r="J125" s="39"/>
      <c r="K125" s="39"/>
      <c r="L125" s="58"/>
      <c r="S125" s="37"/>
      <c r="T125" s="37"/>
      <c r="U125" s="37"/>
      <c r="V125" s="37"/>
      <c r="W125" s="37"/>
      <c r="X125" s="37"/>
      <c r="Y125" s="37"/>
      <c r="Z125" s="37"/>
      <c r="AA125" s="37"/>
      <c r="AB125" s="37"/>
      <c r="AC125" s="37"/>
      <c r="AD125" s="37"/>
      <c r="AE125" s="37"/>
    </row>
    <row r="126" spans="1:31" s="2" customFormat="1" ht="12" customHeight="1">
      <c r="A126" s="37"/>
      <c r="B126" s="38"/>
      <c r="C126" s="31" t="s">
        <v>19</v>
      </c>
      <c r="D126" s="39"/>
      <c r="E126" s="39"/>
      <c r="F126" s="29" t="str">
        <f>F12</f>
        <v xml:space="preserve"> </v>
      </c>
      <c r="G126" s="39"/>
      <c r="H126" s="39"/>
      <c r="I126" s="31" t="s">
        <v>21</v>
      </c>
      <c r="J126" s="73" t="str">
        <f>IF(J12="","",J12)</f>
        <v>9. 5. 2022</v>
      </c>
      <c r="K126" s="39"/>
      <c r="L126" s="58"/>
      <c r="S126" s="37"/>
      <c r="T126" s="37"/>
      <c r="U126" s="37"/>
      <c r="V126" s="37"/>
      <c r="W126" s="37"/>
      <c r="X126" s="37"/>
      <c r="Y126" s="37"/>
      <c r="Z126" s="37"/>
      <c r="AA126" s="37"/>
      <c r="AB126" s="37"/>
      <c r="AC126" s="37"/>
      <c r="AD126" s="37"/>
      <c r="AE126" s="37"/>
    </row>
    <row r="127" spans="1:31" s="2" customFormat="1" ht="6.9" customHeight="1">
      <c r="A127" s="37"/>
      <c r="B127" s="38"/>
      <c r="C127" s="39"/>
      <c r="D127" s="39"/>
      <c r="E127" s="39"/>
      <c r="F127" s="39"/>
      <c r="G127" s="39"/>
      <c r="H127" s="39"/>
      <c r="I127" s="39"/>
      <c r="J127" s="39"/>
      <c r="K127" s="39"/>
      <c r="L127" s="58"/>
      <c r="S127" s="37"/>
      <c r="T127" s="37"/>
      <c r="U127" s="37"/>
      <c r="V127" s="37"/>
      <c r="W127" s="37"/>
      <c r="X127" s="37"/>
      <c r="Y127" s="37"/>
      <c r="Z127" s="37"/>
      <c r="AA127" s="37"/>
      <c r="AB127" s="37"/>
      <c r="AC127" s="37"/>
      <c r="AD127" s="37"/>
      <c r="AE127" s="37"/>
    </row>
    <row r="128" spans="1:31" s="2" customFormat="1" ht="15.15" customHeight="1">
      <c r="A128" s="37"/>
      <c r="B128" s="38"/>
      <c r="C128" s="31" t="s">
        <v>23</v>
      </c>
      <c r="D128" s="39"/>
      <c r="E128" s="39"/>
      <c r="F128" s="29" t="str">
        <f>E15</f>
        <v>A BKPŠ, SPOL. S.R.O.</v>
      </c>
      <c r="G128" s="39"/>
      <c r="H128" s="39"/>
      <c r="I128" s="31" t="s">
        <v>29</v>
      </c>
      <c r="J128" s="34" t="str">
        <f>E21</f>
        <v xml:space="preserve">DS-projekt s.r.o.   </v>
      </c>
      <c r="K128" s="39"/>
      <c r="L128" s="58"/>
      <c r="S128" s="37"/>
      <c r="T128" s="37"/>
      <c r="U128" s="37"/>
      <c r="V128" s="37"/>
      <c r="W128" s="37"/>
      <c r="X128" s="37"/>
      <c r="Y128" s="37"/>
      <c r="Z128" s="37"/>
      <c r="AA128" s="37"/>
      <c r="AB128" s="37"/>
      <c r="AC128" s="37"/>
      <c r="AD128" s="37"/>
      <c r="AE128" s="37"/>
    </row>
    <row r="129" spans="1:65" s="2" customFormat="1" ht="15.15" customHeight="1">
      <c r="A129" s="37"/>
      <c r="B129" s="38"/>
      <c r="C129" s="31" t="s">
        <v>27</v>
      </c>
      <c r="D129" s="39"/>
      <c r="E129" s="39"/>
      <c r="F129" s="29" t="str">
        <f>IF(E18="","",E18)</f>
        <v>Vyplň údaj</v>
      </c>
      <c r="G129" s="39"/>
      <c r="H129" s="39"/>
      <c r="I129" s="31" t="s">
        <v>31</v>
      </c>
      <c r="J129" s="34" t="str">
        <f>E24</f>
        <v>Ing. Peter Steiner</v>
      </c>
      <c r="K129" s="39"/>
      <c r="L129" s="58"/>
      <c r="S129" s="37"/>
      <c r="T129" s="37"/>
      <c r="U129" s="37"/>
      <c r="V129" s="37"/>
      <c r="W129" s="37"/>
      <c r="X129" s="37"/>
      <c r="Y129" s="37"/>
      <c r="Z129" s="37"/>
      <c r="AA129" s="37"/>
      <c r="AB129" s="37"/>
      <c r="AC129" s="37"/>
      <c r="AD129" s="37"/>
      <c r="AE129" s="37"/>
    </row>
    <row r="130" spans="1:65" s="2" customFormat="1" ht="10.35" customHeight="1">
      <c r="A130" s="37"/>
      <c r="B130" s="38"/>
      <c r="C130" s="39"/>
      <c r="D130" s="39"/>
      <c r="E130" s="39"/>
      <c r="F130" s="39"/>
      <c r="G130" s="39"/>
      <c r="H130" s="39"/>
      <c r="I130" s="39"/>
      <c r="J130" s="39"/>
      <c r="K130" s="39"/>
      <c r="L130" s="58"/>
      <c r="S130" s="37"/>
      <c r="T130" s="37"/>
      <c r="U130" s="37"/>
      <c r="V130" s="37"/>
      <c r="W130" s="37"/>
      <c r="X130" s="37"/>
      <c r="Y130" s="37"/>
      <c r="Z130" s="37"/>
      <c r="AA130" s="37"/>
      <c r="AB130" s="37"/>
      <c r="AC130" s="37"/>
      <c r="AD130" s="37"/>
      <c r="AE130" s="37"/>
    </row>
    <row r="131" spans="1:65" s="11" customFormat="1" ht="29.25" customHeight="1">
      <c r="A131" s="200"/>
      <c r="B131" s="201"/>
      <c r="C131" s="202" t="s">
        <v>374</v>
      </c>
      <c r="D131" s="203" t="s">
        <v>61</v>
      </c>
      <c r="E131" s="203" t="s">
        <v>57</v>
      </c>
      <c r="F131" s="203" t="s">
        <v>58</v>
      </c>
      <c r="G131" s="203" t="s">
        <v>375</v>
      </c>
      <c r="H131" s="203" t="s">
        <v>376</v>
      </c>
      <c r="I131" s="203" t="s">
        <v>377</v>
      </c>
      <c r="J131" s="204" t="s">
        <v>336</v>
      </c>
      <c r="K131" s="205" t="s">
        <v>378</v>
      </c>
      <c r="L131" s="206"/>
      <c r="M131" s="82" t="s">
        <v>1</v>
      </c>
      <c r="N131" s="83" t="s">
        <v>40</v>
      </c>
      <c r="O131" s="83" t="s">
        <v>379</v>
      </c>
      <c r="P131" s="83" t="s">
        <v>380</v>
      </c>
      <c r="Q131" s="83" t="s">
        <v>381</v>
      </c>
      <c r="R131" s="83" t="s">
        <v>382</v>
      </c>
      <c r="S131" s="83" t="s">
        <v>383</v>
      </c>
      <c r="T131" s="84" t="s">
        <v>384</v>
      </c>
      <c r="U131" s="200"/>
      <c r="V131" s="200"/>
      <c r="W131" s="200"/>
      <c r="X131" s="200"/>
      <c r="Y131" s="200"/>
      <c r="Z131" s="200"/>
      <c r="AA131" s="200"/>
      <c r="AB131" s="200"/>
      <c r="AC131" s="200"/>
      <c r="AD131" s="200"/>
      <c r="AE131" s="200"/>
    </row>
    <row r="132" spans="1:65" s="2" customFormat="1" ht="22.8" customHeight="1">
      <c r="A132" s="37"/>
      <c r="B132" s="38"/>
      <c r="C132" s="89" t="s">
        <v>212</v>
      </c>
      <c r="D132" s="39"/>
      <c r="E132" s="39"/>
      <c r="F132" s="39"/>
      <c r="G132" s="39"/>
      <c r="H132" s="39"/>
      <c r="I132" s="39"/>
      <c r="J132" s="207">
        <f>BK132</f>
        <v>0</v>
      </c>
      <c r="K132" s="39"/>
      <c r="L132" s="40"/>
      <c r="M132" s="85"/>
      <c r="N132" s="208"/>
      <c r="O132" s="86"/>
      <c r="P132" s="209">
        <f>P133+P200+P206</f>
        <v>0</v>
      </c>
      <c r="Q132" s="86"/>
      <c r="R132" s="209">
        <f>R133+R200+R206</f>
        <v>56.1521805</v>
      </c>
      <c r="S132" s="86"/>
      <c r="T132" s="210">
        <f>T133+T200+T206</f>
        <v>0</v>
      </c>
      <c r="U132" s="37"/>
      <c r="V132" s="37"/>
      <c r="W132" s="37"/>
      <c r="X132" s="37"/>
      <c r="Y132" s="37"/>
      <c r="Z132" s="37"/>
      <c r="AA132" s="37"/>
      <c r="AB132" s="37"/>
      <c r="AC132" s="37"/>
      <c r="AD132" s="37"/>
      <c r="AE132" s="37"/>
      <c r="AT132" s="19" t="s">
        <v>75</v>
      </c>
      <c r="AU132" s="19" t="s">
        <v>338</v>
      </c>
      <c r="BK132" s="211">
        <f>BK133+BK200+BK206</f>
        <v>0</v>
      </c>
    </row>
    <row r="133" spans="1:65" s="12" customFormat="1" ht="25.95" customHeight="1">
      <c r="B133" s="212"/>
      <c r="C133" s="213"/>
      <c r="D133" s="214" t="s">
        <v>75</v>
      </c>
      <c r="E133" s="215" t="s">
        <v>390</v>
      </c>
      <c r="F133" s="215" t="s">
        <v>1793</v>
      </c>
      <c r="G133" s="213"/>
      <c r="H133" s="213"/>
      <c r="I133" s="216"/>
      <c r="J133" s="191">
        <f>BK133</f>
        <v>0</v>
      </c>
      <c r="K133" s="213"/>
      <c r="L133" s="217"/>
      <c r="M133" s="218"/>
      <c r="N133" s="219"/>
      <c r="O133" s="219"/>
      <c r="P133" s="220">
        <f>P134+P198</f>
        <v>0</v>
      </c>
      <c r="Q133" s="219"/>
      <c r="R133" s="220">
        <f>R134+R198</f>
        <v>56.098449899999999</v>
      </c>
      <c r="S133" s="219"/>
      <c r="T133" s="221">
        <f>T134+T198</f>
        <v>0</v>
      </c>
      <c r="AR133" s="222" t="s">
        <v>84</v>
      </c>
      <c r="AT133" s="223" t="s">
        <v>75</v>
      </c>
      <c r="AU133" s="223" t="s">
        <v>76</v>
      </c>
      <c r="AY133" s="222" t="s">
        <v>387</v>
      </c>
      <c r="BK133" s="224">
        <f>BK134+BK198</f>
        <v>0</v>
      </c>
    </row>
    <row r="134" spans="1:65" s="12" customFormat="1" ht="22.8" customHeight="1">
      <c r="B134" s="212"/>
      <c r="C134" s="213"/>
      <c r="D134" s="214" t="s">
        <v>75</v>
      </c>
      <c r="E134" s="225" t="s">
        <v>427</v>
      </c>
      <c r="F134" s="225" t="s">
        <v>1842</v>
      </c>
      <c r="G134" s="213"/>
      <c r="H134" s="213"/>
      <c r="I134" s="216"/>
      <c r="J134" s="226">
        <f>BK134</f>
        <v>0</v>
      </c>
      <c r="K134" s="213"/>
      <c r="L134" s="217"/>
      <c r="M134" s="218"/>
      <c r="N134" s="219"/>
      <c r="O134" s="219"/>
      <c r="P134" s="220">
        <f>SUM(P135:P197)</f>
        <v>0</v>
      </c>
      <c r="Q134" s="219"/>
      <c r="R134" s="220">
        <f>SUM(R135:R197)</f>
        <v>56.098449899999999</v>
      </c>
      <c r="S134" s="219"/>
      <c r="T134" s="221">
        <f>SUM(T135:T197)</f>
        <v>0</v>
      </c>
      <c r="AR134" s="222" t="s">
        <v>84</v>
      </c>
      <c r="AT134" s="223" t="s">
        <v>75</v>
      </c>
      <c r="AU134" s="223" t="s">
        <v>84</v>
      </c>
      <c r="AY134" s="222" t="s">
        <v>387</v>
      </c>
      <c r="BK134" s="224">
        <f>SUM(BK135:BK197)</f>
        <v>0</v>
      </c>
    </row>
    <row r="135" spans="1:65" s="2" customFormat="1" ht="24.15" customHeight="1">
      <c r="A135" s="37"/>
      <c r="B135" s="38"/>
      <c r="C135" s="240" t="s">
        <v>84</v>
      </c>
      <c r="D135" s="240" t="s">
        <v>393</v>
      </c>
      <c r="E135" s="241" t="s">
        <v>2545</v>
      </c>
      <c r="F135" s="242" t="s">
        <v>2546</v>
      </c>
      <c r="G135" s="243" t="s">
        <v>436</v>
      </c>
      <c r="H135" s="244">
        <v>246</v>
      </c>
      <c r="I135" s="245"/>
      <c r="J135" s="246">
        <f>ROUND(I135*H135,2)</f>
        <v>0</v>
      </c>
      <c r="K135" s="247"/>
      <c r="L135" s="40"/>
      <c r="M135" s="248" t="s">
        <v>1</v>
      </c>
      <c r="N135" s="249" t="s">
        <v>42</v>
      </c>
      <c r="O135" s="78"/>
      <c r="P135" s="250">
        <f>O135*H135</f>
        <v>0</v>
      </c>
      <c r="Q135" s="250">
        <v>0.22133</v>
      </c>
      <c r="R135" s="250">
        <f>Q135*H135</f>
        <v>54.447180000000003</v>
      </c>
      <c r="S135" s="250">
        <v>0</v>
      </c>
      <c r="T135" s="251">
        <f>S135*H135</f>
        <v>0</v>
      </c>
      <c r="U135" s="37"/>
      <c r="V135" s="37"/>
      <c r="W135" s="37"/>
      <c r="X135" s="37"/>
      <c r="Y135" s="37"/>
      <c r="Z135" s="37"/>
      <c r="AA135" s="37"/>
      <c r="AB135" s="37"/>
      <c r="AC135" s="37"/>
      <c r="AD135" s="37"/>
      <c r="AE135" s="37"/>
      <c r="AR135" s="252" t="s">
        <v>386</v>
      </c>
      <c r="AT135" s="252" t="s">
        <v>393</v>
      </c>
      <c r="AU135" s="252" t="s">
        <v>92</v>
      </c>
      <c r="AY135" s="19" t="s">
        <v>387</v>
      </c>
      <c r="BE135" s="127">
        <f>IF(N135="základná",J135,0)</f>
        <v>0</v>
      </c>
      <c r="BF135" s="127">
        <f>IF(N135="znížená",J135,0)</f>
        <v>0</v>
      </c>
      <c r="BG135" s="127">
        <f>IF(N135="zákl. prenesená",J135,0)</f>
        <v>0</v>
      </c>
      <c r="BH135" s="127">
        <f>IF(N135="zníž. prenesená",J135,0)</f>
        <v>0</v>
      </c>
      <c r="BI135" s="127">
        <f>IF(N135="nulová",J135,0)</f>
        <v>0</v>
      </c>
      <c r="BJ135" s="19" t="s">
        <v>92</v>
      </c>
      <c r="BK135" s="127">
        <f>ROUND(I135*H135,2)</f>
        <v>0</v>
      </c>
      <c r="BL135" s="19" t="s">
        <v>386</v>
      </c>
      <c r="BM135" s="252" t="s">
        <v>92</v>
      </c>
    </row>
    <row r="136" spans="1:65" s="15" customFormat="1" ht="10.199999999999999">
      <c r="B136" s="264"/>
      <c r="C136" s="265"/>
      <c r="D136" s="255" t="s">
        <v>398</v>
      </c>
      <c r="E136" s="266" t="s">
        <v>1</v>
      </c>
      <c r="F136" s="267" t="s">
        <v>2547</v>
      </c>
      <c r="G136" s="265"/>
      <c r="H136" s="268">
        <v>26</v>
      </c>
      <c r="I136" s="269"/>
      <c r="J136" s="265"/>
      <c r="K136" s="265"/>
      <c r="L136" s="270"/>
      <c r="M136" s="271"/>
      <c r="N136" s="272"/>
      <c r="O136" s="272"/>
      <c r="P136" s="272"/>
      <c r="Q136" s="272"/>
      <c r="R136" s="272"/>
      <c r="S136" s="272"/>
      <c r="T136" s="273"/>
      <c r="AT136" s="274" t="s">
        <v>398</v>
      </c>
      <c r="AU136" s="274" t="s">
        <v>92</v>
      </c>
      <c r="AV136" s="15" t="s">
        <v>92</v>
      </c>
      <c r="AW136" s="15" t="s">
        <v>30</v>
      </c>
      <c r="AX136" s="15" t="s">
        <v>76</v>
      </c>
      <c r="AY136" s="274" t="s">
        <v>387</v>
      </c>
    </row>
    <row r="137" spans="1:65" s="15" customFormat="1" ht="20.399999999999999">
      <c r="B137" s="264"/>
      <c r="C137" s="265"/>
      <c r="D137" s="255" t="s">
        <v>398</v>
      </c>
      <c r="E137" s="266" t="s">
        <v>1</v>
      </c>
      <c r="F137" s="267" t="s">
        <v>2548</v>
      </c>
      <c r="G137" s="265"/>
      <c r="H137" s="268">
        <v>220</v>
      </c>
      <c r="I137" s="269"/>
      <c r="J137" s="265"/>
      <c r="K137" s="265"/>
      <c r="L137" s="270"/>
      <c r="M137" s="271"/>
      <c r="N137" s="272"/>
      <c r="O137" s="272"/>
      <c r="P137" s="272"/>
      <c r="Q137" s="272"/>
      <c r="R137" s="272"/>
      <c r="S137" s="272"/>
      <c r="T137" s="273"/>
      <c r="AT137" s="274" t="s">
        <v>398</v>
      </c>
      <c r="AU137" s="274" t="s">
        <v>92</v>
      </c>
      <c r="AV137" s="15" t="s">
        <v>92</v>
      </c>
      <c r="AW137" s="15" t="s">
        <v>30</v>
      </c>
      <c r="AX137" s="15" t="s">
        <v>76</v>
      </c>
      <c r="AY137" s="274" t="s">
        <v>387</v>
      </c>
    </row>
    <row r="138" spans="1:65" s="16" customFormat="1" ht="10.199999999999999">
      <c r="B138" s="275"/>
      <c r="C138" s="276"/>
      <c r="D138" s="255" t="s">
        <v>398</v>
      </c>
      <c r="E138" s="277" t="s">
        <v>1</v>
      </c>
      <c r="F138" s="278" t="s">
        <v>401</v>
      </c>
      <c r="G138" s="276"/>
      <c r="H138" s="279">
        <v>246</v>
      </c>
      <c r="I138" s="280"/>
      <c r="J138" s="276"/>
      <c r="K138" s="276"/>
      <c r="L138" s="281"/>
      <c r="M138" s="282"/>
      <c r="N138" s="283"/>
      <c r="O138" s="283"/>
      <c r="P138" s="283"/>
      <c r="Q138" s="283"/>
      <c r="R138" s="283"/>
      <c r="S138" s="283"/>
      <c r="T138" s="284"/>
      <c r="AT138" s="285" t="s">
        <v>398</v>
      </c>
      <c r="AU138" s="285" t="s">
        <v>92</v>
      </c>
      <c r="AV138" s="16" t="s">
        <v>386</v>
      </c>
      <c r="AW138" s="16" t="s">
        <v>30</v>
      </c>
      <c r="AX138" s="16" t="s">
        <v>84</v>
      </c>
      <c r="AY138" s="285" t="s">
        <v>387</v>
      </c>
    </row>
    <row r="139" spans="1:65" s="2" customFormat="1" ht="37.799999999999997" customHeight="1">
      <c r="A139" s="37"/>
      <c r="B139" s="38"/>
      <c r="C139" s="297" t="s">
        <v>92</v>
      </c>
      <c r="D139" s="297" t="s">
        <v>592</v>
      </c>
      <c r="E139" s="298" t="s">
        <v>2549</v>
      </c>
      <c r="F139" s="299" t="s">
        <v>2550</v>
      </c>
      <c r="G139" s="300" t="s">
        <v>436</v>
      </c>
      <c r="H139" s="301">
        <v>6</v>
      </c>
      <c r="I139" s="302"/>
      <c r="J139" s="303">
        <f>ROUND(I139*H139,2)</f>
        <v>0</v>
      </c>
      <c r="K139" s="304"/>
      <c r="L139" s="305"/>
      <c r="M139" s="306" t="s">
        <v>1</v>
      </c>
      <c r="N139" s="307" t="s">
        <v>42</v>
      </c>
      <c r="O139" s="78"/>
      <c r="P139" s="250">
        <f>O139*H139</f>
        <v>0</v>
      </c>
      <c r="Q139" s="250">
        <v>6.9999999999999999E-4</v>
      </c>
      <c r="R139" s="250">
        <f>Q139*H139</f>
        <v>4.1999999999999997E-3</v>
      </c>
      <c r="S139" s="250">
        <v>0</v>
      </c>
      <c r="T139" s="251">
        <f>S139*H139</f>
        <v>0</v>
      </c>
      <c r="U139" s="37"/>
      <c r="V139" s="37"/>
      <c r="W139" s="37"/>
      <c r="X139" s="37"/>
      <c r="Y139" s="37"/>
      <c r="Z139" s="37"/>
      <c r="AA139" s="37"/>
      <c r="AB139" s="37"/>
      <c r="AC139" s="37"/>
      <c r="AD139" s="37"/>
      <c r="AE139" s="37"/>
      <c r="AR139" s="252" t="s">
        <v>443</v>
      </c>
      <c r="AT139" s="252" t="s">
        <v>592</v>
      </c>
      <c r="AU139" s="252" t="s">
        <v>92</v>
      </c>
      <c r="AY139" s="19" t="s">
        <v>387</v>
      </c>
      <c r="BE139" s="127">
        <f>IF(N139="základná",J139,0)</f>
        <v>0</v>
      </c>
      <c r="BF139" s="127">
        <f>IF(N139="znížená",J139,0)</f>
        <v>0</v>
      </c>
      <c r="BG139" s="127">
        <f>IF(N139="zákl. prenesená",J139,0)</f>
        <v>0</v>
      </c>
      <c r="BH139" s="127">
        <f>IF(N139="zníž. prenesená",J139,0)</f>
        <v>0</v>
      </c>
      <c r="BI139" s="127">
        <f>IF(N139="nulová",J139,0)</f>
        <v>0</v>
      </c>
      <c r="BJ139" s="19" t="s">
        <v>92</v>
      </c>
      <c r="BK139" s="127">
        <f>ROUND(I139*H139,2)</f>
        <v>0</v>
      </c>
      <c r="BL139" s="19" t="s">
        <v>386</v>
      </c>
      <c r="BM139" s="252" t="s">
        <v>386</v>
      </c>
    </row>
    <row r="140" spans="1:65" s="2" customFormat="1" ht="37.799999999999997" customHeight="1">
      <c r="A140" s="37"/>
      <c r="B140" s="38"/>
      <c r="C140" s="297" t="s">
        <v>99</v>
      </c>
      <c r="D140" s="297" t="s">
        <v>592</v>
      </c>
      <c r="E140" s="298" t="s">
        <v>2551</v>
      </c>
      <c r="F140" s="299" t="s">
        <v>2552</v>
      </c>
      <c r="G140" s="300" t="s">
        <v>436</v>
      </c>
      <c r="H140" s="301">
        <v>7</v>
      </c>
      <c r="I140" s="302"/>
      <c r="J140" s="303">
        <f>ROUND(I140*H140,2)</f>
        <v>0</v>
      </c>
      <c r="K140" s="304"/>
      <c r="L140" s="305"/>
      <c r="M140" s="306" t="s">
        <v>1</v>
      </c>
      <c r="N140" s="307" t="s">
        <v>42</v>
      </c>
      <c r="O140" s="78"/>
      <c r="P140" s="250">
        <f>O140*H140</f>
        <v>0</v>
      </c>
      <c r="Q140" s="250">
        <v>6.9999999999999999E-4</v>
      </c>
      <c r="R140" s="250">
        <f>Q140*H140</f>
        <v>4.8999999999999998E-3</v>
      </c>
      <c r="S140" s="250">
        <v>0</v>
      </c>
      <c r="T140" s="251">
        <f>S140*H140</f>
        <v>0</v>
      </c>
      <c r="U140" s="37"/>
      <c r="V140" s="37"/>
      <c r="W140" s="37"/>
      <c r="X140" s="37"/>
      <c r="Y140" s="37"/>
      <c r="Z140" s="37"/>
      <c r="AA140" s="37"/>
      <c r="AB140" s="37"/>
      <c r="AC140" s="37"/>
      <c r="AD140" s="37"/>
      <c r="AE140" s="37"/>
      <c r="AR140" s="252" t="s">
        <v>443</v>
      </c>
      <c r="AT140" s="252" t="s">
        <v>592</v>
      </c>
      <c r="AU140" s="252" t="s">
        <v>92</v>
      </c>
      <c r="AY140" s="19" t="s">
        <v>387</v>
      </c>
      <c r="BE140" s="127">
        <f>IF(N140="základná",J140,0)</f>
        <v>0</v>
      </c>
      <c r="BF140" s="127">
        <f>IF(N140="znížená",J140,0)</f>
        <v>0</v>
      </c>
      <c r="BG140" s="127">
        <f>IF(N140="zákl. prenesená",J140,0)</f>
        <v>0</v>
      </c>
      <c r="BH140" s="127">
        <f>IF(N140="zníž. prenesená",J140,0)</f>
        <v>0</v>
      </c>
      <c r="BI140" s="127">
        <f>IF(N140="nulová",J140,0)</f>
        <v>0</v>
      </c>
      <c r="BJ140" s="19" t="s">
        <v>92</v>
      </c>
      <c r="BK140" s="127">
        <f>ROUND(I140*H140,2)</f>
        <v>0</v>
      </c>
      <c r="BL140" s="19" t="s">
        <v>386</v>
      </c>
      <c r="BM140" s="252" t="s">
        <v>433</v>
      </c>
    </row>
    <row r="141" spans="1:65" s="2" customFormat="1" ht="37.799999999999997" customHeight="1">
      <c r="A141" s="37"/>
      <c r="B141" s="38"/>
      <c r="C141" s="297" t="s">
        <v>386</v>
      </c>
      <c r="D141" s="297" t="s">
        <v>592</v>
      </c>
      <c r="E141" s="298" t="s">
        <v>2553</v>
      </c>
      <c r="F141" s="299" t="s">
        <v>2554</v>
      </c>
      <c r="G141" s="300" t="s">
        <v>436</v>
      </c>
      <c r="H141" s="301">
        <v>4</v>
      </c>
      <c r="I141" s="302"/>
      <c r="J141" s="303">
        <f>ROUND(I141*H141,2)</f>
        <v>0</v>
      </c>
      <c r="K141" s="304"/>
      <c r="L141" s="305"/>
      <c r="M141" s="306" t="s">
        <v>1</v>
      </c>
      <c r="N141" s="307" t="s">
        <v>42</v>
      </c>
      <c r="O141" s="78"/>
      <c r="P141" s="250">
        <f>O141*H141</f>
        <v>0</v>
      </c>
      <c r="Q141" s="250">
        <v>5.9999999999999995E-4</v>
      </c>
      <c r="R141" s="250">
        <f>Q141*H141</f>
        <v>2.3999999999999998E-3</v>
      </c>
      <c r="S141" s="250">
        <v>0</v>
      </c>
      <c r="T141" s="251">
        <f>S141*H141</f>
        <v>0</v>
      </c>
      <c r="U141" s="37"/>
      <c r="V141" s="37"/>
      <c r="W141" s="37"/>
      <c r="X141" s="37"/>
      <c r="Y141" s="37"/>
      <c r="Z141" s="37"/>
      <c r="AA141" s="37"/>
      <c r="AB141" s="37"/>
      <c r="AC141" s="37"/>
      <c r="AD141" s="37"/>
      <c r="AE141" s="37"/>
      <c r="AR141" s="252" t="s">
        <v>443</v>
      </c>
      <c r="AT141" s="252" t="s">
        <v>592</v>
      </c>
      <c r="AU141" s="252" t="s">
        <v>92</v>
      </c>
      <c r="AY141" s="19" t="s">
        <v>387</v>
      </c>
      <c r="BE141" s="127">
        <f>IF(N141="základná",J141,0)</f>
        <v>0</v>
      </c>
      <c r="BF141" s="127">
        <f>IF(N141="znížená",J141,0)</f>
        <v>0</v>
      </c>
      <c r="BG141" s="127">
        <f>IF(N141="zákl. prenesená",J141,0)</f>
        <v>0</v>
      </c>
      <c r="BH141" s="127">
        <f>IF(N141="zníž. prenesená",J141,0)</f>
        <v>0</v>
      </c>
      <c r="BI141" s="127">
        <f>IF(N141="nulová",J141,0)</f>
        <v>0</v>
      </c>
      <c r="BJ141" s="19" t="s">
        <v>92</v>
      </c>
      <c r="BK141" s="127">
        <f>ROUND(I141*H141,2)</f>
        <v>0</v>
      </c>
      <c r="BL141" s="19" t="s">
        <v>386</v>
      </c>
      <c r="BM141" s="252" t="s">
        <v>443</v>
      </c>
    </row>
    <row r="142" spans="1:65" s="2" customFormat="1" ht="37.799999999999997" customHeight="1">
      <c r="A142" s="37"/>
      <c r="B142" s="38"/>
      <c r="C142" s="297" t="s">
        <v>429</v>
      </c>
      <c r="D142" s="297" t="s">
        <v>592</v>
      </c>
      <c r="E142" s="298" t="s">
        <v>2555</v>
      </c>
      <c r="F142" s="299" t="s">
        <v>2556</v>
      </c>
      <c r="G142" s="300" t="s">
        <v>436</v>
      </c>
      <c r="H142" s="301">
        <v>9</v>
      </c>
      <c r="I142" s="302"/>
      <c r="J142" s="303">
        <f>ROUND(I142*H142,2)</f>
        <v>0</v>
      </c>
      <c r="K142" s="304"/>
      <c r="L142" s="305"/>
      <c r="M142" s="306" t="s">
        <v>1</v>
      </c>
      <c r="N142" s="307" t="s">
        <v>42</v>
      </c>
      <c r="O142" s="78"/>
      <c r="P142" s="250">
        <f>O142*H142</f>
        <v>0</v>
      </c>
      <c r="Q142" s="250">
        <v>5.9999999999999995E-4</v>
      </c>
      <c r="R142" s="250">
        <f>Q142*H142</f>
        <v>5.3999999999999994E-3</v>
      </c>
      <c r="S142" s="250">
        <v>0</v>
      </c>
      <c r="T142" s="251">
        <f>S142*H142</f>
        <v>0</v>
      </c>
      <c r="U142" s="37"/>
      <c r="V142" s="37"/>
      <c r="W142" s="37"/>
      <c r="X142" s="37"/>
      <c r="Y142" s="37"/>
      <c r="Z142" s="37"/>
      <c r="AA142" s="37"/>
      <c r="AB142" s="37"/>
      <c r="AC142" s="37"/>
      <c r="AD142" s="37"/>
      <c r="AE142" s="37"/>
      <c r="AR142" s="252" t="s">
        <v>443</v>
      </c>
      <c r="AT142" s="252" t="s">
        <v>592</v>
      </c>
      <c r="AU142" s="252" t="s">
        <v>92</v>
      </c>
      <c r="AY142" s="19" t="s">
        <v>387</v>
      </c>
      <c r="BE142" s="127">
        <f>IF(N142="základná",J142,0)</f>
        <v>0</v>
      </c>
      <c r="BF142" s="127">
        <f>IF(N142="znížená",J142,0)</f>
        <v>0</v>
      </c>
      <c r="BG142" s="127">
        <f>IF(N142="zákl. prenesená",J142,0)</f>
        <v>0</v>
      </c>
      <c r="BH142" s="127">
        <f>IF(N142="zníž. prenesená",J142,0)</f>
        <v>0</v>
      </c>
      <c r="BI142" s="127">
        <f>IF(N142="nulová",J142,0)</f>
        <v>0</v>
      </c>
      <c r="BJ142" s="19" t="s">
        <v>92</v>
      </c>
      <c r="BK142" s="127">
        <f>ROUND(I142*H142,2)</f>
        <v>0</v>
      </c>
      <c r="BL142" s="19" t="s">
        <v>386</v>
      </c>
      <c r="BM142" s="252" t="s">
        <v>128</v>
      </c>
    </row>
    <row r="143" spans="1:65" s="2" customFormat="1" ht="24.15" customHeight="1">
      <c r="A143" s="37"/>
      <c r="B143" s="38"/>
      <c r="C143" s="240" t="s">
        <v>433</v>
      </c>
      <c r="D143" s="240" t="s">
        <v>393</v>
      </c>
      <c r="E143" s="241" t="s">
        <v>2557</v>
      </c>
      <c r="F143" s="242" t="s">
        <v>2558</v>
      </c>
      <c r="G143" s="243" t="s">
        <v>436</v>
      </c>
      <c r="H143" s="244">
        <v>1</v>
      </c>
      <c r="I143" s="245"/>
      <c r="J143" s="246">
        <f>ROUND(I143*H143,2)</f>
        <v>0</v>
      </c>
      <c r="K143" s="247"/>
      <c r="L143" s="40"/>
      <c r="M143" s="248" t="s">
        <v>1</v>
      </c>
      <c r="N143" s="249" t="s">
        <v>42</v>
      </c>
      <c r="O143" s="78"/>
      <c r="P143" s="250">
        <f>O143*H143</f>
        <v>0</v>
      </c>
      <c r="Q143" s="250">
        <v>0.22033</v>
      </c>
      <c r="R143" s="250">
        <f>Q143*H143</f>
        <v>0.22033</v>
      </c>
      <c r="S143" s="250">
        <v>0</v>
      </c>
      <c r="T143" s="251">
        <f>S143*H143</f>
        <v>0</v>
      </c>
      <c r="U143" s="37"/>
      <c r="V143" s="37"/>
      <c r="W143" s="37"/>
      <c r="X143" s="37"/>
      <c r="Y143" s="37"/>
      <c r="Z143" s="37"/>
      <c r="AA143" s="37"/>
      <c r="AB143" s="37"/>
      <c r="AC143" s="37"/>
      <c r="AD143" s="37"/>
      <c r="AE143" s="37"/>
      <c r="AR143" s="252" t="s">
        <v>386</v>
      </c>
      <c r="AT143" s="252" t="s">
        <v>393</v>
      </c>
      <c r="AU143" s="252" t="s">
        <v>92</v>
      </c>
      <c r="AY143" s="19" t="s">
        <v>387</v>
      </c>
      <c r="BE143" s="127">
        <f>IF(N143="základná",J143,0)</f>
        <v>0</v>
      </c>
      <c r="BF143" s="127">
        <f>IF(N143="znížená",J143,0)</f>
        <v>0</v>
      </c>
      <c r="BG143" s="127">
        <f>IF(N143="zákl. prenesená",J143,0)</f>
        <v>0</v>
      </c>
      <c r="BH143" s="127">
        <f>IF(N143="zníž. prenesená",J143,0)</f>
        <v>0</v>
      </c>
      <c r="BI143" s="127">
        <f>IF(N143="nulová",J143,0)</f>
        <v>0</v>
      </c>
      <c r="BJ143" s="19" t="s">
        <v>92</v>
      </c>
      <c r="BK143" s="127">
        <f>ROUND(I143*H143,2)</f>
        <v>0</v>
      </c>
      <c r="BL143" s="19" t="s">
        <v>386</v>
      </c>
      <c r="BM143" s="252" t="s">
        <v>467</v>
      </c>
    </row>
    <row r="144" spans="1:65" s="15" customFormat="1" ht="20.399999999999999">
      <c r="B144" s="264"/>
      <c r="C144" s="265"/>
      <c r="D144" s="255" t="s">
        <v>398</v>
      </c>
      <c r="E144" s="266" t="s">
        <v>1</v>
      </c>
      <c r="F144" s="267" t="s">
        <v>2559</v>
      </c>
      <c r="G144" s="265"/>
      <c r="H144" s="268">
        <v>1</v>
      </c>
      <c r="I144" s="269"/>
      <c r="J144" s="265"/>
      <c r="K144" s="265"/>
      <c r="L144" s="270"/>
      <c r="M144" s="271"/>
      <c r="N144" s="272"/>
      <c r="O144" s="272"/>
      <c r="P144" s="272"/>
      <c r="Q144" s="272"/>
      <c r="R144" s="272"/>
      <c r="S144" s="272"/>
      <c r="T144" s="273"/>
      <c r="AT144" s="274" t="s">
        <v>398</v>
      </c>
      <c r="AU144" s="274" t="s">
        <v>92</v>
      </c>
      <c r="AV144" s="15" t="s">
        <v>92</v>
      </c>
      <c r="AW144" s="15" t="s">
        <v>30</v>
      </c>
      <c r="AX144" s="15" t="s">
        <v>76</v>
      </c>
      <c r="AY144" s="274" t="s">
        <v>387</v>
      </c>
    </row>
    <row r="145" spans="1:65" s="16" customFormat="1" ht="10.199999999999999">
      <c r="B145" s="275"/>
      <c r="C145" s="276"/>
      <c r="D145" s="255" t="s">
        <v>398</v>
      </c>
      <c r="E145" s="277" t="s">
        <v>1</v>
      </c>
      <c r="F145" s="278" t="s">
        <v>412</v>
      </c>
      <c r="G145" s="276"/>
      <c r="H145" s="279">
        <v>1</v>
      </c>
      <c r="I145" s="280"/>
      <c r="J145" s="276"/>
      <c r="K145" s="276"/>
      <c r="L145" s="281"/>
      <c r="M145" s="282"/>
      <c r="N145" s="283"/>
      <c r="O145" s="283"/>
      <c r="P145" s="283"/>
      <c r="Q145" s="283"/>
      <c r="R145" s="283"/>
      <c r="S145" s="283"/>
      <c r="T145" s="284"/>
      <c r="AT145" s="285" t="s">
        <v>398</v>
      </c>
      <c r="AU145" s="285" t="s">
        <v>92</v>
      </c>
      <c r="AV145" s="16" t="s">
        <v>386</v>
      </c>
      <c r="AW145" s="16" t="s">
        <v>30</v>
      </c>
      <c r="AX145" s="16" t="s">
        <v>84</v>
      </c>
      <c r="AY145" s="285" t="s">
        <v>387</v>
      </c>
    </row>
    <row r="146" spans="1:65" s="2" customFormat="1" ht="37.799999999999997" customHeight="1">
      <c r="A146" s="37"/>
      <c r="B146" s="38"/>
      <c r="C146" s="240" t="s">
        <v>439</v>
      </c>
      <c r="D146" s="240" t="s">
        <v>393</v>
      </c>
      <c r="E146" s="241" t="s">
        <v>2560</v>
      </c>
      <c r="F146" s="242" t="s">
        <v>2561</v>
      </c>
      <c r="G146" s="243" t="s">
        <v>396</v>
      </c>
      <c r="H146" s="244">
        <v>2009.87</v>
      </c>
      <c r="I146" s="245"/>
      <c r="J146" s="246">
        <f>ROUND(I146*H146,2)</f>
        <v>0</v>
      </c>
      <c r="K146" s="247"/>
      <c r="L146" s="40"/>
      <c r="M146" s="248" t="s">
        <v>1</v>
      </c>
      <c r="N146" s="249" t="s">
        <v>42</v>
      </c>
      <c r="O146" s="78"/>
      <c r="P146" s="250">
        <f>O146*H146</f>
        <v>0</v>
      </c>
      <c r="Q146" s="250">
        <v>3.6000000000000002E-4</v>
      </c>
      <c r="R146" s="250">
        <f>Q146*H146</f>
        <v>0.72355320000000001</v>
      </c>
      <c r="S146" s="250">
        <v>0</v>
      </c>
      <c r="T146" s="251">
        <f>S146*H146</f>
        <v>0</v>
      </c>
      <c r="U146" s="37"/>
      <c r="V146" s="37"/>
      <c r="W146" s="37"/>
      <c r="X146" s="37"/>
      <c r="Y146" s="37"/>
      <c r="Z146" s="37"/>
      <c r="AA146" s="37"/>
      <c r="AB146" s="37"/>
      <c r="AC146" s="37"/>
      <c r="AD146" s="37"/>
      <c r="AE146" s="37"/>
      <c r="AR146" s="252" t="s">
        <v>386</v>
      </c>
      <c r="AT146" s="252" t="s">
        <v>393</v>
      </c>
      <c r="AU146" s="252" t="s">
        <v>92</v>
      </c>
      <c r="AY146" s="19" t="s">
        <v>387</v>
      </c>
      <c r="BE146" s="127">
        <f>IF(N146="základná",J146,0)</f>
        <v>0</v>
      </c>
      <c r="BF146" s="127">
        <f>IF(N146="znížená",J146,0)</f>
        <v>0</v>
      </c>
      <c r="BG146" s="127">
        <f>IF(N146="zákl. prenesená",J146,0)</f>
        <v>0</v>
      </c>
      <c r="BH146" s="127">
        <f>IF(N146="zníž. prenesená",J146,0)</f>
        <v>0</v>
      </c>
      <c r="BI146" s="127">
        <f>IF(N146="nulová",J146,0)</f>
        <v>0</v>
      </c>
      <c r="BJ146" s="19" t="s">
        <v>92</v>
      </c>
      <c r="BK146" s="127">
        <f>ROUND(I146*H146,2)</f>
        <v>0</v>
      </c>
      <c r="BL146" s="19" t="s">
        <v>386</v>
      </c>
      <c r="BM146" s="252" t="s">
        <v>475</v>
      </c>
    </row>
    <row r="147" spans="1:65" s="14" customFormat="1" ht="10.199999999999999">
      <c r="B147" s="253"/>
      <c r="C147" s="254"/>
      <c r="D147" s="255" t="s">
        <v>398</v>
      </c>
      <c r="E147" s="256" t="s">
        <v>1</v>
      </c>
      <c r="F147" s="257" t="s">
        <v>2562</v>
      </c>
      <c r="G147" s="254"/>
      <c r="H147" s="256" t="s">
        <v>1</v>
      </c>
      <c r="I147" s="258"/>
      <c r="J147" s="254"/>
      <c r="K147" s="254"/>
      <c r="L147" s="259"/>
      <c r="M147" s="260"/>
      <c r="N147" s="261"/>
      <c r="O147" s="261"/>
      <c r="P147" s="261"/>
      <c r="Q147" s="261"/>
      <c r="R147" s="261"/>
      <c r="S147" s="261"/>
      <c r="T147" s="262"/>
      <c r="AT147" s="263" t="s">
        <v>398</v>
      </c>
      <c r="AU147" s="263" t="s">
        <v>92</v>
      </c>
      <c r="AV147" s="14" t="s">
        <v>84</v>
      </c>
      <c r="AW147" s="14" t="s">
        <v>30</v>
      </c>
      <c r="AX147" s="14" t="s">
        <v>76</v>
      </c>
      <c r="AY147" s="263" t="s">
        <v>387</v>
      </c>
    </row>
    <row r="148" spans="1:65" s="15" customFormat="1" ht="10.199999999999999">
      <c r="B148" s="264"/>
      <c r="C148" s="265"/>
      <c r="D148" s="255" t="s">
        <v>398</v>
      </c>
      <c r="E148" s="266" t="s">
        <v>1</v>
      </c>
      <c r="F148" s="267" t="s">
        <v>2563</v>
      </c>
      <c r="G148" s="265"/>
      <c r="H148" s="268">
        <v>1915.47</v>
      </c>
      <c r="I148" s="269"/>
      <c r="J148" s="265"/>
      <c r="K148" s="265"/>
      <c r="L148" s="270"/>
      <c r="M148" s="271"/>
      <c r="N148" s="272"/>
      <c r="O148" s="272"/>
      <c r="P148" s="272"/>
      <c r="Q148" s="272"/>
      <c r="R148" s="272"/>
      <c r="S148" s="272"/>
      <c r="T148" s="273"/>
      <c r="AT148" s="274" t="s">
        <v>398</v>
      </c>
      <c r="AU148" s="274" t="s">
        <v>92</v>
      </c>
      <c r="AV148" s="15" t="s">
        <v>92</v>
      </c>
      <c r="AW148" s="15" t="s">
        <v>30</v>
      </c>
      <c r="AX148" s="15" t="s">
        <v>76</v>
      </c>
      <c r="AY148" s="274" t="s">
        <v>387</v>
      </c>
    </row>
    <row r="149" spans="1:65" s="15" customFormat="1" ht="10.199999999999999">
      <c r="B149" s="264"/>
      <c r="C149" s="265"/>
      <c r="D149" s="255" t="s">
        <v>398</v>
      </c>
      <c r="E149" s="266" t="s">
        <v>1</v>
      </c>
      <c r="F149" s="267" t="s">
        <v>2564</v>
      </c>
      <c r="G149" s="265"/>
      <c r="H149" s="268">
        <v>94.4</v>
      </c>
      <c r="I149" s="269"/>
      <c r="J149" s="265"/>
      <c r="K149" s="265"/>
      <c r="L149" s="270"/>
      <c r="M149" s="271"/>
      <c r="N149" s="272"/>
      <c r="O149" s="272"/>
      <c r="P149" s="272"/>
      <c r="Q149" s="272"/>
      <c r="R149" s="272"/>
      <c r="S149" s="272"/>
      <c r="T149" s="273"/>
      <c r="AT149" s="274" t="s">
        <v>398</v>
      </c>
      <c r="AU149" s="274" t="s">
        <v>92</v>
      </c>
      <c r="AV149" s="15" t="s">
        <v>92</v>
      </c>
      <c r="AW149" s="15" t="s">
        <v>30</v>
      </c>
      <c r="AX149" s="15" t="s">
        <v>76</v>
      </c>
      <c r="AY149" s="274" t="s">
        <v>387</v>
      </c>
    </row>
    <row r="150" spans="1:65" s="16" customFormat="1" ht="10.199999999999999">
      <c r="B150" s="275"/>
      <c r="C150" s="276"/>
      <c r="D150" s="255" t="s">
        <v>398</v>
      </c>
      <c r="E150" s="277" t="s">
        <v>1</v>
      </c>
      <c r="F150" s="278" t="s">
        <v>401</v>
      </c>
      <c r="G150" s="276"/>
      <c r="H150" s="279">
        <v>2009.8700000000001</v>
      </c>
      <c r="I150" s="280"/>
      <c r="J150" s="276"/>
      <c r="K150" s="276"/>
      <c r="L150" s="281"/>
      <c r="M150" s="282"/>
      <c r="N150" s="283"/>
      <c r="O150" s="283"/>
      <c r="P150" s="283"/>
      <c r="Q150" s="283"/>
      <c r="R150" s="283"/>
      <c r="S150" s="283"/>
      <c r="T150" s="284"/>
      <c r="AT150" s="285" t="s">
        <v>398</v>
      </c>
      <c r="AU150" s="285" t="s">
        <v>92</v>
      </c>
      <c r="AV150" s="16" t="s">
        <v>386</v>
      </c>
      <c r="AW150" s="16" t="s">
        <v>30</v>
      </c>
      <c r="AX150" s="16" t="s">
        <v>84</v>
      </c>
      <c r="AY150" s="285" t="s">
        <v>387</v>
      </c>
    </row>
    <row r="151" spans="1:65" s="2" customFormat="1" ht="37.799999999999997" customHeight="1">
      <c r="A151" s="37"/>
      <c r="B151" s="38"/>
      <c r="C151" s="240" t="s">
        <v>443</v>
      </c>
      <c r="D151" s="240" t="s">
        <v>393</v>
      </c>
      <c r="E151" s="241" t="s">
        <v>2565</v>
      </c>
      <c r="F151" s="242" t="s">
        <v>2566</v>
      </c>
      <c r="G151" s="243" t="s">
        <v>396</v>
      </c>
      <c r="H151" s="244">
        <v>511.65</v>
      </c>
      <c r="I151" s="245"/>
      <c r="J151" s="246">
        <f>ROUND(I151*H151,2)</f>
        <v>0</v>
      </c>
      <c r="K151" s="247"/>
      <c r="L151" s="40"/>
      <c r="M151" s="248" t="s">
        <v>1</v>
      </c>
      <c r="N151" s="249" t="s">
        <v>42</v>
      </c>
      <c r="O151" s="78"/>
      <c r="P151" s="250">
        <f>O151*H151</f>
        <v>0</v>
      </c>
      <c r="Q151" s="250">
        <v>1.2E-4</v>
      </c>
      <c r="R151" s="250">
        <f>Q151*H151</f>
        <v>6.1398000000000001E-2</v>
      </c>
      <c r="S151" s="250">
        <v>0</v>
      </c>
      <c r="T151" s="251">
        <f>S151*H151</f>
        <v>0</v>
      </c>
      <c r="U151" s="37"/>
      <c r="V151" s="37"/>
      <c r="W151" s="37"/>
      <c r="X151" s="37"/>
      <c r="Y151" s="37"/>
      <c r="Z151" s="37"/>
      <c r="AA151" s="37"/>
      <c r="AB151" s="37"/>
      <c r="AC151" s="37"/>
      <c r="AD151" s="37"/>
      <c r="AE151" s="37"/>
      <c r="AR151" s="252" t="s">
        <v>386</v>
      </c>
      <c r="AT151" s="252" t="s">
        <v>393</v>
      </c>
      <c r="AU151" s="252" t="s">
        <v>92</v>
      </c>
      <c r="AY151" s="19" t="s">
        <v>387</v>
      </c>
      <c r="BE151" s="127">
        <f>IF(N151="základná",J151,0)</f>
        <v>0</v>
      </c>
      <c r="BF151" s="127">
        <f>IF(N151="znížená",J151,0)</f>
        <v>0</v>
      </c>
      <c r="BG151" s="127">
        <f>IF(N151="zákl. prenesená",J151,0)</f>
        <v>0</v>
      </c>
      <c r="BH151" s="127">
        <f>IF(N151="zníž. prenesená",J151,0)</f>
        <v>0</v>
      </c>
      <c r="BI151" s="127">
        <f>IF(N151="nulová",J151,0)</f>
        <v>0</v>
      </c>
      <c r="BJ151" s="19" t="s">
        <v>92</v>
      </c>
      <c r="BK151" s="127">
        <f>ROUND(I151*H151,2)</f>
        <v>0</v>
      </c>
      <c r="BL151" s="19" t="s">
        <v>386</v>
      </c>
      <c r="BM151" s="252" t="s">
        <v>422</v>
      </c>
    </row>
    <row r="152" spans="1:65" s="14" customFormat="1" ht="10.199999999999999">
      <c r="B152" s="253"/>
      <c r="C152" s="254"/>
      <c r="D152" s="255" t="s">
        <v>398</v>
      </c>
      <c r="E152" s="256" t="s">
        <v>1</v>
      </c>
      <c r="F152" s="257" t="s">
        <v>2562</v>
      </c>
      <c r="G152" s="254"/>
      <c r="H152" s="256" t="s">
        <v>1</v>
      </c>
      <c r="I152" s="258"/>
      <c r="J152" s="254"/>
      <c r="K152" s="254"/>
      <c r="L152" s="259"/>
      <c r="M152" s="260"/>
      <c r="N152" s="261"/>
      <c r="O152" s="261"/>
      <c r="P152" s="261"/>
      <c r="Q152" s="261"/>
      <c r="R152" s="261"/>
      <c r="S152" s="261"/>
      <c r="T152" s="262"/>
      <c r="AT152" s="263" t="s">
        <v>398</v>
      </c>
      <c r="AU152" s="263" t="s">
        <v>92</v>
      </c>
      <c r="AV152" s="14" t="s">
        <v>84</v>
      </c>
      <c r="AW152" s="14" t="s">
        <v>30</v>
      </c>
      <c r="AX152" s="14" t="s">
        <v>76</v>
      </c>
      <c r="AY152" s="263" t="s">
        <v>387</v>
      </c>
    </row>
    <row r="153" spans="1:65" s="15" customFormat="1" ht="10.199999999999999">
      <c r="B153" s="264"/>
      <c r="C153" s="265"/>
      <c r="D153" s="255" t="s">
        <v>398</v>
      </c>
      <c r="E153" s="266" t="s">
        <v>1</v>
      </c>
      <c r="F153" s="267" t="s">
        <v>2567</v>
      </c>
      <c r="G153" s="265"/>
      <c r="H153" s="268">
        <v>511.65</v>
      </c>
      <c r="I153" s="269"/>
      <c r="J153" s="265"/>
      <c r="K153" s="265"/>
      <c r="L153" s="270"/>
      <c r="M153" s="271"/>
      <c r="N153" s="272"/>
      <c r="O153" s="272"/>
      <c r="P153" s="272"/>
      <c r="Q153" s="272"/>
      <c r="R153" s="272"/>
      <c r="S153" s="272"/>
      <c r="T153" s="273"/>
      <c r="AT153" s="274" t="s">
        <v>398</v>
      </c>
      <c r="AU153" s="274" t="s">
        <v>92</v>
      </c>
      <c r="AV153" s="15" t="s">
        <v>92</v>
      </c>
      <c r="AW153" s="15" t="s">
        <v>30</v>
      </c>
      <c r="AX153" s="15" t="s">
        <v>76</v>
      </c>
      <c r="AY153" s="274" t="s">
        <v>387</v>
      </c>
    </row>
    <row r="154" spans="1:65" s="16" customFormat="1" ht="10.199999999999999">
      <c r="B154" s="275"/>
      <c r="C154" s="276"/>
      <c r="D154" s="255" t="s">
        <v>398</v>
      </c>
      <c r="E154" s="277" t="s">
        <v>1</v>
      </c>
      <c r="F154" s="278" t="s">
        <v>412</v>
      </c>
      <c r="G154" s="276"/>
      <c r="H154" s="279">
        <v>511.65</v>
      </c>
      <c r="I154" s="280"/>
      <c r="J154" s="276"/>
      <c r="K154" s="276"/>
      <c r="L154" s="281"/>
      <c r="M154" s="282"/>
      <c r="N154" s="283"/>
      <c r="O154" s="283"/>
      <c r="P154" s="283"/>
      <c r="Q154" s="283"/>
      <c r="R154" s="283"/>
      <c r="S154" s="283"/>
      <c r="T154" s="284"/>
      <c r="AT154" s="285" t="s">
        <v>398</v>
      </c>
      <c r="AU154" s="285" t="s">
        <v>92</v>
      </c>
      <c r="AV154" s="16" t="s">
        <v>386</v>
      </c>
      <c r="AW154" s="16" t="s">
        <v>30</v>
      </c>
      <c r="AX154" s="16" t="s">
        <v>84</v>
      </c>
      <c r="AY154" s="285" t="s">
        <v>387</v>
      </c>
    </row>
    <row r="155" spans="1:65" s="2" customFormat="1" ht="37.799999999999997" customHeight="1">
      <c r="A155" s="37"/>
      <c r="B155" s="38"/>
      <c r="C155" s="240" t="s">
        <v>427</v>
      </c>
      <c r="D155" s="240" t="s">
        <v>393</v>
      </c>
      <c r="E155" s="241" t="s">
        <v>2568</v>
      </c>
      <c r="F155" s="242" t="s">
        <v>2569</v>
      </c>
      <c r="G155" s="243" t="s">
        <v>396</v>
      </c>
      <c r="H155" s="244">
        <v>418.31</v>
      </c>
      <c r="I155" s="245"/>
      <c r="J155" s="246">
        <f>ROUND(I155*H155,2)</f>
        <v>0</v>
      </c>
      <c r="K155" s="247"/>
      <c r="L155" s="40"/>
      <c r="M155" s="248" t="s">
        <v>1</v>
      </c>
      <c r="N155" s="249" t="s">
        <v>42</v>
      </c>
      <c r="O155" s="78"/>
      <c r="P155" s="250">
        <f>O155*H155</f>
        <v>0</v>
      </c>
      <c r="Q155" s="250">
        <v>7.2999999999999996E-4</v>
      </c>
      <c r="R155" s="250">
        <f>Q155*H155</f>
        <v>0.30536629999999998</v>
      </c>
      <c r="S155" s="250">
        <v>0</v>
      </c>
      <c r="T155" s="251">
        <f>S155*H155</f>
        <v>0</v>
      </c>
      <c r="U155" s="37"/>
      <c r="V155" s="37"/>
      <c r="W155" s="37"/>
      <c r="X155" s="37"/>
      <c r="Y155" s="37"/>
      <c r="Z155" s="37"/>
      <c r="AA155" s="37"/>
      <c r="AB155" s="37"/>
      <c r="AC155" s="37"/>
      <c r="AD155" s="37"/>
      <c r="AE155" s="37"/>
      <c r="AR155" s="252" t="s">
        <v>386</v>
      </c>
      <c r="AT155" s="252" t="s">
        <v>393</v>
      </c>
      <c r="AU155" s="252" t="s">
        <v>92</v>
      </c>
      <c r="AY155" s="19" t="s">
        <v>387</v>
      </c>
      <c r="BE155" s="127">
        <f>IF(N155="základná",J155,0)</f>
        <v>0</v>
      </c>
      <c r="BF155" s="127">
        <f>IF(N155="znížená",J155,0)</f>
        <v>0</v>
      </c>
      <c r="BG155" s="127">
        <f>IF(N155="zákl. prenesená",J155,0)</f>
        <v>0</v>
      </c>
      <c r="BH155" s="127">
        <f>IF(N155="zníž. prenesená",J155,0)</f>
        <v>0</v>
      </c>
      <c r="BI155" s="127">
        <f>IF(N155="nulová",J155,0)</f>
        <v>0</v>
      </c>
      <c r="BJ155" s="19" t="s">
        <v>92</v>
      </c>
      <c r="BK155" s="127">
        <f>ROUND(I155*H155,2)</f>
        <v>0</v>
      </c>
      <c r="BL155" s="19" t="s">
        <v>386</v>
      </c>
      <c r="BM155" s="252" t="s">
        <v>493</v>
      </c>
    </row>
    <row r="156" spans="1:65" s="14" customFormat="1" ht="10.199999999999999">
      <c r="B156" s="253"/>
      <c r="C156" s="254"/>
      <c r="D156" s="255" t="s">
        <v>398</v>
      </c>
      <c r="E156" s="256" t="s">
        <v>1</v>
      </c>
      <c r="F156" s="257" t="s">
        <v>2570</v>
      </c>
      <c r="G156" s="254"/>
      <c r="H156" s="256" t="s">
        <v>1</v>
      </c>
      <c r="I156" s="258"/>
      <c r="J156" s="254"/>
      <c r="K156" s="254"/>
      <c r="L156" s="259"/>
      <c r="M156" s="260"/>
      <c r="N156" s="261"/>
      <c r="O156" s="261"/>
      <c r="P156" s="261"/>
      <c r="Q156" s="261"/>
      <c r="R156" s="261"/>
      <c r="S156" s="261"/>
      <c r="T156" s="262"/>
      <c r="AT156" s="263" t="s">
        <v>398</v>
      </c>
      <c r="AU156" s="263" t="s">
        <v>92</v>
      </c>
      <c r="AV156" s="14" t="s">
        <v>84</v>
      </c>
      <c r="AW156" s="14" t="s">
        <v>30</v>
      </c>
      <c r="AX156" s="14" t="s">
        <v>76</v>
      </c>
      <c r="AY156" s="263" t="s">
        <v>387</v>
      </c>
    </row>
    <row r="157" spans="1:65" s="15" customFormat="1" ht="10.199999999999999">
      <c r="B157" s="264"/>
      <c r="C157" s="265"/>
      <c r="D157" s="255" t="s">
        <v>398</v>
      </c>
      <c r="E157" s="266" t="s">
        <v>1</v>
      </c>
      <c r="F157" s="267" t="s">
        <v>2571</v>
      </c>
      <c r="G157" s="265"/>
      <c r="H157" s="268">
        <v>418.31</v>
      </c>
      <c r="I157" s="269"/>
      <c r="J157" s="265"/>
      <c r="K157" s="265"/>
      <c r="L157" s="270"/>
      <c r="M157" s="271"/>
      <c r="N157" s="272"/>
      <c r="O157" s="272"/>
      <c r="P157" s="272"/>
      <c r="Q157" s="272"/>
      <c r="R157" s="272"/>
      <c r="S157" s="272"/>
      <c r="T157" s="273"/>
      <c r="AT157" s="274" t="s">
        <v>398</v>
      </c>
      <c r="AU157" s="274" t="s">
        <v>92</v>
      </c>
      <c r="AV157" s="15" t="s">
        <v>92</v>
      </c>
      <c r="AW157" s="15" t="s">
        <v>30</v>
      </c>
      <c r="AX157" s="15" t="s">
        <v>76</v>
      </c>
      <c r="AY157" s="274" t="s">
        <v>387</v>
      </c>
    </row>
    <row r="158" spans="1:65" s="16" customFormat="1" ht="10.199999999999999">
      <c r="B158" s="275"/>
      <c r="C158" s="276"/>
      <c r="D158" s="255" t="s">
        <v>398</v>
      </c>
      <c r="E158" s="277" t="s">
        <v>1</v>
      </c>
      <c r="F158" s="278" t="s">
        <v>412</v>
      </c>
      <c r="G158" s="276"/>
      <c r="H158" s="279">
        <v>418.31</v>
      </c>
      <c r="I158" s="280"/>
      <c r="J158" s="276"/>
      <c r="K158" s="276"/>
      <c r="L158" s="281"/>
      <c r="M158" s="282"/>
      <c r="N158" s="283"/>
      <c r="O158" s="283"/>
      <c r="P158" s="283"/>
      <c r="Q158" s="283"/>
      <c r="R158" s="283"/>
      <c r="S158" s="283"/>
      <c r="T158" s="284"/>
      <c r="AT158" s="285" t="s">
        <v>398</v>
      </c>
      <c r="AU158" s="285" t="s">
        <v>92</v>
      </c>
      <c r="AV158" s="16" t="s">
        <v>386</v>
      </c>
      <c r="AW158" s="16" t="s">
        <v>30</v>
      </c>
      <c r="AX158" s="16" t="s">
        <v>84</v>
      </c>
      <c r="AY158" s="285" t="s">
        <v>387</v>
      </c>
    </row>
    <row r="159" spans="1:65" s="2" customFormat="1" ht="37.799999999999997" customHeight="1">
      <c r="A159" s="37"/>
      <c r="B159" s="38"/>
      <c r="C159" s="240" t="s">
        <v>128</v>
      </c>
      <c r="D159" s="240" t="s">
        <v>393</v>
      </c>
      <c r="E159" s="241" t="s">
        <v>2572</v>
      </c>
      <c r="F159" s="242" t="s">
        <v>2573</v>
      </c>
      <c r="G159" s="243" t="s">
        <v>396</v>
      </c>
      <c r="H159" s="244">
        <v>739.16</v>
      </c>
      <c r="I159" s="245"/>
      <c r="J159" s="246">
        <f>ROUND(I159*H159,2)</f>
        <v>0</v>
      </c>
      <c r="K159" s="247"/>
      <c r="L159" s="40"/>
      <c r="M159" s="248" t="s">
        <v>1</v>
      </c>
      <c r="N159" s="249" t="s">
        <v>42</v>
      </c>
      <c r="O159" s="78"/>
      <c r="P159" s="250">
        <f>O159*H159</f>
        <v>0</v>
      </c>
      <c r="Q159" s="250">
        <v>2.4000000000000001E-4</v>
      </c>
      <c r="R159" s="250">
        <f>Q159*H159</f>
        <v>0.17739839999999998</v>
      </c>
      <c r="S159" s="250">
        <v>0</v>
      </c>
      <c r="T159" s="251">
        <f>S159*H159</f>
        <v>0</v>
      </c>
      <c r="U159" s="37"/>
      <c r="V159" s="37"/>
      <c r="W159" s="37"/>
      <c r="X159" s="37"/>
      <c r="Y159" s="37"/>
      <c r="Z159" s="37"/>
      <c r="AA159" s="37"/>
      <c r="AB159" s="37"/>
      <c r="AC159" s="37"/>
      <c r="AD159" s="37"/>
      <c r="AE159" s="37"/>
      <c r="AR159" s="252" t="s">
        <v>386</v>
      </c>
      <c r="AT159" s="252" t="s">
        <v>393</v>
      </c>
      <c r="AU159" s="252" t="s">
        <v>92</v>
      </c>
      <c r="AY159" s="19" t="s">
        <v>387</v>
      </c>
      <c r="BE159" s="127">
        <f>IF(N159="základná",J159,0)</f>
        <v>0</v>
      </c>
      <c r="BF159" s="127">
        <f>IF(N159="znížená",J159,0)</f>
        <v>0</v>
      </c>
      <c r="BG159" s="127">
        <f>IF(N159="zákl. prenesená",J159,0)</f>
        <v>0</v>
      </c>
      <c r="BH159" s="127">
        <f>IF(N159="zníž. prenesená",J159,0)</f>
        <v>0</v>
      </c>
      <c r="BI159" s="127">
        <f>IF(N159="nulová",J159,0)</f>
        <v>0</v>
      </c>
      <c r="BJ159" s="19" t="s">
        <v>92</v>
      </c>
      <c r="BK159" s="127">
        <f>ROUND(I159*H159,2)</f>
        <v>0</v>
      </c>
      <c r="BL159" s="19" t="s">
        <v>386</v>
      </c>
      <c r="BM159" s="252" t="s">
        <v>7</v>
      </c>
    </row>
    <row r="160" spans="1:65" s="14" customFormat="1" ht="10.199999999999999">
      <c r="B160" s="253"/>
      <c r="C160" s="254"/>
      <c r="D160" s="255" t="s">
        <v>398</v>
      </c>
      <c r="E160" s="256" t="s">
        <v>1</v>
      </c>
      <c r="F160" s="257" t="s">
        <v>2570</v>
      </c>
      <c r="G160" s="254"/>
      <c r="H160" s="256" t="s">
        <v>1</v>
      </c>
      <c r="I160" s="258"/>
      <c r="J160" s="254"/>
      <c r="K160" s="254"/>
      <c r="L160" s="259"/>
      <c r="M160" s="260"/>
      <c r="N160" s="261"/>
      <c r="O160" s="261"/>
      <c r="P160" s="261"/>
      <c r="Q160" s="261"/>
      <c r="R160" s="261"/>
      <c r="S160" s="261"/>
      <c r="T160" s="262"/>
      <c r="AT160" s="263" t="s">
        <v>398</v>
      </c>
      <c r="AU160" s="263" t="s">
        <v>92</v>
      </c>
      <c r="AV160" s="14" t="s">
        <v>84</v>
      </c>
      <c r="AW160" s="14" t="s">
        <v>30</v>
      </c>
      <c r="AX160" s="14" t="s">
        <v>76</v>
      </c>
      <c r="AY160" s="263" t="s">
        <v>387</v>
      </c>
    </row>
    <row r="161" spans="1:65" s="15" customFormat="1" ht="10.199999999999999">
      <c r="B161" s="264"/>
      <c r="C161" s="265"/>
      <c r="D161" s="255" t="s">
        <v>398</v>
      </c>
      <c r="E161" s="266" t="s">
        <v>1</v>
      </c>
      <c r="F161" s="267" t="s">
        <v>2574</v>
      </c>
      <c r="G161" s="265"/>
      <c r="H161" s="268">
        <v>716.16</v>
      </c>
      <c r="I161" s="269"/>
      <c r="J161" s="265"/>
      <c r="K161" s="265"/>
      <c r="L161" s="270"/>
      <c r="M161" s="271"/>
      <c r="N161" s="272"/>
      <c r="O161" s="272"/>
      <c r="P161" s="272"/>
      <c r="Q161" s="272"/>
      <c r="R161" s="272"/>
      <c r="S161" s="272"/>
      <c r="T161" s="273"/>
      <c r="AT161" s="274" t="s">
        <v>398</v>
      </c>
      <c r="AU161" s="274" t="s">
        <v>92</v>
      </c>
      <c r="AV161" s="15" t="s">
        <v>92</v>
      </c>
      <c r="AW161" s="15" t="s">
        <v>30</v>
      </c>
      <c r="AX161" s="15" t="s">
        <v>76</v>
      </c>
      <c r="AY161" s="274" t="s">
        <v>387</v>
      </c>
    </row>
    <row r="162" spans="1:65" s="15" customFormat="1" ht="10.199999999999999">
      <c r="B162" s="264"/>
      <c r="C162" s="265"/>
      <c r="D162" s="255" t="s">
        <v>398</v>
      </c>
      <c r="E162" s="266" t="s">
        <v>1</v>
      </c>
      <c r="F162" s="267" t="s">
        <v>2575</v>
      </c>
      <c r="G162" s="265"/>
      <c r="H162" s="268">
        <v>23</v>
      </c>
      <c r="I162" s="269"/>
      <c r="J162" s="265"/>
      <c r="K162" s="265"/>
      <c r="L162" s="270"/>
      <c r="M162" s="271"/>
      <c r="N162" s="272"/>
      <c r="O162" s="272"/>
      <c r="P162" s="272"/>
      <c r="Q162" s="272"/>
      <c r="R162" s="272"/>
      <c r="S162" s="272"/>
      <c r="T162" s="273"/>
      <c r="AT162" s="274" t="s">
        <v>398</v>
      </c>
      <c r="AU162" s="274" t="s">
        <v>92</v>
      </c>
      <c r="AV162" s="15" t="s">
        <v>92</v>
      </c>
      <c r="AW162" s="15" t="s">
        <v>30</v>
      </c>
      <c r="AX162" s="15" t="s">
        <v>76</v>
      </c>
      <c r="AY162" s="274" t="s">
        <v>387</v>
      </c>
    </row>
    <row r="163" spans="1:65" s="16" customFormat="1" ht="10.199999999999999">
      <c r="B163" s="275"/>
      <c r="C163" s="276"/>
      <c r="D163" s="255" t="s">
        <v>398</v>
      </c>
      <c r="E163" s="277" t="s">
        <v>1</v>
      </c>
      <c r="F163" s="278" t="s">
        <v>401</v>
      </c>
      <c r="G163" s="276"/>
      <c r="H163" s="279">
        <v>739.16</v>
      </c>
      <c r="I163" s="280"/>
      <c r="J163" s="276"/>
      <c r="K163" s="276"/>
      <c r="L163" s="281"/>
      <c r="M163" s="282"/>
      <c r="N163" s="283"/>
      <c r="O163" s="283"/>
      <c r="P163" s="283"/>
      <c r="Q163" s="283"/>
      <c r="R163" s="283"/>
      <c r="S163" s="283"/>
      <c r="T163" s="284"/>
      <c r="AT163" s="285" t="s">
        <v>398</v>
      </c>
      <c r="AU163" s="285" t="s">
        <v>92</v>
      </c>
      <c r="AV163" s="16" t="s">
        <v>386</v>
      </c>
      <c r="AW163" s="16" t="s">
        <v>30</v>
      </c>
      <c r="AX163" s="16" t="s">
        <v>84</v>
      </c>
      <c r="AY163" s="285" t="s">
        <v>387</v>
      </c>
    </row>
    <row r="164" spans="1:65" s="2" customFormat="1" ht="37.799999999999997" customHeight="1">
      <c r="A164" s="37"/>
      <c r="B164" s="38"/>
      <c r="C164" s="240" t="s">
        <v>131</v>
      </c>
      <c r="D164" s="240" t="s">
        <v>393</v>
      </c>
      <c r="E164" s="241" t="s">
        <v>2576</v>
      </c>
      <c r="F164" s="242" t="s">
        <v>2577</v>
      </c>
      <c r="G164" s="243" t="s">
        <v>405</v>
      </c>
      <c r="H164" s="244">
        <v>46.8</v>
      </c>
      <c r="I164" s="245"/>
      <c r="J164" s="246">
        <f>ROUND(I164*H164,2)</f>
        <v>0</v>
      </c>
      <c r="K164" s="247"/>
      <c r="L164" s="40"/>
      <c r="M164" s="248" t="s">
        <v>1</v>
      </c>
      <c r="N164" s="249" t="s">
        <v>42</v>
      </c>
      <c r="O164" s="78"/>
      <c r="P164" s="250">
        <f>O164*H164</f>
        <v>0</v>
      </c>
      <c r="Q164" s="250">
        <v>2.9199999999999999E-3</v>
      </c>
      <c r="R164" s="250">
        <f>Q164*H164</f>
        <v>0.13665599999999997</v>
      </c>
      <c r="S164" s="250">
        <v>0</v>
      </c>
      <c r="T164" s="251">
        <f>S164*H164</f>
        <v>0</v>
      </c>
      <c r="U164" s="37"/>
      <c r="V164" s="37"/>
      <c r="W164" s="37"/>
      <c r="X164" s="37"/>
      <c r="Y164" s="37"/>
      <c r="Z164" s="37"/>
      <c r="AA164" s="37"/>
      <c r="AB164" s="37"/>
      <c r="AC164" s="37"/>
      <c r="AD164" s="37"/>
      <c r="AE164" s="37"/>
      <c r="AR164" s="252" t="s">
        <v>386</v>
      </c>
      <c r="AT164" s="252" t="s">
        <v>393</v>
      </c>
      <c r="AU164" s="252" t="s">
        <v>92</v>
      </c>
      <c r="AY164" s="19" t="s">
        <v>387</v>
      </c>
      <c r="BE164" s="127">
        <f>IF(N164="základná",J164,0)</f>
        <v>0</v>
      </c>
      <c r="BF164" s="127">
        <f>IF(N164="znížená",J164,0)</f>
        <v>0</v>
      </c>
      <c r="BG164" s="127">
        <f>IF(N164="zákl. prenesená",J164,0)</f>
        <v>0</v>
      </c>
      <c r="BH164" s="127">
        <f>IF(N164="zníž. prenesená",J164,0)</f>
        <v>0</v>
      </c>
      <c r="BI164" s="127">
        <f>IF(N164="nulová",J164,0)</f>
        <v>0</v>
      </c>
      <c r="BJ164" s="19" t="s">
        <v>92</v>
      </c>
      <c r="BK164" s="127">
        <f>ROUND(I164*H164,2)</f>
        <v>0</v>
      </c>
      <c r="BL164" s="19" t="s">
        <v>386</v>
      </c>
      <c r="BM164" s="252" t="s">
        <v>515</v>
      </c>
    </row>
    <row r="165" spans="1:65" s="15" customFormat="1" ht="10.199999999999999">
      <c r="B165" s="264"/>
      <c r="C165" s="265"/>
      <c r="D165" s="255" t="s">
        <v>398</v>
      </c>
      <c r="E165" s="266" t="s">
        <v>1</v>
      </c>
      <c r="F165" s="267" t="s">
        <v>2578</v>
      </c>
      <c r="G165" s="265"/>
      <c r="H165" s="268">
        <v>42</v>
      </c>
      <c r="I165" s="269"/>
      <c r="J165" s="265"/>
      <c r="K165" s="265"/>
      <c r="L165" s="270"/>
      <c r="M165" s="271"/>
      <c r="N165" s="272"/>
      <c r="O165" s="272"/>
      <c r="P165" s="272"/>
      <c r="Q165" s="272"/>
      <c r="R165" s="272"/>
      <c r="S165" s="272"/>
      <c r="T165" s="273"/>
      <c r="AT165" s="274" t="s">
        <v>398</v>
      </c>
      <c r="AU165" s="274" t="s">
        <v>92</v>
      </c>
      <c r="AV165" s="15" t="s">
        <v>92</v>
      </c>
      <c r="AW165" s="15" t="s">
        <v>30</v>
      </c>
      <c r="AX165" s="15" t="s">
        <v>76</v>
      </c>
      <c r="AY165" s="274" t="s">
        <v>387</v>
      </c>
    </row>
    <row r="166" spans="1:65" s="15" customFormat="1" ht="10.199999999999999">
      <c r="B166" s="264"/>
      <c r="C166" s="265"/>
      <c r="D166" s="255" t="s">
        <v>398</v>
      </c>
      <c r="E166" s="266" t="s">
        <v>1</v>
      </c>
      <c r="F166" s="267" t="s">
        <v>2579</v>
      </c>
      <c r="G166" s="265"/>
      <c r="H166" s="268">
        <v>3.4</v>
      </c>
      <c r="I166" s="269"/>
      <c r="J166" s="265"/>
      <c r="K166" s="265"/>
      <c r="L166" s="270"/>
      <c r="M166" s="271"/>
      <c r="N166" s="272"/>
      <c r="O166" s="272"/>
      <c r="P166" s="272"/>
      <c r="Q166" s="272"/>
      <c r="R166" s="272"/>
      <c r="S166" s="272"/>
      <c r="T166" s="273"/>
      <c r="AT166" s="274" t="s">
        <v>398</v>
      </c>
      <c r="AU166" s="274" t="s">
        <v>92</v>
      </c>
      <c r="AV166" s="15" t="s">
        <v>92</v>
      </c>
      <c r="AW166" s="15" t="s">
        <v>30</v>
      </c>
      <c r="AX166" s="15" t="s">
        <v>76</v>
      </c>
      <c r="AY166" s="274" t="s">
        <v>387</v>
      </c>
    </row>
    <row r="167" spans="1:65" s="15" customFormat="1" ht="10.199999999999999">
      <c r="B167" s="264"/>
      <c r="C167" s="265"/>
      <c r="D167" s="255" t="s">
        <v>398</v>
      </c>
      <c r="E167" s="266" t="s">
        <v>1</v>
      </c>
      <c r="F167" s="267" t="s">
        <v>2580</v>
      </c>
      <c r="G167" s="265"/>
      <c r="H167" s="268">
        <v>1.4</v>
      </c>
      <c r="I167" s="269"/>
      <c r="J167" s="265"/>
      <c r="K167" s="265"/>
      <c r="L167" s="270"/>
      <c r="M167" s="271"/>
      <c r="N167" s="272"/>
      <c r="O167" s="272"/>
      <c r="P167" s="272"/>
      <c r="Q167" s="272"/>
      <c r="R167" s="272"/>
      <c r="S167" s="272"/>
      <c r="T167" s="273"/>
      <c r="AT167" s="274" t="s">
        <v>398</v>
      </c>
      <c r="AU167" s="274" t="s">
        <v>92</v>
      </c>
      <c r="AV167" s="15" t="s">
        <v>92</v>
      </c>
      <c r="AW167" s="15" t="s">
        <v>30</v>
      </c>
      <c r="AX167" s="15" t="s">
        <v>76</v>
      </c>
      <c r="AY167" s="274" t="s">
        <v>387</v>
      </c>
    </row>
    <row r="168" spans="1:65" s="16" customFormat="1" ht="10.199999999999999">
      <c r="B168" s="275"/>
      <c r="C168" s="276"/>
      <c r="D168" s="255" t="s">
        <v>398</v>
      </c>
      <c r="E168" s="277" t="s">
        <v>1</v>
      </c>
      <c r="F168" s="278" t="s">
        <v>401</v>
      </c>
      <c r="G168" s="276"/>
      <c r="H168" s="279">
        <v>46.8</v>
      </c>
      <c r="I168" s="280"/>
      <c r="J168" s="276"/>
      <c r="K168" s="276"/>
      <c r="L168" s="281"/>
      <c r="M168" s="282"/>
      <c r="N168" s="283"/>
      <c r="O168" s="283"/>
      <c r="P168" s="283"/>
      <c r="Q168" s="283"/>
      <c r="R168" s="283"/>
      <c r="S168" s="283"/>
      <c r="T168" s="284"/>
      <c r="AT168" s="285" t="s">
        <v>398</v>
      </c>
      <c r="AU168" s="285" t="s">
        <v>92</v>
      </c>
      <c r="AV168" s="16" t="s">
        <v>386</v>
      </c>
      <c r="AW168" s="16" t="s">
        <v>30</v>
      </c>
      <c r="AX168" s="16" t="s">
        <v>84</v>
      </c>
      <c r="AY168" s="285" t="s">
        <v>387</v>
      </c>
    </row>
    <row r="169" spans="1:65" s="2" customFormat="1" ht="24.15" customHeight="1">
      <c r="A169" s="37"/>
      <c r="B169" s="38"/>
      <c r="C169" s="240" t="s">
        <v>467</v>
      </c>
      <c r="D169" s="240" t="s">
        <v>393</v>
      </c>
      <c r="E169" s="241" t="s">
        <v>2581</v>
      </c>
      <c r="F169" s="242" t="s">
        <v>2582</v>
      </c>
      <c r="G169" s="243" t="s">
        <v>396</v>
      </c>
      <c r="H169" s="244">
        <v>3678.99</v>
      </c>
      <c r="I169" s="245"/>
      <c r="J169" s="246">
        <f>ROUND(I169*H169,2)</f>
        <v>0</v>
      </c>
      <c r="K169" s="247"/>
      <c r="L169" s="40"/>
      <c r="M169" s="248" t="s">
        <v>1</v>
      </c>
      <c r="N169" s="249" t="s">
        <v>42</v>
      </c>
      <c r="O169" s="78"/>
      <c r="P169" s="250">
        <f>O169*H169</f>
        <v>0</v>
      </c>
      <c r="Q169" s="250">
        <v>0</v>
      </c>
      <c r="R169" s="250">
        <f>Q169*H169</f>
        <v>0</v>
      </c>
      <c r="S169" s="250">
        <v>0</v>
      </c>
      <c r="T169" s="251">
        <f>S169*H169</f>
        <v>0</v>
      </c>
      <c r="U169" s="37"/>
      <c r="V169" s="37"/>
      <c r="W169" s="37"/>
      <c r="X169" s="37"/>
      <c r="Y169" s="37"/>
      <c r="Z169" s="37"/>
      <c r="AA169" s="37"/>
      <c r="AB169" s="37"/>
      <c r="AC169" s="37"/>
      <c r="AD169" s="37"/>
      <c r="AE169" s="37"/>
      <c r="AR169" s="252" t="s">
        <v>386</v>
      </c>
      <c r="AT169" s="252" t="s">
        <v>393</v>
      </c>
      <c r="AU169" s="252" t="s">
        <v>92</v>
      </c>
      <c r="AY169" s="19" t="s">
        <v>387</v>
      </c>
      <c r="BE169" s="127">
        <f>IF(N169="základná",J169,0)</f>
        <v>0</v>
      </c>
      <c r="BF169" s="127">
        <f>IF(N169="znížená",J169,0)</f>
        <v>0</v>
      </c>
      <c r="BG169" s="127">
        <f>IF(N169="zákl. prenesená",J169,0)</f>
        <v>0</v>
      </c>
      <c r="BH169" s="127">
        <f>IF(N169="zníž. prenesená",J169,0)</f>
        <v>0</v>
      </c>
      <c r="BI169" s="127">
        <f>IF(N169="nulová",J169,0)</f>
        <v>0</v>
      </c>
      <c r="BJ169" s="19" t="s">
        <v>92</v>
      </c>
      <c r="BK169" s="127">
        <f>ROUND(I169*H169,2)</f>
        <v>0</v>
      </c>
      <c r="BL169" s="19" t="s">
        <v>386</v>
      </c>
      <c r="BM169" s="252" t="s">
        <v>296</v>
      </c>
    </row>
    <row r="170" spans="1:65" s="15" customFormat="1" ht="10.199999999999999">
      <c r="B170" s="264"/>
      <c r="C170" s="265"/>
      <c r="D170" s="255" t="s">
        <v>398</v>
      </c>
      <c r="E170" s="266" t="s">
        <v>1</v>
      </c>
      <c r="F170" s="267" t="s">
        <v>2563</v>
      </c>
      <c r="G170" s="265"/>
      <c r="H170" s="268">
        <v>1915.47</v>
      </c>
      <c r="I170" s="269"/>
      <c r="J170" s="265"/>
      <c r="K170" s="265"/>
      <c r="L170" s="270"/>
      <c r="M170" s="271"/>
      <c r="N170" s="272"/>
      <c r="O170" s="272"/>
      <c r="P170" s="272"/>
      <c r="Q170" s="272"/>
      <c r="R170" s="272"/>
      <c r="S170" s="272"/>
      <c r="T170" s="273"/>
      <c r="AT170" s="274" t="s">
        <v>398</v>
      </c>
      <c r="AU170" s="274" t="s">
        <v>92</v>
      </c>
      <c r="AV170" s="15" t="s">
        <v>92</v>
      </c>
      <c r="AW170" s="15" t="s">
        <v>30</v>
      </c>
      <c r="AX170" s="15" t="s">
        <v>76</v>
      </c>
      <c r="AY170" s="274" t="s">
        <v>387</v>
      </c>
    </row>
    <row r="171" spans="1:65" s="15" customFormat="1" ht="10.199999999999999">
      <c r="B171" s="264"/>
      <c r="C171" s="265"/>
      <c r="D171" s="255" t="s">
        <v>398</v>
      </c>
      <c r="E171" s="266" t="s">
        <v>1</v>
      </c>
      <c r="F171" s="267" t="s">
        <v>2564</v>
      </c>
      <c r="G171" s="265"/>
      <c r="H171" s="268">
        <v>94.4</v>
      </c>
      <c r="I171" s="269"/>
      <c r="J171" s="265"/>
      <c r="K171" s="265"/>
      <c r="L171" s="270"/>
      <c r="M171" s="271"/>
      <c r="N171" s="272"/>
      <c r="O171" s="272"/>
      <c r="P171" s="272"/>
      <c r="Q171" s="272"/>
      <c r="R171" s="272"/>
      <c r="S171" s="272"/>
      <c r="T171" s="273"/>
      <c r="AT171" s="274" t="s">
        <v>398</v>
      </c>
      <c r="AU171" s="274" t="s">
        <v>92</v>
      </c>
      <c r="AV171" s="15" t="s">
        <v>92</v>
      </c>
      <c r="AW171" s="15" t="s">
        <v>30</v>
      </c>
      <c r="AX171" s="15" t="s">
        <v>76</v>
      </c>
      <c r="AY171" s="274" t="s">
        <v>387</v>
      </c>
    </row>
    <row r="172" spans="1:65" s="15" customFormat="1" ht="10.199999999999999">
      <c r="B172" s="264"/>
      <c r="C172" s="265"/>
      <c r="D172" s="255" t="s">
        <v>398</v>
      </c>
      <c r="E172" s="266" t="s">
        <v>1</v>
      </c>
      <c r="F172" s="267" t="s">
        <v>2567</v>
      </c>
      <c r="G172" s="265"/>
      <c r="H172" s="268">
        <v>511.65</v>
      </c>
      <c r="I172" s="269"/>
      <c r="J172" s="265"/>
      <c r="K172" s="265"/>
      <c r="L172" s="270"/>
      <c r="M172" s="271"/>
      <c r="N172" s="272"/>
      <c r="O172" s="272"/>
      <c r="P172" s="272"/>
      <c r="Q172" s="272"/>
      <c r="R172" s="272"/>
      <c r="S172" s="272"/>
      <c r="T172" s="273"/>
      <c r="AT172" s="274" t="s">
        <v>398</v>
      </c>
      <c r="AU172" s="274" t="s">
        <v>92</v>
      </c>
      <c r="AV172" s="15" t="s">
        <v>92</v>
      </c>
      <c r="AW172" s="15" t="s">
        <v>30</v>
      </c>
      <c r="AX172" s="15" t="s">
        <v>76</v>
      </c>
      <c r="AY172" s="274" t="s">
        <v>387</v>
      </c>
    </row>
    <row r="173" spans="1:65" s="15" customFormat="1" ht="10.199999999999999">
      <c r="B173" s="264"/>
      <c r="C173" s="265"/>
      <c r="D173" s="255" t="s">
        <v>398</v>
      </c>
      <c r="E173" s="266" t="s">
        <v>1</v>
      </c>
      <c r="F173" s="267" t="s">
        <v>2571</v>
      </c>
      <c r="G173" s="265"/>
      <c r="H173" s="268">
        <v>418.31</v>
      </c>
      <c r="I173" s="269"/>
      <c r="J173" s="265"/>
      <c r="K173" s="265"/>
      <c r="L173" s="270"/>
      <c r="M173" s="271"/>
      <c r="N173" s="272"/>
      <c r="O173" s="272"/>
      <c r="P173" s="272"/>
      <c r="Q173" s="272"/>
      <c r="R173" s="272"/>
      <c r="S173" s="272"/>
      <c r="T173" s="273"/>
      <c r="AT173" s="274" t="s">
        <v>398</v>
      </c>
      <c r="AU173" s="274" t="s">
        <v>92</v>
      </c>
      <c r="AV173" s="15" t="s">
        <v>92</v>
      </c>
      <c r="AW173" s="15" t="s">
        <v>30</v>
      </c>
      <c r="AX173" s="15" t="s">
        <v>76</v>
      </c>
      <c r="AY173" s="274" t="s">
        <v>387</v>
      </c>
    </row>
    <row r="174" spans="1:65" s="15" customFormat="1" ht="10.199999999999999">
      <c r="B174" s="264"/>
      <c r="C174" s="265"/>
      <c r="D174" s="255" t="s">
        <v>398</v>
      </c>
      <c r="E174" s="266" t="s">
        <v>1</v>
      </c>
      <c r="F174" s="267" t="s">
        <v>2574</v>
      </c>
      <c r="G174" s="265"/>
      <c r="H174" s="268">
        <v>716.16</v>
      </c>
      <c r="I174" s="269"/>
      <c r="J174" s="265"/>
      <c r="K174" s="265"/>
      <c r="L174" s="270"/>
      <c r="M174" s="271"/>
      <c r="N174" s="272"/>
      <c r="O174" s="272"/>
      <c r="P174" s="272"/>
      <c r="Q174" s="272"/>
      <c r="R174" s="272"/>
      <c r="S174" s="272"/>
      <c r="T174" s="273"/>
      <c r="AT174" s="274" t="s">
        <v>398</v>
      </c>
      <c r="AU174" s="274" t="s">
        <v>92</v>
      </c>
      <c r="AV174" s="15" t="s">
        <v>92</v>
      </c>
      <c r="AW174" s="15" t="s">
        <v>30</v>
      </c>
      <c r="AX174" s="15" t="s">
        <v>76</v>
      </c>
      <c r="AY174" s="274" t="s">
        <v>387</v>
      </c>
    </row>
    <row r="175" spans="1:65" s="15" customFormat="1" ht="10.199999999999999">
      <c r="B175" s="264"/>
      <c r="C175" s="265"/>
      <c r="D175" s="255" t="s">
        <v>398</v>
      </c>
      <c r="E175" s="266" t="s">
        <v>1</v>
      </c>
      <c r="F175" s="267" t="s">
        <v>2575</v>
      </c>
      <c r="G175" s="265"/>
      <c r="H175" s="268">
        <v>23</v>
      </c>
      <c r="I175" s="269"/>
      <c r="J175" s="265"/>
      <c r="K175" s="265"/>
      <c r="L175" s="270"/>
      <c r="M175" s="271"/>
      <c r="N175" s="272"/>
      <c r="O175" s="272"/>
      <c r="P175" s="272"/>
      <c r="Q175" s="272"/>
      <c r="R175" s="272"/>
      <c r="S175" s="272"/>
      <c r="T175" s="273"/>
      <c r="AT175" s="274" t="s">
        <v>398</v>
      </c>
      <c r="AU175" s="274" t="s">
        <v>92</v>
      </c>
      <c r="AV175" s="15" t="s">
        <v>92</v>
      </c>
      <c r="AW175" s="15" t="s">
        <v>30</v>
      </c>
      <c r="AX175" s="15" t="s">
        <v>76</v>
      </c>
      <c r="AY175" s="274" t="s">
        <v>387</v>
      </c>
    </row>
    <row r="176" spans="1:65" s="16" customFormat="1" ht="10.199999999999999">
      <c r="B176" s="275"/>
      <c r="C176" s="276"/>
      <c r="D176" s="255" t="s">
        <v>398</v>
      </c>
      <c r="E176" s="277" t="s">
        <v>1</v>
      </c>
      <c r="F176" s="278" t="s">
        <v>401</v>
      </c>
      <c r="G176" s="276"/>
      <c r="H176" s="279">
        <v>3678.99</v>
      </c>
      <c r="I176" s="280"/>
      <c r="J176" s="276"/>
      <c r="K176" s="276"/>
      <c r="L176" s="281"/>
      <c r="M176" s="282"/>
      <c r="N176" s="283"/>
      <c r="O176" s="283"/>
      <c r="P176" s="283"/>
      <c r="Q176" s="283"/>
      <c r="R176" s="283"/>
      <c r="S176" s="283"/>
      <c r="T176" s="284"/>
      <c r="AT176" s="285" t="s">
        <v>398</v>
      </c>
      <c r="AU176" s="285" t="s">
        <v>92</v>
      </c>
      <c r="AV176" s="16" t="s">
        <v>386</v>
      </c>
      <c r="AW176" s="16" t="s">
        <v>30</v>
      </c>
      <c r="AX176" s="16" t="s">
        <v>84</v>
      </c>
      <c r="AY176" s="285" t="s">
        <v>387</v>
      </c>
    </row>
    <row r="177" spans="1:65" s="2" customFormat="1" ht="24.15" customHeight="1">
      <c r="A177" s="37"/>
      <c r="B177" s="38"/>
      <c r="C177" s="240" t="s">
        <v>471</v>
      </c>
      <c r="D177" s="240" t="s">
        <v>393</v>
      </c>
      <c r="E177" s="241" t="s">
        <v>2583</v>
      </c>
      <c r="F177" s="242" t="s">
        <v>2584</v>
      </c>
      <c r="G177" s="243" t="s">
        <v>405</v>
      </c>
      <c r="H177" s="244">
        <v>46.8</v>
      </c>
      <c r="I177" s="245"/>
      <c r="J177" s="246">
        <f>ROUND(I177*H177,2)</f>
        <v>0</v>
      </c>
      <c r="K177" s="247"/>
      <c r="L177" s="40"/>
      <c r="M177" s="248" t="s">
        <v>1</v>
      </c>
      <c r="N177" s="249" t="s">
        <v>42</v>
      </c>
      <c r="O177" s="78"/>
      <c r="P177" s="250">
        <f>O177*H177</f>
        <v>0</v>
      </c>
      <c r="Q177" s="250">
        <v>1.0000000000000001E-5</v>
      </c>
      <c r="R177" s="250">
        <f>Q177*H177</f>
        <v>4.6799999999999999E-4</v>
      </c>
      <c r="S177" s="250">
        <v>0</v>
      </c>
      <c r="T177" s="251">
        <f>S177*H177</f>
        <v>0</v>
      </c>
      <c r="U177" s="37"/>
      <c r="V177" s="37"/>
      <c r="W177" s="37"/>
      <c r="X177" s="37"/>
      <c r="Y177" s="37"/>
      <c r="Z177" s="37"/>
      <c r="AA177" s="37"/>
      <c r="AB177" s="37"/>
      <c r="AC177" s="37"/>
      <c r="AD177" s="37"/>
      <c r="AE177" s="37"/>
      <c r="AR177" s="252" t="s">
        <v>386</v>
      </c>
      <c r="AT177" s="252" t="s">
        <v>393</v>
      </c>
      <c r="AU177" s="252" t="s">
        <v>92</v>
      </c>
      <c r="AY177" s="19" t="s">
        <v>387</v>
      </c>
      <c r="BE177" s="127">
        <f>IF(N177="základná",J177,0)</f>
        <v>0</v>
      </c>
      <c r="BF177" s="127">
        <f>IF(N177="znížená",J177,0)</f>
        <v>0</v>
      </c>
      <c r="BG177" s="127">
        <f>IF(N177="zákl. prenesená",J177,0)</f>
        <v>0</v>
      </c>
      <c r="BH177" s="127">
        <f>IF(N177="zníž. prenesená",J177,0)</f>
        <v>0</v>
      </c>
      <c r="BI177" s="127">
        <f>IF(N177="nulová",J177,0)</f>
        <v>0</v>
      </c>
      <c r="BJ177" s="19" t="s">
        <v>92</v>
      </c>
      <c r="BK177" s="127">
        <f>ROUND(I177*H177,2)</f>
        <v>0</v>
      </c>
      <c r="BL177" s="19" t="s">
        <v>386</v>
      </c>
      <c r="BM177" s="252" t="s">
        <v>535</v>
      </c>
    </row>
    <row r="178" spans="1:65" s="15" customFormat="1" ht="10.199999999999999">
      <c r="B178" s="264"/>
      <c r="C178" s="265"/>
      <c r="D178" s="255" t="s">
        <v>398</v>
      </c>
      <c r="E178" s="266" t="s">
        <v>1</v>
      </c>
      <c r="F178" s="267" t="s">
        <v>2578</v>
      </c>
      <c r="G178" s="265"/>
      <c r="H178" s="268">
        <v>42</v>
      </c>
      <c r="I178" s="269"/>
      <c r="J178" s="265"/>
      <c r="K178" s="265"/>
      <c r="L178" s="270"/>
      <c r="M178" s="271"/>
      <c r="N178" s="272"/>
      <c r="O178" s="272"/>
      <c r="P178" s="272"/>
      <c r="Q178" s="272"/>
      <c r="R178" s="272"/>
      <c r="S178" s="272"/>
      <c r="T178" s="273"/>
      <c r="AT178" s="274" t="s">
        <v>398</v>
      </c>
      <c r="AU178" s="274" t="s">
        <v>92</v>
      </c>
      <c r="AV178" s="15" t="s">
        <v>92</v>
      </c>
      <c r="AW178" s="15" t="s">
        <v>30</v>
      </c>
      <c r="AX178" s="15" t="s">
        <v>76</v>
      </c>
      <c r="AY178" s="274" t="s">
        <v>387</v>
      </c>
    </row>
    <row r="179" spans="1:65" s="15" customFormat="1" ht="10.199999999999999">
      <c r="B179" s="264"/>
      <c r="C179" s="265"/>
      <c r="D179" s="255" t="s">
        <v>398</v>
      </c>
      <c r="E179" s="266" t="s">
        <v>1</v>
      </c>
      <c r="F179" s="267" t="s">
        <v>2579</v>
      </c>
      <c r="G179" s="265"/>
      <c r="H179" s="268">
        <v>3.4</v>
      </c>
      <c r="I179" s="269"/>
      <c r="J179" s="265"/>
      <c r="K179" s="265"/>
      <c r="L179" s="270"/>
      <c r="M179" s="271"/>
      <c r="N179" s="272"/>
      <c r="O179" s="272"/>
      <c r="P179" s="272"/>
      <c r="Q179" s="272"/>
      <c r="R179" s="272"/>
      <c r="S179" s="272"/>
      <c r="T179" s="273"/>
      <c r="AT179" s="274" t="s">
        <v>398</v>
      </c>
      <c r="AU179" s="274" t="s">
        <v>92</v>
      </c>
      <c r="AV179" s="15" t="s">
        <v>92</v>
      </c>
      <c r="AW179" s="15" t="s">
        <v>30</v>
      </c>
      <c r="AX179" s="15" t="s">
        <v>76</v>
      </c>
      <c r="AY179" s="274" t="s">
        <v>387</v>
      </c>
    </row>
    <row r="180" spans="1:65" s="15" customFormat="1" ht="10.199999999999999">
      <c r="B180" s="264"/>
      <c r="C180" s="265"/>
      <c r="D180" s="255" t="s">
        <v>398</v>
      </c>
      <c r="E180" s="266" t="s">
        <v>1</v>
      </c>
      <c r="F180" s="267" t="s">
        <v>2580</v>
      </c>
      <c r="G180" s="265"/>
      <c r="H180" s="268">
        <v>1.4</v>
      </c>
      <c r="I180" s="269"/>
      <c r="J180" s="265"/>
      <c r="K180" s="265"/>
      <c r="L180" s="270"/>
      <c r="M180" s="271"/>
      <c r="N180" s="272"/>
      <c r="O180" s="272"/>
      <c r="P180" s="272"/>
      <c r="Q180" s="272"/>
      <c r="R180" s="272"/>
      <c r="S180" s="272"/>
      <c r="T180" s="273"/>
      <c r="AT180" s="274" t="s">
        <v>398</v>
      </c>
      <c r="AU180" s="274" t="s">
        <v>92</v>
      </c>
      <c r="AV180" s="15" t="s">
        <v>92</v>
      </c>
      <c r="AW180" s="15" t="s">
        <v>30</v>
      </c>
      <c r="AX180" s="15" t="s">
        <v>76</v>
      </c>
      <c r="AY180" s="274" t="s">
        <v>387</v>
      </c>
    </row>
    <row r="181" spans="1:65" s="16" customFormat="1" ht="10.199999999999999">
      <c r="B181" s="275"/>
      <c r="C181" s="276"/>
      <c r="D181" s="255" t="s">
        <v>398</v>
      </c>
      <c r="E181" s="277" t="s">
        <v>1</v>
      </c>
      <c r="F181" s="278" t="s">
        <v>401</v>
      </c>
      <c r="G181" s="276"/>
      <c r="H181" s="279">
        <v>46.8</v>
      </c>
      <c r="I181" s="280"/>
      <c r="J181" s="276"/>
      <c r="K181" s="276"/>
      <c r="L181" s="281"/>
      <c r="M181" s="282"/>
      <c r="N181" s="283"/>
      <c r="O181" s="283"/>
      <c r="P181" s="283"/>
      <c r="Q181" s="283"/>
      <c r="R181" s="283"/>
      <c r="S181" s="283"/>
      <c r="T181" s="284"/>
      <c r="AT181" s="285" t="s">
        <v>398</v>
      </c>
      <c r="AU181" s="285" t="s">
        <v>92</v>
      </c>
      <c r="AV181" s="16" t="s">
        <v>386</v>
      </c>
      <c r="AW181" s="16" t="s">
        <v>30</v>
      </c>
      <c r="AX181" s="16" t="s">
        <v>84</v>
      </c>
      <c r="AY181" s="285" t="s">
        <v>387</v>
      </c>
    </row>
    <row r="182" spans="1:65" s="2" customFormat="1" ht="24.15" customHeight="1">
      <c r="A182" s="37"/>
      <c r="B182" s="38"/>
      <c r="C182" s="240" t="s">
        <v>475</v>
      </c>
      <c r="D182" s="240" t="s">
        <v>393</v>
      </c>
      <c r="E182" s="241" t="s">
        <v>2585</v>
      </c>
      <c r="F182" s="242" t="s">
        <v>2586</v>
      </c>
      <c r="G182" s="243" t="s">
        <v>436</v>
      </c>
      <c r="H182" s="244">
        <v>184</v>
      </c>
      <c r="I182" s="245"/>
      <c r="J182" s="246">
        <f>ROUND(I182*H182,2)</f>
        <v>0</v>
      </c>
      <c r="K182" s="247"/>
      <c r="L182" s="40"/>
      <c r="M182" s="248" t="s">
        <v>1</v>
      </c>
      <c r="N182" s="249" t="s">
        <v>42</v>
      </c>
      <c r="O182" s="78"/>
      <c r="P182" s="250">
        <f>O182*H182</f>
        <v>0</v>
      </c>
      <c r="Q182" s="250">
        <v>5.0000000000000002E-5</v>
      </c>
      <c r="R182" s="250">
        <f>Q182*H182</f>
        <v>9.1999999999999998E-3</v>
      </c>
      <c r="S182" s="250">
        <v>0</v>
      </c>
      <c r="T182" s="251">
        <f>S182*H182</f>
        <v>0</v>
      </c>
      <c r="U182" s="37"/>
      <c r="V182" s="37"/>
      <c r="W182" s="37"/>
      <c r="X182" s="37"/>
      <c r="Y182" s="37"/>
      <c r="Z182" s="37"/>
      <c r="AA182" s="37"/>
      <c r="AB182" s="37"/>
      <c r="AC182" s="37"/>
      <c r="AD182" s="37"/>
      <c r="AE182" s="37"/>
      <c r="AR182" s="252" t="s">
        <v>386</v>
      </c>
      <c r="AT182" s="252" t="s">
        <v>393</v>
      </c>
      <c r="AU182" s="252" t="s">
        <v>92</v>
      </c>
      <c r="AY182" s="19" t="s">
        <v>387</v>
      </c>
      <c r="BE182" s="127">
        <f>IF(N182="základná",J182,0)</f>
        <v>0</v>
      </c>
      <c r="BF182" s="127">
        <f>IF(N182="znížená",J182,0)</f>
        <v>0</v>
      </c>
      <c r="BG182" s="127">
        <f>IF(N182="zákl. prenesená",J182,0)</f>
        <v>0</v>
      </c>
      <c r="BH182" s="127">
        <f>IF(N182="zníž. prenesená",J182,0)</f>
        <v>0</v>
      </c>
      <c r="BI182" s="127">
        <f>IF(N182="nulová",J182,0)</f>
        <v>0</v>
      </c>
      <c r="BJ182" s="19" t="s">
        <v>92</v>
      </c>
      <c r="BK182" s="127">
        <f>ROUND(I182*H182,2)</f>
        <v>0</v>
      </c>
      <c r="BL182" s="19" t="s">
        <v>386</v>
      </c>
      <c r="BM182" s="252" t="s">
        <v>546</v>
      </c>
    </row>
    <row r="183" spans="1:65" s="15" customFormat="1" ht="20.399999999999999">
      <c r="B183" s="264"/>
      <c r="C183" s="265"/>
      <c r="D183" s="255" t="s">
        <v>398</v>
      </c>
      <c r="E183" s="266" t="s">
        <v>1</v>
      </c>
      <c r="F183" s="267" t="s">
        <v>2587</v>
      </c>
      <c r="G183" s="265"/>
      <c r="H183" s="268">
        <v>184</v>
      </c>
      <c r="I183" s="269"/>
      <c r="J183" s="265"/>
      <c r="K183" s="265"/>
      <c r="L183" s="270"/>
      <c r="M183" s="271"/>
      <c r="N183" s="272"/>
      <c r="O183" s="272"/>
      <c r="P183" s="272"/>
      <c r="Q183" s="272"/>
      <c r="R183" s="272"/>
      <c r="S183" s="272"/>
      <c r="T183" s="273"/>
      <c r="AT183" s="274" t="s">
        <v>398</v>
      </c>
      <c r="AU183" s="274" t="s">
        <v>92</v>
      </c>
      <c r="AV183" s="15" t="s">
        <v>92</v>
      </c>
      <c r="AW183" s="15" t="s">
        <v>30</v>
      </c>
      <c r="AX183" s="15" t="s">
        <v>76</v>
      </c>
      <c r="AY183" s="274" t="s">
        <v>387</v>
      </c>
    </row>
    <row r="184" spans="1:65" s="16" customFormat="1" ht="10.199999999999999">
      <c r="B184" s="275"/>
      <c r="C184" s="276"/>
      <c r="D184" s="255" t="s">
        <v>398</v>
      </c>
      <c r="E184" s="277" t="s">
        <v>1</v>
      </c>
      <c r="F184" s="278" t="s">
        <v>412</v>
      </c>
      <c r="G184" s="276"/>
      <c r="H184" s="279">
        <v>184</v>
      </c>
      <c r="I184" s="280"/>
      <c r="J184" s="276"/>
      <c r="K184" s="276"/>
      <c r="L184" s="281"/>
      <c r="M184" s="282"/>
      <c r="N184" s="283"/>
      <c r="O184" s="283"/>
      <c r="P184" s="283"/>
      <c r="Q184" s="283"/>
      <c r="R184" s="283"/>
      <c r="S184" s="283"/>
      <c r="T184" s="284"/>
      <c r="AT184" s="285" t="s">
        <v>398</v>
      </c>
      <c r="AU184" s="285" t="s">
        <v>92</v>
      </c>
      <c r="AV184" s="16" t="s">
        <v>386</v>
      </c>
      <c r="AW184" s="16" t="s">
        <v>30</v>
      </c>
      <c r="AX184" s="16" t="s">
        <v>84</v>
      </c>
      <c r="AY184" s="285" t="s">
        <v>387</v>
      </c>
    </row>
    <row r="185" spans="1:65" s="2" customFormat="1" ht="24.15" customHeight="1">
      <c r="A185" s="37"/>
      <c r="B185" s="38"/>
      <c r="C185" s="240" t="s">
        <v>479</v>
      </c>
      <c r="D185" s="240" t="s">
        <v>393</v>
      </c>
      <c r="E185" s="241" t="s">
        <v>2588</v>
      </c>
      <c r="F185" s="242" t="s">
        <v>2589</v>
      </c>
      <c r="G185" s="243" t="s">
        <v>436</v>
      </c>
      <c r="H185" s="244">
        <v>220</v>
      </c>
      <c r="I185" s="245"/>
      <c r="J185" s="246">
        <f>ROUND(I185*H185,2)</f>
        <v>0</v>
      </c>
      <c r="K185" s="247"/>
      <c r="L185" s="40"/>
      <c r="M185" s="248" t="s">
        <v>1</v>
      </c>
      <c r="N185" s="249" t="s">
        <v>42</v>
      </c>
      <c r="O185" s="78"/>
      <c r="P185" s="250">
        <f>O185*H185</f>
        <v>0</v>
      </c>
      <c r="Q185" s="250">
        <v>0</v>
      </c>
      <c r="R185" s="250">
        <f>Q185*H185</f>
        <v>0</v>
      </c>
      <c r="S185" s="250">
        <v>0</v>
      </c>
      <c r="T185" s="251">
        <f>S185*H185</f>
        <v>0</v>
      </c>
      <c r="U185" s="37"/>
      <c r="V185" s="37"/>
      <c r="W185" s="37"/>
      <c r="X185" s="37"/>
      <c r="Y185" s="37"/>
      <c r="Z185" s="37"/>
      <c r="AA185" s="37"/>
      <c r="AB185" s="37"/>
      <c r="AC185" s="37"/>
      <c r="AD185" s="37"/>
      <c r="AE185" s="37"/>
      <c r="AR185" s="252" t="s">
        <v>386</v>
      </c>
      <c r="AT185" s="252" t="s">
        <v>393</v>
      </c>
      <c r="AU185" s="252" t="s">
        <v>92</v>
      </c>
      <c r="AY185" s="19" t="s">
        <v>387</v>
      </c>
      <c r="BE185" s="127">
        <f>IF(N185="základná",J185,0)</f>
        <v>0</v>
      </c>
      <c r="BF185" s="127">
        <f>IF(N185="znížená",J185,0)</f>
        <v>0</v>
      </c>
      <c r="BG185" s="127">
        <f>IF(N185="zákl. prenesená",J185,0)</f>
        <v>0</v>
      </c>
      <c r="BH185" s="127">
        <f>IF(N185="zníž. prenesená",J185,0)</f>
        <v>0</v>
      </c>
      <c r="BI185" s="127">
        <f>IF(N185="nulová",J185,0)</f>
        <v>0</v>
      </c>
      <c r="BJ185" s="19" t="s">
        <v>92</v>
      </c>
      <c r="BK185" s="127">
        <f>ROUND(I185*H185,2)</f>
        <v>0</v>
      </c>
      <c r="BL185" s="19" t="s">
        <v>386</v>
      </c>
      <c r="BM185" s="252" t="s">
        <v>560</v>
      </c>
    </row>
    <row r="186" spans="1:65" s="15" customFormat="1" ht="20.399999999999999">
      <c r="B186" s="264"/>
      <c r="C186" s="265"/>
      <c r="D186" s="255" t="s">
        <v>398</v>
      </c>
      <c r="E186" s="266" t="s">
        <v>1</v>
      </c>
      <c r="F186" s="267" t="s">
        <v>2590</v>
      </c>
      <c r="G186" s="265"/>
      <c r="H186" s="268">
        <v>220</v>
      </c>
      <c r="I186" s="269"/>
      <c r="J186" s="265"/>
      <c r="K186" s="265"/>
      <c r="L186" s="270"/>
      <c r="M186" s="271"/>
      <c r="N186" s="272"/>
      <c r="O186" s="272"/>
      <c r="P186" s="272"/>
      <c r="Q186" s="272"/>
      <c r="R186" s="272"/>
      <c r="S186" s="272"/>
      <c r="T186" s="273"/>
      <c r="AT186" s="274" t="s">
        <v>398</v>
      </c>
      <c r="AU186" s="274" t="s">
        <v>92</v>
      </c>
      <c r="AV186" s="15" t="s">
        <v>92</v>
      </c>
      <c r="AW186" s="15" t="s">
        <v>30</v>
      </c>
      <c r="AX186" s="15" t="s">
        <v>76</v>
      </c>
      <c r="AY186" s="274" t="s">
        <v>387</v>
      </c>
    </row>
    <row r="187" spans="1:65" s="16" customFormat="1" ht="10.199999999999999">
      <c r="B187" s="275"/>
      <c r="C187" s="276"/>
      <c r="D187" s="255" t="s">
        <v>398</v>
      </c>
      <c r="E187" s="277" t="s">
        <v>1</v>
      </c>
      <c r="F187" s="278" t="s">
        <v>412</v>
      </c>
      <c r="G187" s="276"/>
      <c r="H187" s="279">
        <v>220</v>
      </c>
      <c r="I187" s="280"/>
      <c r="J187" s="276"/>
      <c r="K187" s="276"/>
      <c r="L187" s="281"/>
      <c r="M187" s="282"/>
      <c r="N187" s="283"/>
      <c r="O187" s="283"/>
      <c r="P187" s="283"/>
      <c r="Q187" s="283"/>
      <c r="R187" s="283"/>
      <c r="S187" s="283"/>
      <c r="T187" s="284"/>
      <c r="AT187" s="285" t="s">
        <v>398</v>
      </c>
      <c r="AU187" s="285" t="s">
        <v>92</v>
      </c>
      <c r="AV187" s="16" t="s">
        <v>386</v>
      </c>
      <c r="AW187" s="16" t="s">
        <v>30</v>
      </c>
      <c r="AX187" s="16" t="s">
        <v>84</v>
      </c>
      <c r="AY187" s="285" t="s">
        <v>387</v>
      </c>
    </row>
    <row r="188" spans="1:65" s="2" customFormat="1" ht="37.799999999999997" customHeight="1">
      <c r="A188" s="37"/>
      <c r="B188" s="38"/>
      <c r="C188" s="240" t="s">
        <v>422</v>
      </c>
      <c r="D188" s="240" t="s">
        <v>393</v>
      </c>
      <c r="E188" s="241" t="s">
        <v>2591</v>
      </c>
      <c r="F188" s="242" t="s">
        <v>2592</v>
      </c>
      <c r="G188" s="243" t="s">
        <v>436</v>
      </c>
      <c r="H188" s="244">
        <v>1</v>
      </c>
      <c r="I188" s="245"/>
      <c r="J188" s="246">
        <f>ROUND(I188*H188,2)</f>
        <v>0</v>
      </c>
      <c r="K188" s="247"/>
      <c r="L188" s="40"/>
      <c r="M188" s="248" t="s">
        <v>1</v>
      </c>
      <c r="N188" s="249" t="s">
        <v>42</v>
      </c>
      <c r="O188" s="78"/>
      <c r="P188" s="250">
        <f>O188*H188</f>
        <v>0</v>
      </c>
      <c r="Q188" s="250">
        <v>0</v>
      </c>
      <c r="R188" s="250">
        <f>Q188*H188</f>
        <v>0</v>
      </c>
      <c r="S188" s="250">
        <v>0</v>
      </c>
      <c r="T188" s="251">
        <f>S188*H188</f>
        <v>0</v>
      </c>
      <c r="U188" s="37"/>
      <c r="V188" s="37"/>
      <c r="W188" s="37"/>
      <c r="X188" s="37"/>
      <c r="Y188" s="37"/>
      <c r="Z188" s="37"/>
      <c r="AA188" s="37"/>
      <c r="AB188" s="37"/>
      <c r="AC188" s="37"/>
      <c r="AD188" s="37"/>
      <c r="AE188" s="37"/>
      <c r="AR188" s="252" t="s">
        <v>386</v>
      </c>
      <c r="AT188" s="252" t="s">
        <v>393</v>
      </c>
      <c r="AU188" s="252" t="s">
        <v>92</v>
      </c>
      <c r="AY188" s="19" t="s">
        <v>387</v>
      </c>
      <c r="BE188" s="127">
        <f>IF(N188="základná",J188,0)</f>
        <v>0</v>
      </c>
      <c r="BF188" s="127">
        <f>IF(N188="znížená",J188,0)</f>
        <v>0</v>
      </c>
      <c r="BG188" s="127">
        <f>IF(N188="zákl. prenesená",J188,0)</f>
        <v>0</v>
      </c>
      <c r="BH188" s="127">
        <f>IF(N188="zníž. prenesená",J188,0)</f>
        <v>0</v>
      </c>
      <c r="BI188" s="127">
        <f>IF(N188="nulová",J188,0)</f>
        <v>0</v>
      </c>
      <c r="BJ188" s="19" t="s">
        <v>92</v>
      </c>
      <c r="BK188" s="127">
        <f>ROUND(I188*H188,2)</f>
        <v>0</v>
      </c>
      <c r="BL188" s="19" t="s">
        <v>386</v>
      </c>
      <c r="BM188" s="252" t="s">
        <v>575</v>
      </c>
    </row>
    <row r="189" spans="1:65" s="15" customFormat="1" ht="10.199999999999999">
      <c r="B189" s="264"/>
      <c r="C189" s="265"/>
      <c r="D189" s="255" t="s">
        <v>398</v>
      </c>
      <c r="E189" s="266" t="s">
        <v>1</v>
      </c>
      <c r="F189" s="267" t="s">
        <v>2593</v>
      </c>
      <c r="G189" s="265"/>
      <c r="H189" s="268">
        <v>1</v>
      </c>
      <c r="I189" s="269"/>
      <c r="J189" s="265"/>
      <c r="K189" s="265"/>
      <c r="L189" s="270"/>
      <c r="M189" s="271"/>
      <c r="N189" s="272"/>
      <c r="O189" s="272"/>
      <c r="P189" s="272"/>
      <c r="Q189" s="272"/>
      <c r="R189" s="272"/>
      <c r="S189" s="272"/>
      <c r="T189" s="273"/>
      <c r="AT189" s="274" t="s">
        <v>398</v>
      </c>
      <c r="AU189" s="274" t="s">
        <v>92</v>
      </c>
      <c r="AV189" s="15" t="s">
        <v>92</v>
      </c>
      <c r="AW189" s="15" t="s">
        <v>30</v>
      </c>
      <c r="AX189" s="15" t="s">
        <v>76</v>
      </c>
      <c r="AY189" s="274" t="s">
        <v>387</v>
      </c>
    </row>
    <row r="190" spans="1:65" s="16" customFormat="1" ht="10.199999999999999">
      <c r="B190" s="275"/>
      <c r="C190" s="276"/>
      <c r="D190" s="255" t="s">
        <v>398</v>
      </c>
      <c r="E190" s="277" t="s">
        <v>1</v>
      </c>
      <c r="F190" s="278" t="s">
        <v>412</v>
      </c>
      <c r="G190" s="276"/>
      <c r="H190" s="279">
        <v>1</v>
      </c>
      <c r="I190" s="280"/>
      <c r="J190" s="276"/>
      <c r="K190" s="276"/>
      <c r="L190" s="281"/>
      <c r="M190" s="282"/>
      <c r="N190" s="283"/>
      <c r="O190" s="283"/>
      <c r="P190" s="283"/>
      <c r="Q190" s="283"/>
      <c r="R190" s="283"/>
      <c r="S190" s="283"/>
      <c r="T190" s="284"/>
      <c r="AT190" s="285" t="s">
        <v>398</v>
      </c>
      <c r="AU190" s="285" t="s">
        <v>92</v>
      </c>
      <c r="AV190" s="16" t="s">
        <v>386</v>
      </c>
      <c r="AW190" s="16" t="s">
        <v>30</v>
      </c>
      <c r="AX190" s="16" t="s">
        <v>84</v>
      </c>
      <c r="AY190" s="285" t="s">
        <v>387</v>
      </c>
    </row>
    <row r="191" spans="1:65" s="2" customFormat="1" ht="24.15" customHeight="1">
      <c r="A191" s="37"/>
      <c r="B191" s="38"/>
      <c r="C191" s="240" t="s">
        <v>488</v>
      </c>
      <c r="D191" s="240" t="s">
        <v>393</v>
      </c>
      <c r="E191" s="241" t="s">
        <v>2594</v>
      </c>
      <c r="F191" s="242" t="s">
        <v>2595</v>
      </c>
      <c r="G191" s="243" t="s">
        <v>436</v>
      </c>
      <c r="H191" s="244">
        <v>184</v>
      </c>
      <c r="I191" s="245"/>
      <c r="J191" s="246">
        <f>ROUND(I191*H191,2)</f>
        <v>0</v>
      </c>
      <c r="K191" s="247"/>
      <c r="L191" s="40"/>
      <c r="M191" s="248" t="s">
        <v>1</v>
      </c>
      <c r="N191" s="249" t="s">
        <v>42</v>
      </c>
      <c r="O191" s="78"/>
      <c r="P191" s="250">
        <f>O191*H191</f>
        <v>0</v>
      </c>
      <c r="Q191" s="250">
        <v>0</v>
      </c>
      <c r="R191" s="250">
        <f>Q191*H191</f>
        <v>0</v>
      </c>
      <c r="S191" s="250">
        <v>0</v>
      </c>
      <c r="T191" s="251">
        <f>S191*H191</f>
        <v>0</v>
      </c>
      <c r="U191" s="37"/>
      <c r="V191" s="37"/>
      <c r="W191" s="37"/>
      <c r="X191" s="37"/>
      <c r="Y191" s="37"/>
      <c r="Z191" s="37"/>
      <c r="AA191" s="37"/>
      <c r="AB191" s="37"/>
      <c r="AC191" s="37"/>
      <c r="AD191" s="37"/>
      <c r="AE191" s="37"/>
      <c r="AR191" s="252" t="s">
        <v>386</v>
      </c>
      <c r="AT191" s="252" t="s">
        <v>393</v>
      </c>
      <c r="AU191" s="252" t="s">
        <v>92</v>
      </c>
      <c r="AY191" s="19" t="s">
        <v>387</v>
      </c>
      <c r="BE191" s="127">
        <f>IF(N191="základná",J191,0)</f>
        <v>0</v>
      </c>
      <c r="BF191" s="127">
        <f>IF(N191="znížená",J191,0)</f>
        <v>0</v>
      </c>
      <c r="BG191" s="127">
        <f>IF(N191="zákl. prenesená",J191,0)</f>
        <v>0</v>
      </c>
      <c r="BH191" s="127">
        <f>IF(N191="zníž. prenesená",J191,0)</f>
        <v>0</v>
      </c>
      <c r="BI191" s="127">
        <f>IF(N191="nulová",J191,0)</f>
        <v>0</v>
      </c>
      <c r="BJ191" s="19" t="s">
        <v>92</v>
      </c>
      <c r="BK191" s="127">
        <f>ROUND(I191*H191,2)</f>
        <v>0</v>
      </c>
      <c r="BL191" s="19" t="s">
        <v>386</v>
      </c>
      <c r="BM191" s="252" t="s">
        <v>584</v>
      </c>
    </row>
    <row r="192" spans="1:65" s="15" customFormat="1" ht="20.399999999999999">
      <c r="B192" s="264"/>
      <c r="C192" s="265"/>
      <c r="D192" s="255" t="s">
        <v>398</v>
      </c>
      <c r="E192" s="266" t="s">
        <v>1</v>
      </c>
      <c r="F192" s="267" t="s">
        <v>2596</v>
      </c>
      <c r="G192" s="265"/>
      <c r="H192" s="268">
        <v>184</v>
      </c>
      <c r="I192" s="269"/>
      <c r="J192" s="265"/>
      <c r="K192" s="265"/>
      <c r="L192" s="270"/>
      <c r="M192" s="271"/>
      <c r="N192" s="272"/>
      <c r="O192" s="272"/>
      <c r="P192" s="272"/>
      <c r="Q192" s="272"/>
      <c r="R192" s="272"/>
      <c r="S192" s="272"/>
      <c r="T192" s="273"/>
      <c r="AT192" s="274" t="s">
        <v>398</v>
      </c>
      <c r="AU192" s="274" t="s">
        <v>92</v>
      </c>
      <c r="AV192" s="15" t="s">
        <v>92</v>
      </c>
      <c r="AW192" s="15" t="s">
        <v>30</v>
      </c>
      <c r="AX192" s="15" t="s">
        <v>76</v>
      </c>
      <c r="AY192" s="274" t="s">
        <v>387</v>
      </c>
    </row>
    <row r="193" spans="1:65" s="16" customFormat="1" ht="10.199999999999999">
      <c r="B193" s="275"/>
      <c r="C193" s="276"/>
      <c r="D193" s="255" t="s">
        <v>398</v>
      </c>
      <c r="E193" s="277" t="s">
        <v>1</v>
      </c>
      <c r="F193" s="278" t="s">
        <v>412</v>
      </c>
      <c r="G193" s="276"/>
      <c r="H193" s="279">
        <v>184</v>
      </c>
      <c r="I193" s="280"/>
      <c r="J193" s="276"/>
      <c r="K193" s="276"/>
      <c r="L193" s="281"/>
      <c r="M193" s="282"/>
      <c r="N193" s="283"/>
      <c r="O193" s="283"/>
      <c r="P193" s="283"/>
      <c r="Q193" s="283"/>
      <c r="R193" s="283"/>
      <c r="S193" s="283"/>
      <c r="T193" s="284"/>
      <c r="AT193" s="285" t="s">
        <v>398</v>
      </c>
      <c r="AU193" s="285" t="s">
        <v>92</v>
      </c>
      <c r="AV193" s="16" t="s">
        <v>386</v>
      </c>
      <c r="AW193" s="16" t="s">
        <v>30</v>
      </c>
      <c r="AX193" s="16" t="s">
        <v>84</v>
      </c>
      <c r="AY193" s="285" t="s">
        <v>387</v>
      </c>
    </row>
    <row r="194" spans="1:65" s="2" customFormat="1" ht="33" customHeight="1">
      <c r="A194" s="37"/>
      <c r="B194" s="38"/>
      <c r="C194" s="240" t="s">
        <v>493</v>
      </c>
      <c r="D194" s="240" t="s">
        <v>393</v>
      </c>
      <c r="E194" s="241" t="s">
        <v>2597</v>
      </c>
      <c r="F194" s="242" t="s">
        <v>2598</v>
      </c>
      <c r="G194" s="243" t="s">
        <v>525</v>
      </c>
      <c r="H194" s="244">
        <v>4.3419999999999996</v>
      </c>
      <c r="I194" s="245"/>
      <c r="J194" s="246">
        <f>ROUND(I194*H194,2)</f>
        <v>0</v>
      </c>
      <c r="K194" s="247"/>
      <c r="L194" s="40"/>
      <c r="M194" s="248" t="s">
        <v>1</v>
      </c>
      <c r="N194" s="249" t="s">
        <v>42</v>
      </c>
      <c r="O194" s="78"/>
      <c r="P194" s="250">
        <f>O194*H194</f>
        <v>0</v>
      </c>
      <c r="Q194" s="250">
        <v>0</v>
      </c>
      <c r="R194" s="250">
        <f>Q194*H194</f>
        <v>0</v>
      </c>
      <c r="S194" s="250">
        <v>0</v>
      </c>
      <c r="T194" s="251">
        <f>S194*H194</f>
        <v>0</v>
      </c>
      <c r="U194" s="37"/>
      <c r="V194" s="37"/>
      <c r="W194" s="37"/>
      <c r="X194" s="37"/>
      <c r="Y194" s="37"/>
      <c r="Z194" s="37"/>
      <c r="AA194" s="37"/>
      <c r="AB194" s="37"/>
      <c r="AC194" s="37"/>
      <c r="AD194" s="37"/>
      <c r="AE194" s="37"/>
      <c r="AR194" s="252" t="s">
        <v>386</v>
      </c>
      <c r="AT194" s="252" t="s">
        <v>393</v>
      </c>
      <c r="AU194" s="252" t="s">
        <v>92</v>
      </c>
      <c r="AY194" s="19" t="s">
        <v>387</v>
      </c>
      <c r="BE194" s="127">
        <f>IF(N194="základná",J194,0)</f>
        <v>0</v>
      </c>
      <c r="BF194" s="127">
        <f>IF(N194="znížená",J194,0)</f>
        <v>0</v>
      </c>
      <c r="BG194" s="127">
        <f>IF(N194="zákl. prenesená",J194,0)</f>
        <v>0</v>
      </c>
      <c r="BH194" s="127">
        <f>IF(N194="zníž. prenesená",J194,0)</f>
        <v>0</v>
      </c>
      <c r="BI194" s="127">
        <f>IF(N194="nulová",J194,0)</f>
        <v>0</v>
      </c>
      <c r="BJ194" s="19" t="s">
        <v>92</v>
      </c>
      <c r="BK194" s="127">
        <f>ROUND(I194*H194,2)</f>
        <v>0</v>
      </c>
      <c r="BL194" s="19" t="s">
        <v>386</v>
      </c>
      <c r="BM194" s="252" t="s">
        <v>292</v>
      </c>
    </row>
    <row r="195" spans="1:65" s="15" customFormat="1" ht="10.199999999999999">
      <c r="B195" s="264"/>
      <c r="C195" s="265"/>
      <c r="D195" s="255" t="s">
        <v>398</v>
      </c>
      <c r="E195" s="266" t="s">
        <v>1</v>
      </c>
      <c r="F195" s="267" t="s">
        <v>2599</v>
      </c>
      <c r="G195" s="265"/>
      <c r="H195" s="268">
        <v>2.1709999999999998</v>
      </c>
      <c r="I195" s="269"/>
      <c r="J195" s="265"/>
      <c r="K195" s="265"/>
      <c r="L195" s="270"/>
      <c r="M195" s="271"/>
      <c r="N195" s="272"/>
      <c r="O195" s="272"/>
      <c r="P195" s="272"/>
      <c r="Q195" s="272"/>
      <c r="R195" s="272"/>
      <c r="S195" s="272"/>
      <c r="T195" s="273"/>
      <c r="AT195" s="274" t="s">
        <v>398</v>
      </c>
      <c r="AU195" s="274" t="s">
        <v>92</v>
      </c>
      <c r="AV195" s="15" t="s">
        <v>92</v>
      </c>
      <c r="AW195" s="15" t="s">
        <v>30</v>
      </c>
      <c r="AX195" s="15" t="s">
        <v>76</v>
      </c>
      <c r="AY195" s="274" t="s">
        <v>387</v>
      </c>
    </row>
    <row r="196" spans="1:65" s="15" customFormat="1" ht="10.199999999999999">
      <c r="B196" s="264"/>
      <c r="C196" s="265"/>
      <c r="D196" s="255" t="s">
        <v>398</v>
      </c>
      <c r="E196" s="266" t="s">
        <v>1</v>
      </c>
      <c r="F196" s="267" t="s">
        <v>2600</v>
      </c>
      <c r="G196" s="265"/>
      <c r="H196" s="268">
        <v>2.1709999999999998</v>
      </c>
      <c r="I196" s="269"/>
      <c r="J196" s="265"/>
      <c r="K196" s="265"/>
      <c r="L196" s="270"/>
      <c r="M196" s="271"/>
      <c r="N196" s="272"/>
      <c r="O196" s="272"/>
      <c r="P196" s="272"/>
      <c r="Q196" s="272"/>
      <c r="R196" s="272"/>
      <c r="S196" s="272"/>
      <c r="T196" s="273"/>
      <c r="AT196" s="274" t="s">
        <v>398</v>
      </c>
      <c r="AU196" s="274" t="s">
        <v>92</v>
      </c>
      <c r="AV196" s="15" t="s">
        <v>92</v>
      </c>
      <c r="AW196" s="15" t="s">
        <v>30</v>
      </c>
      <c r="AX196" s="15" t="s">
        <v>76</v>
      </c>
      <c r="AY196" s="274" t="s">
        <v>387</v>
      </c>
    </row>
    <row r="197" spans="1:65" s="16" customFormat="1" ht="10.199999999999999">
      <c r="B197" s="275"/>
      <c r="C197" s="276"/>
      <c r="D197" s="255" t="s">
        <v>398</v>
      </c>
      <c r="E197" s="277" t="s">
        <v>1</v>
      </c>
      <c r="F197" s="278" t="s">
        <v>401</v>
      </c>
      <c r="G197" s="276"/>
      <c r="H197" s="279">
        <v>4.3419999999999996</v>
      </c>
      <c r="I197" s="280"/>
      <c r="J197" s="276"/>
      <c r="K197" s="276"/>
      <c r="L197" s="281"/>
      <c r="M197" s="282"/>
      <c r="N197" s="283"/>
      <c r="O197" s="283"/>
      <c r="P197" s="283"/>
      <c r="Q197" s="283"/>
      <c r="R197" s="283"/>
      <c r="S197" s="283"/>
      <c r="T197" s="284"/>
      <c r="AT197" s="285" t="s">
        <v>398</v>
      </c>
      <c r="AU197" s="285" t="s">
        <v>92</v>
      </c>
      <c r="AV197" s="16" t="s">
        <v>386</v>
      </c>
      <c r="AW197" s="16" t="s">
        <v>30</v>
      </c>
      <c r="AX197" s="16" t="s">
        <v>84</v>
      </c>
      <c r="AY197" s="285" t="s">
        <v>387</v>
      </c>
    </row>
    <row r="198" spans="1:65" s="12" customFormat="1" ht="22.8" customHeight="1">
      <c r="B198" s="212"/>
      <c r="C198" s="213"/>
      <c r="D198" s="214" t="s">
        <v>75</v>
      </c>
      <c r="E198" s="225" t="s">
        <v>544</v>
      </c>
      <c r="F198" s="225" t="s">
        <v>1907</v>
      </c>
      <c r="G198" s="213"/>
      <c r="H198" s="213"/>
      <c r="I198" s="216"/>
      <c r="J198" s="226">
        <f>BK198</f>
        <v>0</v>
      </c>
      <c r="K198" s="213"/>
      <c r="L198" s="217"/>
      <c r="M198" s="218"/>
      <c r="N198" s="219"/>
      <c r="O198" s="219"/>
      <c r="P198" s="220">
        <f>P199</f>
        <v>0</v>
      </c>
      <c r="Q198" s="219"/>
      <c r="R198" s="220">
        <f>R199</f>
        <v>0</v>
      </c>
      <c r="S198" s="219"/>
      <c r="T198" s="221">
        <f>T199</f>
        <v>0</v>
      </c>
      <c r="AR198" s="222" t="s">
        <v>84</v>
      </c>
      <c r="AT198" s="223" t="s">
        <v>75</v>
      </c>
      <c r="AU198" s="223" t="s">
        <v>84</v>
      </c>
      <c r="AY198" s="222" t="s">
        <v>387</v>
      </c>
      <c r="BK198" s="224">
        <f>BK199</f>
        <v>0</v>
      </c>
    </row>
    <row r="199" spans="1:65" s="2" customFormat="1" ht="33" customHeight="1">
      <c r="A199" s="37"/>
      <c r="B199" s="38"/>
      <c r="C199" s="240" t="s">
        <v>499</v>
      </c>
      <c r="D199" s="240" t="s">
        <v>393</v>
      </c>
      <c r="E199" s="241" t="s">
        <v>2540</v>
      </c>
      <c r="F199" s="242" t="s">
        <v>2541</v>
      </c>
      <c r="G199" s="243" t="s">
        <v>525</v>
      </c>
      <c r="H199" s="244">
        <v>56.097999999999999</v>
      </c>
      <c r="I199" s="245"/>
      <c r="J199" s="246">
        <f>ROUND(I199*H199,2)</f>
        <v>0</v>
      </c>
      <c r="K199" s="247"/>
      <c r="L199" s="40"/>
      <c r="M199" s="248" t="s">
        <v>1</v>
      </c>
      <c r="N199" s="249" t="s">
        <v>42</v>
      </c>
      <c r="O199" s="78"/>
      <c r="P199" s="250">
        <f>O199*H199</f>
        <v>0</v>
      </c>
      <c r="Q199" s="250">
        <v>0</v>
      </c>
      <c r="R199" s="250">
        <f>Q199*H199</f>
        <v>0</v>
      </c>
      <c r="S199" s="250">
        <v>0</v>
      </c>
      <c r="T199" s="251">
        <f>S199*H199</f>
        <v>0</v>
      </c>
      <c r="U199" s="37"/>
      <c r="V199" s="37"/>
      <c r="W199" s="37"/>
      <c r="X199" s="37"/>
      <c r="Y199" s="37"/>
      <c r="Z199" s="37"/>
      <c r="AA199" s="37"/>
      <c r="AB199" s="37"/>
      <c r="AC199" s="37"/>
      <c r="AD199" s="37"/>
      <c r="AE199" s="37"/>
      <c r="AR199" s="252" t="s">
        <v>386</v>
      </c>
      <c r="AT199" s="252" t="s">
        <v>393</v>
      </c>
      <c r="AU199" s="252" t="s">
        <v>92</v>
      </c>
      <c r="AY199" s="19" t="s">
        <v>387</v>
      </c>
      <c r="BE199" s="127">
        <f>IF(N199="základná",J199,0)</f>
        <v>0</v>
      </c>
      <c r="BF199" s="127">
        <f>IF(N199="znížená",J199,0)</f>
        <v>0</v>
      </c>
      <c r="BG199" s="127">
        <f>IF(N199="zákl. prenesená",J199,0)</f>
        <v>0</v>
      </c>
      <c r="BH199" s="127">
        <f>IF(N199="zníž. prenesená",J199,0)</f>
        <v>0</v>
      </c>
      <c r="BI199" s="127">
        <f>IF(N199="nulová",J199,0)</f>
        <v>0</v>
      </c>
      <c r="BJ199" s="19" t="s">
        <v>92</v>
      </c>
      <c r="BK199" s="127">
        <f>ROUND(I199*H199,2)</f>
        <v>0</v>
      </c>
      <c r="BL199" s="19" t="s">
        <v>386</v>
      </c>
      <c r="BM199" s="252" t="s">
        <v>606</v>
      </c>
    </row>
    <row r="200" spans="1:65" s="12" customFormat="1" ht="25.95" customHeight="1">
      <c r="B200" s="212"/>
      <c r="C200" s="213"/>
      <c r="D200" s="214" t="s">
        <v>75</v>
      </c>
      <c r="E200" s="215" t="s">
        <v>550</v>
      </c>
      <c r="F200" s="215" t="s">
        <v>2601</v>
      </c>
      <c r="G200" s="213"/>
      <c r="H200" s="213"/>
      <c r="I200" s="216"/>
      <c r="J200" s="191">
        <f>BK200</f>
        <v>0</v>
      </c>
      <c r="K200" s="213"/>
      <c r="L200" s="217"/>
      <c r="M200" s="218"/>
      <c r="N200" s="219"/>
      <c r="O200" s="219"/>
      <c r="P200" s="220">
        <f>P201</f>
        <v>0</v>
      </c>
      <c r="Q200" s="219"/>
      <c r="R200" s="220">
        <f>R201</f>
        <v>5.3730600000000003E-2</v>
      </c>
      <c r="S200" s="219"/>
      <c r="T200" s="221">
        <f>T201</f>
        <v>0</v>
      </c>
      <c r="AR200" s="222" t="s">
        <v>92</v>
      </c>
      <c r="AT200" s="223" t="s">
        <v>75</v>
      </c>
      <c r="AU200" s="223" t="s">
        <v>76</v>
      </c>
      <c r="AY200" s="222" t="s">
        <v>387</v>
      </c>
      <c r="BK200" s="224">
        <f>BK201</f>
        <v>0</v>
      </c>
    </row>
    <row r="201" spans="1:65" s="12" customFormat="1" ht="22.8" customHeight="1">
      <c r="B201" s="212"/>
      <c r="C201" s="213"/>
      <c r="D201" s="214" t="s">
        <v>75</v>
      </c>
      <c r="E201" s="225" t="s">
        <v>552</v>
      </c>
      <c r="F201" s="225" t="s">
        <v>2602</v>
      </c>
      <c r="G201" s="213"/>
      <c r="H201" s="213"/>
      <c r="I201" s="216"/>
      <c r="J201" s="226">
        <f>BK201</f>
        <v>0</v>
      </c>
      <c r="K201" s="213"/>
      <c r="L201" s="217"/>
      <c r="M201" s="218"/>
      <c r="N201" s="219"/>
      <c r="O201" s="219"/>
      <c r="P201" s="220">
        <f>SUM(P202:P205)</f>
        <v>0</v>
      </c>
      <c r="Q201" s="219"/>
      <c r="R201" s="220">
        <f>SUM(R202:R205)</f>
        <v>5.3730600000000003E-2</v>
      </c>
      <c r="S201" s="219"/>
      <c r="T201" s="221">
        <f>SUM(T202:T205)</f>
        <v>0</v>
      </c>
      <c r="AR201" s="222" t="s">
        <v>92</v>
      </c>
      <c r="AT201" s="223" t="s">
        <v>75</v>
      </c>
      <c r="AU201" s="223" t="s">
        <v>84</v>
      </c>
      <c r="AY201" s="222" t="s">
        <v>387</v>
      </c>
      <c r="BK201" s="224">
        <f>SUM(BK202:BK205)</f>
        <v>0</v>
      </c>
    </row>
    <row r="202" spans="1:65" s="2" customFormat="1" ht="24.15" customHeight="1">
      <c r="A202" s="37"/>
      <c r="B202" s="38"/>
      <c r="C202" s="240" t="s">
        <v>7</v>
      </c>
      <c r="D202" s="240" t="s">
        <v>393</v>
      </c>
      <c r="E202" s="241" t="s">
        <v>2603</v>
      </c>
      <c r="F202" s="242" t="s">
        <v>2604</v>
      </c>
      <c r="G202" s="243" t="s">
        <v>405</v>
      </c>
      <c r="H202" s="244">
        <v>127.93</v>
      </c>
      <c r="I202" s="245"/>
      <c r="J202" s="246">
        <f>ROUND(I202*H202,2)</f>
        <v>0</v>
      </c>
      <c r="K202" s="247"/>
      <c r="L202" s="40"/>
      <c r="M202" s="248" t="s">
        <v>1</v>
      </c>
      <c r="N202" s="249" t="s">
        <v>42</v>
      </c>
      <c r="O202" s="78"/>
      <c r="P202" s="250">
        <f>O202*H202</f>
        <v>0</v>
      </c>
      <c r="Q202" s="250">
        <v>4.2000000000000002E-4</v>
      </c>
      <c r="R202" s="250">
        <f>Q202*H202</f>
        <v>5.3730600000000003E-2</v>
      </c>
      <c r="S202" s="250">
        <v>0</v>
      </c>
      <c r="T202" s="251">
        <f>S202*H202</f>
        <v>0</v>
      </c>
      <c r="U202" s="37"/>
      <c r="V202" s="37"/>
      <c r="W202" s="37"/>
      <c r="X202" s="37"/>
      <c r="Y202" s="37"/>
      <c r="Z202" s="37"/>
      <c r="AA202" s="37"/>
      <c r="AB202" s="37"/>
      <c r="AC202" s="37"/>
      <c r="AD202" s="37"/>
      <c r="AE202" s="37"/>
      <c r="AR202" s="252" t="s">
        <v>422</v>
      </c>
      <c r="AT202" s="252" t="s">
        <v>393</v>
      </c>
      <c r="AU202" s="252" t="s">
        <v>92</v>
      </c>
      <c r="AY202" s="19" t="s">
        <v>387</v>
      </c>
      <c r="BE202" s="127">
        <f>IF(N202="základná",J202,0)</f>
        <v>0</v>
      </c>
      <c r="BF202" s="127">
        <f>IF(N202="znížená",J202,0)</f>
        <v>0</v>
      </c>
      <c r="BG202" s="127">
        <f>IF(N202="zákl. prenesená",J202,0)</f>
        <v>0</v>
      </c>
      <c r="BH202" s="127">
        <f>IF(N202="zníž. prenesená",J202,0)</f>
        <v>0</v>
      </c>
      <c r="BI202" s="127">
        <f>IF(N202="nulová",J202,0)</f>
        <v>0</v>
      </c>
      <c r="BJ202" s="19" t="s">
        <v>92</v>
      </c>
      <c r="BK202" s="127">
        <f>ROUND(I202*H202,2)</f>
        <v>0</v>
      </c>
      <c r="BL202" s="19" t="s">
        <v>422</v>
      </c>
      <c r="BM202" s="252" t="s">
        <v>615</v>
      </c>
    </row>
    <row r="203" spans="1:65" s="15" customFormat="1" ht="10.199999999999999">
      <c r="B203" s="264"/>
      <c r="C203" s="265"/>
      <c r="D203" s="255" t="s">
        <v>398</v>
      </c>
      <c r="E203" s="266" t="s">
        <v>1</v>
      </c>
      <c r="F203" s="267" t="s">
        <v>2605</v>
      </c>
      <c r="G203" s="265"/>
      <c r="H203" s="268">
        <v>53.53</v>
      </c>
      <c r="I203" s="269"/>
      <c r="J203" s="265"/>
      <c r="K203" s="265"/>
      <c r="L203" s="270"/>
      <c r="M203" s="271"/>
      <c r="N203" s="272"/>
      <c r="O203" s="272"/>
      <c r="P203" s="272"/>
      <c r="Q203" s="272"/>
      <c r="R203" s="272"/>
      <c r="S203" s="272"/>
      <c r="T203" s="273"/>
      <c r="AT203" s="274" t="s">
        <v>398</v>
      </c>
      <c r="AU203" s="274" t="s">
        <v>92</v>
      </c>
      <c r="AV203" s="15" t="s">
        <v>92</v>
      </c>
      <c r="AW203" s="15" t="s">
        <v>30</v>
      </c>
      <c r="AX203" s="15" t="s">
        <v>76</v>
      </c>
      <c r="AY203" s="274" t="s">
        <v>387</v>
      </c>
    </row>
    <row r="204" spans="1:65" s="15" customFormat="1" ht="20.399999999999999">
      <c r="B204" s="264"/>
      <c r="C204" s="265"/>
      <c r="D204" s="255" t="s">
        <v>398</v>
      </c>
      <c r="E204" s="266" t="s">
        <v>1</v>
      </c>
      <c r="F204" s="267" t="s">
        <v>2606</v>
      </c>
      <c r="G204" s="265"/>
      <c r="H204" s="268">
        <v>74.400000000000006</v>
      </c>
      <c r="I204" s="269"/>
      <c r="J204" s="265"/>
      <c r="K204" s="265"/>
      <c r="L204" s="270"/>
      <c r="M204" s="271"/>
      <c r="N204" s="272"/>
      <c r="O204" s="272"/>
      <c r="P204" s="272"/>
      <c r="Q204" s="272"/>
      <c r="R204" s="272"/>
      <c r="S204" s="272"/>
      <c r="T204" s="273"/>
      <c r="AT204" s="274" t="s">
        <v>398</v>
      </c>
      <c r="AU204" s="274" t="s">
        <v>92</v>
      </c>
      <c r="AV204" s="15" t="s">
        <v>92</v>
      </c>
      <c r="AW204" s="15" t="s">
        <v>30</v>
      </c>
      <c r="AX204" s="15" t="s">
        <v>76</v>
      </c>
      <c r="AY204" s="274" t="s">
        <v>387</v>
      </c>
    </row>
    <row r="205" spans="1:65" s="16" customFormat="1" ht="10.199999999999999">
      <c r="B205" s="275"/>
      <c r="C205" s="276"/>
      <c r="D205" s="255" t="s">
        <v>398</v>
      </c>
      <c r="E205" s="277" t="s">
        <v>1</v>
      </c>
      <c r="F205" s="278" t="s">
        <v>401</v>
      </c>
      <c r="G205" s="276"/>
      <c r="H205" s="279">
        <v>127.93</v>
      </c>
      <c r="I205" s="280"/>
      <c r="J205" s="276"/>
      <c r="K205" s="276"/>
      <c r="L205" s="281"/>
      <c r="M205" s="282"/>
      <c r="N205" s="283"/>
      <c r="O205" s="283"/>
      <c r="P205" s="283"/>
      <c r="Q205" s="283"/>
      <c r="R205" s="283"/>
      <c r="S205" s="283"/>
      <c r="T205" s="284"/>
      <c r="AT205" s="285" t="s">
        <v>398</v>
      </c>
      <c r="AU205" s="285" t="s">
        <v>92</v>
      </c>
      <c r="AV205" s="16" t="s">
        <v>386</v>
      </c>
      <c r="AW205" s="16" t="s">
        <v>30</v>
      </c>
      <c r="AX205" s="16" t="s">
        <v>84</v>
      </c>
      <c r="AY205" s="285" t="s">
        <v>387</v>
      </c>
    </row>
    <row r="206" spans="1:65" s="2" customFormat="1" ht="49.95" customHeight="1">
      <c r="A206" s="37"/>
      <c r="B206" s="38"/>
      <c r="C206" s="39"/>
      <c r="D206" s="39"/>
      <c r="E206" s="215" t="s">
        <v>1777</v>
      </c>
      <c r="F206" s="215" t="s">
        <v>1778</v>
      </c>
      <c r="G206" s="39"/>
      <c r="H206" s="39"/>
      <c r="I206" s="39"/>
      <c r="J206" s="191">
        <f t="shared" ref="J206:J211" si="5">BK206</f>
        <v>0</v>
      </c>
      <c r="K206" s="39"/>
      <c r="L206" s="40"/>
      <c r="M206" s="309"/>
      <c r="N206" s="310"/>
      <c r="O206" s="78"/>
      <c r="P206" s="78"/>
      <c r="Q206" s="78"/>
      <c r="R206" s="78"/>
      <c r="S206" s="78"/>
      <c r="T206" s="79"/>
      <c r="U206" s="37"/>
      <c r="V206" s="37"/>
      <c r="W206" s="37"/>
      <c r="X206" s="37"/>
      <c r="Y206" s="37"/>
      <c r="Z206" s="37"/>
      <c r="AA206" s="37"/>
      <c r="AB206" s="37"/>
      <c r="AC206" s="37"/>
      <c r="AD206" s="37"/>
      <c r="AE206" s="37"/>
      <c r="AT206" s="19" t="s">
        <v>75</v>
      </c>
      <c r="AU206" s="19" t="s">
        <v>76</v>
      </c>
      <c r="AY206" s="19" t="s">
        <v>1779</v>
      </c>
      <c r="BK206" s="127">
        <f>SUM(BK207:BK211)</f>
        <v>0</v>
      </c>
    </row>
    <row r="207" spans="1:65" s="2" customFormat="1" ht="16.350000000000001" customHeight="1">
      <c r="A207" s="37"/>
      <c r="B207" s="38"/>
      <c r="C207" s="312" t="s">
        <v>1</v>
      </c>
      <c r="D207" s="312" t="s">
        <v>393</v>
      </c>
      <c r="E207" s="313" t="s">
        <v>1</v>
      </c>
      <c r="F207" s="314" t="s">
        <v>1</v>
      </c>
      <c r="G207" s="315" t="s">
        <v>1</v>
      </c>
      <c r="H207" s="316"/>
      <c r="I207" s="317"/>
      <c r="J207" s="318">
        <f t="shared" si="5"/>
        <v>0</v>
      </c>
      <c r="K207" s="247"/>
      <c r="L207" s="40"/>
      <c r="M207" s="319" t="s">
        <v>1</v>
      </c>
      <c r="N207" s="320" t="s">
        <v>42</v>
      </c>
      <c r="O207" s="78"/>
      <c r="P207" s="78"/>
      <c r="Q207" s="78"/>
      <c r="R207" s="78"/>
      <c r="S207" s="78"/>
      <c r="T207" s="79"/>
      <c r="U207" s="37"/>
      <c r="V207" s="37"/>
      <c r="W207" s="37"/>
      <c r="X207" s="37"/>
      <c r="Y207" s="37"/>
      <c r="Z207" s="37"/>
      <c r="AA207" s="37"/>
      <c r="AB207" s="37"/>
      <c r="AC207" s="37"/>
      <c r="AD207" s="37"/>
      <c r="AE207" s="37"/>
      <c r="AT207" s="19" t="s">
        <v>1779</v>
      </c>
      <c r="AU207" s="19" t="s">
        <v>84</v>
      </c>
      <c r="AY207" s="19" t="s">
        <v>1779</v>
      </c>
      <c r="BE207" s="127">
        <f>IF(N207="základná",J207,0)</f>
        <v>0</v>
      </c>
      <c r="BF207" s="127">
        <f>IF(N207="znížená",J207,0)</f>
        <v>0</v>
      </c>
      <c r="BG207" s="127">
        <f>IF(N207="zákl. prenesená",J207,0)</f>
        <v>0</v>
      </c>
      <c r="BH207" s="127">
        <f>IF(N207="zníž. prenesená",J207,0)</f>
        <v>0</v>
      </c>
      <c r="BI207" s="127">
        <f>IF(N207="nulová",J207,0)</f>
        <v>0</v>
      </c>
      <c r="BJ207" s="19" t="s">
        <v>92</v>
      </c>
      <c r="BK207" s="127">
        <f>I207*H207</f>
        <v>0</v>
      </c>
    </row>
    <row r="208" spans="1:65" s="2" customFormat="1" ht="16.350000000000001" customHeight="1">
      <c r="A208" s="37"/>
      <c r="B208" s="38"/>
      <c r="C208" s="312" t="s">
        <v>1</v>
      </c>
      <c r="D208" s="312" t="s">
        <v>393</v>
      </c>
      <c r="E208" s="313" t="s">
        <v>1</v>
      </c>
      <c r="F208" s="314" t="s">
        <v>1</v>
      </c>
      <c r="G208" s="315" t="s">
        <v>1</v>
      </c>
      <c r="H208" s="316"/>
      <c r="I208" s="317"/>
      <c r="J208" s="318">
        <f t="shared" si="5"/>
        <v>0</v>
      </c>
      <c r="K208" s="247"/>
      <c r="L208" s="40"/>
      <c r="M208" s="319" t="s">
        <v>1</v>
      </c>
      <c r="N208" s="320" t="s">
        <v>42</v>
      </c>
      <c r="O208" s="78"/>
      <c r="P208" s="78"/>
      <c r="Q208" s="78"/>
      <c r="R208" s="78"/>
      <c r="S208" s="78"/>
      <c r="T208" s="79"/>
      <c r="U208" s="37"/>
      <c r="V208" s="37"/>
      <c r="W208" s="37"/>
      <c r="X208" s="37"/>
      <c r="Y208" s="37"/>
      <c r="Z208" s="37"/>
      <c r="AA208" s="37"/>
      <c r="AB208" s="37"/>
      <c r="AC208" s="37"/>
      <c r="AD208" s="37"/>
      <c r="AE208" s="37"/>
      <c r="AT208" s="19" t="s">
        <v>1779</v>
      </c>
      <c r="AU208" s="19" t="s">
        <v>84</v>
      </c>
      <c r="AY208" s="19" t="s">
        <v>1779</v>
      </c>
      <c r="BE208" s="127">
        <f>IF(N208="základná",J208,0)</f>
        <v>0</v>
      </c>
      <c r="BF208" s="127">
        <f>IF(N208="znížená",J208,0)</f>
        <v>0</v>
      </c>
      <c r="BG208" s="127">
        <f>IF(N208="zákl. prenesená",J208,0)</f>
        <v>0</v>
      </c>
      <c r="BH208" s="127">
        <f>IF(N208="zníž. prenesená",J208,0)</f>
        <v>0</v>
      </c>
      <c r="BI208" s="127">
        <f>IF(N208="nulová",J208,0)</f>
        <v>0</v>
      </c>
      <c r="BJ208" s="19" t="s">
        <v>92</v>
      </c>
      <c r="BK208" s="127">
        <f>I208*H208</f>
        <v>0</v>
      </c>
    </row>
    <row r="209" spans="1:63" s="2" customFormat="1" ht="16.350000000000001" customHeight="1">
      <c r="A209" s="37"/>
      <c r="B209" s="38"/>
      <c r="C209" s="312" t="s">
        <v>1</v>
      </c>
      <c r="D209" s="312" t="s">
        <v>393</v>
      </c>
      <c r="E209" s="313" t="s">
        <v>1</v>
      </c>
      <c r="F209" s="314" t="s">
        <v>1</v>
      </c>
      <c r="G209" s="315" t="s">
        <v>1</v>
      </c>
      <c r="H209" s="316"/>
      <c r="I209" s="317"/>
      <c r="J209" s="318">
        <f t="shared" si="5"/>
        <v>0</v>
      </c>
      <c r="K209" s="247"/>
      <c r="L209" s="40"/>
      <c r="M209" s="319" t="s">
        <v>1</v>
      </c>
      <c r="N209" s="320" t="s">
        <v>42</v>
      </c>
      <c r="O209" s="78"/>
      <c r="P209" s="78"/>
      <c r="Q209" s="78"/>
      <c r="R209" s="78"/>
      <c r="S209" s="78"/>
      <c r="T209" s="79"/>
      <c r="U209" s="37"/>
      <c r="V209" s="37"/>
      <c r="W209" s="37"/>
      <c r="X209" s="37"/>
      <c r="Y209" s="37"/>
      <c r="Z209" s="37"/>
      <c r="AA209" s="37"/>
      <c r="AB209" s="37"/>
      <c r="AC209" s="37"/>
      <c r="AD209" s="37"/>
      <c r="AE209" s="37"/>
      <c r="AT209" s="19" t="s">
        <v>1779</v>
      </c>
      <c r="AU209" s="19" t="s">
        <v>84</v>
      </c>
      <c r="AY209" s="19" t="s">
        <v>1779</v>
      </c>
      <c r="BE209" s="127">
        <f>IF(N209="základná",J209,0)</f>
        <v>0</v>
      </c>
      <c r="BF209" s="127">
        <f>IF(N209="znížená",J209,0)</f>
        <v>0</v>
      </c>
      <c r="BG209" s="127">
        <f>IF(N209="zákl. prenesená",J209,0)</f>
        <v>0</v>
      </c>
      <c r="BH209" s="127">
        <f>IF(N209="zníž. prenesená",J209,0)</f>
        <v>0</v>
      </c>
      <c r="BI209" s="127">
        <f>IF(N209="nulová",J209,0)</f>
        <v>0</v>
      </c>
      <c r="BJ209" s="19" t="s">
        <v>92</v>
      </c>
      <c r="BK209" s="127">
        <f>I209*H209</f>
        <v>0</v>
      </c>
    </row>
    <row r="210" spans="1:63" s="2" customFormat="1" ht="16.350000000000001" customHeight="1">
      <c r="A210" s="37"/>
      <c r="B210" s="38"/>
      <c r="C210" s="312" t="s">
        <v>1</v>
      </c>
      <c r="D210" s="312" t="s">
        <v>393</v>
      </c>
      <c r="E210" s="313" t="s">
        <v>1</v>
      </c>
      <c r="F210" s="314" t="s">
        <v>1</v>
      </c>
      <c r="G210" s="315" t="s">
        <v>1</v>
      </c>
      <c r="H210" s="316"/>
      <c r="I210" s="317"/>
      <c r="J210" s="318">
        <f t="shared" si="5"/>
        <v>0</v>
      </c>
      <c r="K210" s="247"/>
      <c r="L210" s="40"/>
      <c r="M210" s="319" t="s">
        <v>1</v>
      </c>
      <c r="N210" s="320" t="s">
        <v>42</v>
      </c>
      <c r="O210" s="78"/>
      <c r="P210" s="78"/>
      <c r="Q210" s="78"/>
      <c r="R210" s="78"/>
      <c r="S210" s="78"/>
      <c r="T210" s="79"/>
      <c r="U210" s="37"/>
      <c r="V210" s="37"/>
      <c r="W210" s="37"/>
      <c r="X210" s="37"/>
      <c r="Y210" s="37"/>
      <c r="Z210" s="37"/>
      <c r="AA210" s="37"/>
      <c r="AB210" s="37"/>
      <c r="AC210" s="37"/>
      <c r="AD210" s="37"/>
      <c r="AE210" s="37"/>
      <c r="AT210" s="19" t="s">
        <v>1779</v>
      </c>
      <c r="AU210" s="19" t="s">
        <v>84</v>
      </c>
      <c r="AY210" s="19" t="s">
        <v>1779</v>
      </c>
      <c r="BE210" s="127">
        <f>IF(N210="základná",J210,0)</f>
        <v>0</v>
      </c>
      <c r="BF210" s="127">
        <f>IF(N210="znížená",J210,0)</f>
        <v>0</v>
      </c>
      <c r="BG210" s="127">
        <f>IF(N210="zákl. prenesená",J210,0)</f>
        <v>0</v>
      </c>
      <c r="BH210" s="127">
        <f>IF(N210="zníž. prenesená",J210,0)</f>
        <v>0</v>
      </c>
      <c r="BI210" s="127">
        <f>IF(N210="nulová",J210,0)</f>
        <v>0</v>
      </c>
      <c r="BJ210" s="19" t="s">
        <v>92</v>
      </c>
      <c r="BK210" s="127">
        <f>I210*H210</f>
        <v>0</v>
      </c>
    </row>
    <row r="211" spans="1:63" s="2" customFormat="1" ht="16.350000000000001" customHeight="1">
      <c r="A211" s="37"/>
      <c r="B211" s="38"/>
      <c r="C211" s="312" t="s">
        <v>1</v>
      </c>
      <c r="D211" s="312" t="s">
        <v>393</v>
      </c>
      <c r="E211" s="313" t="s">
        <v>1</v>
      </c>
      <c r="F211" s="314" t="s">
        <v>1</v>
      </c>
      <c r="G211" s="315" t="s">
        <v>1</v>
      </c>
      <c r="H211" s="316"/>
      <c r="I211" s="317"/>
      <c r="J211" s="318">
        <f t="shared" si="5"/>
        <v>0</v>
      </c>
      <c r="K211" s="247"/>
      <c r="L211" s="40"/>
      <c r="M211" s="319" t="s">
        <v>1</v>
      </c>
      <c r="N211" s="320" t="s">
        <v>42</v>
      </c>
      <c r="O211" s="321"/>
      <c r="P211" s="321"/>
      <c r="Q211" s="321"/>
      <c r="R211" s="321"/>
      <c r="S211" s="321"/>
      <c r="T211" s="322"/>
      <c r="U211" s="37"/>
      <c r="V211" s="37"/>
      <c r="W211" s="37"/>
      <c r="X211" s="37"/>
      <c r="Y211" s="37"/>
      <c r="Z211" s="37"/>
      <c r="AA211" s="37"/>
      <c r="AB211" s="37"/>
      <c r="AC211" s="37"/>
      <c r="AD211" s="37"/>
      <c r="AE211" s="37"/>
      <c r="AT211" s="19" t="s">
        <v>1779</v>
      </c>
      <c r="AU211" s="19" t="s">
        <v>84</v>
      </c>
      <c r="AY211" s="19" t="s">
        <v>1779</v>
      </c>
      <c r="BE211" s="127">
        <f>IF(N211="základná",J211,0)</f>
        <v>0</v>
      </c>
      <c r="BF211" s="127">
        <f>IF(N211="znížená",J211,0)</f>
        <v>0</v>
      </c>
      <c r="BG211" s="127">
        <f>IF(N211="zákl. prenesená",J211,0)</f>
        <v>0</v>
      </c>
      <c r="BH211" s="127">
        <f>IF(N211="zníž. prenesená",J211,0)</f>
        <v>0</v>
      </c>
      <c r="BI211" s="127">
        <f>IF(N211="nulová",J211,0)</f>
        <v>0</v>
      </c>
      <c r="BJ211" s="19" t="s">
        <v>92</v>
      </c>
      <c r="BK211" s="127">
        <f>I211*H211</f>
        <v>0</v>
      </c>
    </row>
    <row r="212" spans="1:63" s="2" customFormat="1" ht="6.9" customHeight="1">
      <c r="A212" s="37"/>
      <c r="B212" s="61"/>
      <c r="C212" s="62"/>
      <c r="D212" s="62"/>
      <c r="E212" s="62"/>
      <c r="F212" s="62"/>
      <c r="G212" s="62"/>
      <c r="H212" s="62"/>
      <c r="I212" s="62"/>
      <c r="J212" s="62"/>
      <c r="K212" s="62"/>
      <c r="L212" s="40"/>
      <c r="M212" s="37"/>
      <c r="O212" s="37"/>
      <c r="P212" s="37"/>
      <c r="Q212" s="37"/>
      <c r="R212" s="37"/>
      <c r="S212" s="37"/>
      <c r="T212" s="37"/>
      <c r="U212" s="37"/>
      <c r="V212" s="37"/>
      <c r="W212" s="37"/>
      <c r="X212" s="37"/>
      <c r="Y212" s="37"/>
      <c r="Z212" s="37"/>
      <c r="AA212" s="37"/>
      <c r="AB212" s="37"/>
      <c r="AC212" s="37"/>
      <c r="AD212" s="37"/>
      <c r="AE212" s="37"/>
    </row>
  </sheetData>
  <sheetProtection algorithmName="SHA-512" hashValue="covlcZaDETaT+sJr7FeSHmc19ajiOtGiN1rTWUGt4TLTQ048ysKW6Gg5HyMKlkhqJnkK9UtQm8IlXtuonObbsw==" saltValue="B60XT0NVW7sJdoKoviQ8rsfdJHlg6uN5QSYcGfWzt7+uK5lyHg+QMhDxcZ2/HN8iDURPYXjQU71ZIFZeg6feQg==" spinCount="100000" sheet="1" objects="1" scenarios="1" formatColumns="0" formatRows="0" autoFilter="0"/>
  <autoFilter ref="C131:K211" xr:uid="{00000000-0009-0000-0000-000007000000}"/>
  <mergeCells count="14">
    <mergeCell ref="D110:F110"/>
    <mergeCell ref="E122:H122"/>
    <mergeCell ref="E124:H124"/>
    <mergeCell ref="L2:V2"/>
    <mergeCell ref="E87:H87"/>
    <mergeCell ref="D106:F106"/>
    <mergeCell ref="D107:F107"/>
    <mergeCell ref="D108:F108"/>
    <mergeCell ref="D109:F109"/>
    <mergeCell ref="E7:H7"/>
    <mergeCell ref="E9:H9"/>
    <mergeCell ref="E18:H18"/>
    <mergeCell ref="E27:H27"/>
    <mergeCell ref="E85:H85"/>
  </mergeCells>
  <dataValidations count="2">
    <dataValidation type="list" allowBlank="1" showInputMessage="1" showErrorMessage="1" error="Povolené sú hodnoty K, M." sqref="D207:D212" xr:uid="{00000000-0002-0000-0700-000000000000}">
      <formula1>"K, M"</formula1>
    </dataValidation>
    <dataValidation type="list" allowBlank="1" showInputMessage="1" showErrorMessage="1" error="Povolené sú hodnoty základná, znížená, nulová." sqref="N207:N212" xr:uid="{00000000-0002-0000-07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44"/>
  <sheetViews>
    <sheetView showGridLines="0" workbookViewId="0"/>
  </sheetViews>
  <sheetFormatPr defaultRowHeight="14.4"/>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4" max="65" width="9.28515625" style="1" hidden="1"/>
  </cols>
  <sheetData>
    <row r="2" spans="1:46" s="1" customFormat="1" ht="36.9" customHeight="1">
      <c r="L2" s="369"/>
      <c r="M2" s="369"/>
      <c r="N2" s="369"/>
      <c r="O2" s="369"/>
      <c r="P2" s="369"/>
      <c r="Q2" s="369"/>
      <c r="R2" s="369"/>
      <c r="S2" s="369"/>
      <c r="T2" s="369"/>
      <c r="U2" s="369"/>
      <c r="V2" s="369"/>
      <c r="AT2" s="19" t="s">
        <v>115</v>
      </c>
    </row>
    <row r="3" spans="1:46" s="1" customFormat="1" ht="6.9" customHeight="1">
      <c r="B3" s="135"/>
      <c r="C3" s="136"/>
      <c r="D3" s="136"/>
      <c r="E3" s="136"/>
      <c r="F3" s="136"/>
      <c r="G3" s="136"/>
      <c r="H3" s="136"/>
      <c r="I3" s="136"/>
      <c r="J3" s="136"/>
      <c r="K3" s="136"/>
      <c r="L3" s="22"/>
      <c r="AT3" s="19" t="s">
        <v>76</v>
      </c>
    </row>
    <row r="4" spans="1:46" s="1" customFormat="1" ht="24.9" customHeight="1">
      <c r="B4" s="22"/>
      <c r="D4" s="137" t="s">
        <v>149</v>
      </c>
      <c r="L4" s="22"/>
      <c r="M4" s="138" t="s">
        <v>9</v>
      </c>
      <c r="AT4" s="19" t="s">
        <v>4</v>
      </c>
    </row>
    <row r="5" spans="1:46" s="1" customFormat="1" ht="6.9" customHeight="1">
      <c r="B5" s="22"/>
      <c r="L5" s="22"/>
    </row>
    <row r="6" spans="1:46" s="1" customFormat="1" ht="12" customHeight="1">
      <c r="B6" s="22"/>
      <c r="D6" s="139" t="s">
        <v>15</v>
      </c>
      <c r="L6" s="22"/>
    </row>
    <row r="7" spans="1:46" s="1" customFormat="1" ht="39.75" customHeight="1">
      <c r="B7" s="22"/>
      <c r="E7" s="391" t="str">
        <f>'Rekapitulácia stavby'!K6</f>
        <v>OPRAVA POŠKODENÝCH PODLÁH A PRIESTOROV GARÁŽÍ NA 3.PP, 2.PP, 1.PP, MEZANÍNU, HOSPODÁRSKEHO A BANK. DVORA V OBJEKTE NBS</v>
      </c>
      <c r="F7" s="392"/>
      <c r="G7" s="392"/>
      <c r="H7" s="392"/>
      <c r="L7" s="22"/>
    </row>
    <row r="8" spans="1:46" s="2" customFormat="1" ht="12" customHeight="1">
      <c r="A8" s="37"/>
      <c r="B8" s="40"/>
      <c r="C8" s="37"/>
      <c r="D8" s="139" t="s">
        <v>160</v>
      </c>
      <c r="E8" s="37"/>
      <c r="F8" s="37"/>
      <c r="G8" s="37"/>
      <c r="H8" s="37"/>
      <c r="I8" s="37"/>
      <c r="J8" s="37"/>
      <c r="K8" s="37"/>
      <c r="L8" s="58"/>
      <c r="S8" s="37"/>
      <c r="T8" s="37"/>
      <c r="U8" s="37"/>
      <c r="V8" s="37"/>
      <c r="W8" s="37"/>
      <c r="X8" s="37"/>
      <c r="Y8" s="37"/>
      <c r="Z8" s="37"/>
      <c r="AA8" s="37"/>
      <c r="AB8" s="37"/>
      <c r="AC8" s="37"/>
      <c r="AD8" s="37"/>
      <c r="AE8" s="37"/>
    </row>
    <row r="9" spans="1:46" s="2" customFormat="1" ht="16.5" customHeight="1">
      <c r="A9" s="37"/>
      <c r="B9" s="40"/>
      <c r="C9" s="37"/>
      <c r="D9" s="37"/>
      <c r="E9" s="393" t="s">
        <v>2607</v>
      </c>
      <c r="F9" s="394"/>
      <c r="G9" s="394"/>
      <c r="H9" s="394"/>
      <c r="I9" s="37"/>
      <c r="J9" s="37"/>
      <c r="K9" s="37"/>
      <c r="L9" s="58"/>
      <c r="S9" s="37"/>
      <c r="T9" s="37"/>
      <c r="U9" s="37"/>
      <c r="V9" s="37"/>
      <c r="W9" s="37"/>
      <c r="X9" s="37"/>
      <c r="Y9" s="37"/>
      <c r="Z9" s="37"/>
      <c r="AA9" s="37"/>
      <c r="AB9" s="37"/>
      <c r="AC9" s="37"/>
      <c r="AD9" s="37"/>
      <c r="AE9" s="37"/>
    </row>
    <row r="10" spans="1:46" s="2" customFormat="1" ht="10.199999999999999">
      <c r="A10" s="37"/>
      <c r="B10" s="40"/>
      <c r="C10" s="37"/>
      <c r="D10" s="37"/>
      <c r="E10" s="37"/>
      <c r="F10" s="37"/>
      <c r="G10" s="37"/>
      <c r="H10" s="37"/>
      <c r="I10" s="37"/>
      <c r="J10" s="37"/>
      <c r="K10" s="37"/>
      <c r="L10" s="58"/>
      <c r="S10" s="37"/>
      <c r="T10" s="37"/>
      <c r="U10" s="37"/>
      <c r="V10" s="37"/>
      <c r="W10" s="37"/>
      <c r="X10" s="37"/>
      <c r="Y10" s="37"/>
      <c r="Z10" s="37"/>
      <c r="AA10" s="37"/>
      <c r="AB10" s="37"/>
      <c r="AC10" s="37"/>
      <c r="AD10" s="37"/>
      <c r="AE10" s="37"/>
    </row>
    <row r="11" spans="1:46" s="2" customFormat="1" ht="12" customHeight="1">
      <c r="A11" s="37"/>
      <c r="B11" s="40"/>
      <c r="C11" s="37"/>
      <c r="D11" s="139" t="s">
        <v>17</v>
      </c>
      <c r="E11" s="37"/>
      <c r="F11" s="117" t="s">
        <v>1</v>
      </c>
      <c r="G11" s="37"/>
      <c r="H11" s="37"/>
      <c r="I11" s="139" t="s">
        <v>18</v>
      </c>
      <c r="J11" s="117" t="s">
        <v>1</v>
      </c>
      <c r="K11" s="37"/>
      <c r="L11" s="58"/>
      <c r="S11" s="37"/>
      <c r="T11" s="37"/>
      <c r="U11" s="37"/>
      <c r="V11" s="37"/>
      <c r="W11" s="37"/>
      <c r="X11" s="37"/>
      <c r="Y11" s="37"/>
      <c r="Z11" s="37"/>
      <c r="AA11" s="37"/>
      <c r="AB11" s="37"/>
      <c r="AC11" s="37"/>
      <c r="AD11" s="37"/>
      <c r="AE11" s="37"/>
    </row>
    <row r="12" spans="1:46" s="2" customFormat="1" ht="12" customHeight="1">
      <c r="A12" s="37"/>
      <c r="B12" s="40"/>
      <c r="C12" s="37"/>
      <c r="D12" s="139" t="s">
        <v>19</v>
      </c>
      <c r="E12" s="37"/>
      <c r="F12" s="117" t="s">
        <v>1783</v>
      </c>
      <c r="G12" s="37"/>
      <c r="H12" s="37"/>
      <c r="I12" s="139" t="s">
        <v>21</v>
      </c>
      <c r="J12" s="140" t="str">
        <f>'Rekapitulácia stavby'!AN8</f>
        <v>9. 5. 2022</v>
      </c>
      <c r="K12" s="37"/>
      <c r="L12" s="58"/>
      <c r="S12" s="37"/>
      <c r="T12" s="37"/>
      <c r="U12" s="37"/>
      <c r="V12" s="37"/>
      <c r="W12" s="37"/>
      <c r="X12" s="37"/>
      <c r="Y12" s="37"/>
      <c r="Z12" s="37"/>
      <c r="AA12" s="37"/>
      <c r="AB12" s="37"/>
      <c r="AC12" s="37"/>
      <c r="AD12" s="37"/>
      <c r="AE12" s="37"/>
    </row>
    <row r="13" spans="1:46" s="2" customFormat="1" ht="10.8" customHeight="1">
      <c r="A13" s="37"/>
      <c r="B13" s="40"/>
      <c r="C13" s="37"/>
      <c r="D13" s="37"/>
      <c r="E13" s="37"/>
      <c r="F13" s="37"/>
      <c r="G13" s="37"/>
      <c r="H13" s="37"/>
      <c r="I13" s="37"/>
      <c r="J13" s="37"/>
      <c r="K13" s="37"/>
      <c r="L13" s="58"/>
      <c r="S13" s="37"/>
      <c r="T13" s="37"/>
      <c r="U13" s="37"/>
      <c r="V13" s="37"/>
      <c r="W13" s="37"/>
      <c r="X13" s="37"/>
      <c r="Y13" s="37"/>
      <c r="Z13" s="37"/>
      <c r="AA13" s="37"/>
      <c r="AB13" s="37"/>
      <c r="AC13" s="37"/>
      <c r="AD13" s="37"/>
      <c r="AE13" s="37"/>
    </row>
    <row r="14" spans="1:46" s="2" customFormat="1" ht="12" customHeight="1">
      <c r="A14" s="37"/>
      <c r="B14" s="40"/>
      <c r="C14" s="37"/>
      <c r="D14" s="139" t="s">
        <v>23</v>
      </c>
      <c r="E14" s="37"/>
      <c r="F14" s="37"/>
      <c r="G14" s="37"/>
      <c r="H14" s="37"/>
      <c r="I14" s="139" t="s">
        <v>24</v>
      </c>
      <c r="J14" s="117" t="str">
        <f>IF('Rekapitulácia stavby'!AN10="","",'Rekapitulácia stavby'!AN10)</f>
        <v/>
      </c>
      <c r="K14" s="37"/>
      <c r="L14" s="58"/>
      <c r="S14" s="37"/>
      <c r="T14" s="37"/>
      <c r="U14" s="37"/>
      <c r="V14" s="37"/>
      <c r="W14" s="37"/>
      <c r="X14" s="37"/>
      <c r="Y14" s="37"/>
      <c r="Z14" s="37"/>
      <c r="AA14" s="37"/>
      <c r="AB14" s="37"/>
      <c r="AC14" s="37"/>
      <c r="AD14" s="37"/>
      <c r="AE14" s="37"/>
    </row>
    <row r="15" spans="1:46" s="2" customFormat="1" ht="18" customHeight="1">
      <c r="A15" s="37"/>
      <c r="B15" s="40"/>
      <c r="C15" s="37"/>
      <c r="D15" s="37"/>
      <c r="E15" s="117" t="str">
        <f>IF('Rekapitulácia stavby'!E11="","",'Rekapitulácia stavby'!E11)</f>
        <v>A BKPŠ, SPOL. S.R.O.</v>
      </c>
      <c r="F15" s="37"/>
      <c r="G15" s="37"/>
      <c r="H15" s="37"/>
      <c r="I15" s="139" t="s">
        <v>26</v>
      </c>
      <c r="J15" s="117" t="str">
        <f>IF('Rekapitulácia stavby'!AN11="","",'Rekapitulácia stavby'!AN11)</f>
        <v/>
      </c>
      <c r="K15" s="37"/>
      <c r="L15" s="58"/>
      <c r="S15" s="37"/>
      <c r="T15" s="37"/>
      <c r="U15" s="37"/>
      <c r="V15" s="37"/>
      <c r="W15" s="37"/>
      <c r="X15" s="37"/>
      <c r="Y15" s="37"/>
      <c r="Z15" s="37"/>
      <c r="AA15" s="37"/>
      <c r="AB15" s="37"/>
      <c r="AC15" s="37"/>
      <c r="AD15" s="37"/>
      <c r="AE15" s="37"/>
    </row>
    <row r="16" spans="1:46" s="2" customFormat="1" ht="6.9" customHeight="1">
      <c r="A16" s="37"/>
      <c r="B16" s="40"/>
      <c r="C16" s="37"/>
      <c r="D16" s="37"/>
      <c r="E16" s="37"/>
      <c r="F16" s="37"/>
      <c r="G16" s="37"/>
      <c r="H16" s="37"/>
      <c r="I16" s="37"/>
      <c r="J16" s="37"/>
      <c r="K16" s="37"/>
      <c r="L16" s="58"/>
      <c r="S16" s="37"/>
      <c r="T16" s="37"/>
      <c r="U16" s="37"/>
      <c r="V16" s="37"/>
      <c r="W16" s="37"/>
      <c r="X16" s="37"/>
      <c r="Y16" s="37"/>
      <c r="Z16" s="37"/>
      <c r="AA16" s="37"/>
      <c r="AB16" s="37"/>
      <c r="AC16" s="37"/>
      <c r="AD16" s="37"/>
      <c r="AE16" s="37"/>
    </row>
    <row r="17" spans="1:31" s="2" customFormat="1" ht="12" customHeight="1">
      <c r="A17" s="37"/>
      <c r="B17" s="40"/>
      <c r="C17" s="37"/>
      <c r="D17" s="139" t="s">
        <v>27</v>
      </c>
      <c r="E17" s="37"/>
      <c r="F17" s="37"/>
      <c r="G17" s="37"/>
      <c r="H17" s="37"/>
      <c r="I17" s="139" t="s">
        <v>24</v>
      </c>
      <c r="J17" s="32" t="str">
        <f>'Rekapitulácia stavby'!AN13</f>
        <v>Vyplň údaj</v>
      </c>
      <c r="K17" s="37"/>
      <c r="L17" s="58"/>
      <c r="S17" s="37"/>
      <c r="T17" s="37"/>
      <c r="U17" s="37"/>
      <c r="V17" s="37"/>
      <c r="W17" s="37"/>
      <c r="X17" s="37"/>
      <c r="Y17" s="37"/>
      <c r="Z17" s="37"/>
      <c r="AA17" s="37"/>
      <c r="AB17" s="37"/>
      <c r="AC17" s="37"/>
      <c r="AD17" s="37"/>
      <c r="AE17" s="37"/>
    </row>
    <row r="18" spans="1:31" s="2" customFormat="1" ht="18" customHeight="1">
      <c r="A18" s="37"/>
      <c r="B18" s="40"/>
      <c r="C18" s="37"/>
      <c r="D18" s="37"/>
      <c r="E18" s="395" t="str">
        <f>'Rekapitulácia stavby'!E14</f>
        <v>Vyplň údaj</v>
      </c>
      <c r="F18" s="396"/>
      <c r="G18" s="396"/>
      <c r="H18" s="396"/>
      <c r="I18" s="139" t="s">
        <v>26</v>
      </c>
      <c r="J18" s="32" t="str">
        <f>'Rekapitulácia stavby'!AN14</f>
        <v>Vyplň údaj</v>
      </c>
      <c r="K18" s="37"/>
      <c r="L18" s="58"/>
      <c r="S18" s="37"/>
      <c r="T18" s="37"/>
      <c r="U18" s="37"/>
      <c r="V18" s="37"/>
      <c r="W18" s="37"/>
      <c r="X18" s="37"/>
      <c r="Y18" s="37"/>
      <c r="Z18" s="37"/>
      <c r="AA18" s="37"/>
      <c r="AB18" s="37"/>
      <c r="AC18" s="37"/>
      <c r="AD18" s="37"/>
      <c r="AE18" s="37"/>
    </row>
    <row r="19" spans="1:31" s="2" customFormat="1" ht="6.9" customHeight="1">
      <c r="A19" s="37"/>
      <c r="B19" s="40"/>
      <c r="C19" s="37"/>
      <c r="D19" s="37"/>
      <c r="E19" s="37"/>
      <c r="F19" s="37"/>
      <c r="G19" s="37"/>
      <c r="H19" s="37"/>
      <c r="I19" s="37"/>
      <c r="J19" s="37"/>
      <c r="K19" s="37"/>
      <c r="L19" s="58"/>
      <c r="S19" s="37"/>
      <c r="T19" s="37"/>
      <c r="U19" s="37"/>
      <c r="V19" s="37"/>
      <c r="W19" s="37"/>
      <c r="X19" s="37"/>
      <c r="Y19" s="37"/>
      <c r="Z19" s="37"/>
      <c r="AA19" s="37"/>
      <c r="AB19" s="37"/>
      <c r="AC19" s="37"/>
      <c r="AD19" s="37"/>
      <c r="AE19" s="37"/>
    </row>
    <row r="20" spans="1:31" s="2" customFormat="1" ht="12" customHeight="1">
      <c r="A20" s="37"/>
      <c r="B20" s="40"/>
      <c r="C20" s="37"/>
      <c r="D20" s="139" t="s">
        <v>29</v>
      </c>
      <c r="E20" s="37"/>
      <c r="F20" s="37"/>
      <c r="G20" s="37"/>
      <c r="H20" s="37"/>
      <c r="I20" s="139" t="s">
        <v>24</v>
      </c>
      <c r="J20" s="117" t="str">
        <f>IF('Rekapitulácia stavby'!AN16="","",'Rekapitulácia stavby'!AN16)</f>
        <v/>
      </c>
      <c r="K20" s="37"/>
      <c r="L20" s="58"/>
      <c r="S20" s="37"/>
      <c r="T20" s="37"/>
      <c r="U20" s="37"/>
      <c r="V20" s="37"/>
      <c r="W20" s="37"/>
      <c r="X20" s="37"/>
      <c r="Y20" s="37"/>
      <c r="Z20" s="37"/>
      <c r="AA20" s="37"/>
      <c r="AB20" s="37"/>
      <c r="AC20" s="37"/>
      <c r="AD20" s="37"/>
      <c r="AE20" s="37"/>
    </row>
    <row r="21" spans="1:31" s="2" customFormat="1" ht="18" customHeight="1">
      <c r="A21" s="37"/>
      <c r="B21" s="40"/>
      <c r="C21" s="37"/>
      <c r="D21" s="37"/>
      <c r="E21" s="117" t="str">
        <f>IF('Rekapitulácia stavby'!E17="","",'Rekapitulácia stavby'!E17)</f>
        <v>A BKPŠ, SPOL. S.R.O.</v>
      </c>
      <c r="F21" s="37"/>
      <c r="G21" s="37"/>
      <c r="H21" s="37"/>
      <c r="I21" s="139" t="s">
        <v>26</v>
      </c>
      <c r="J21" s="117" t="str">
        <f>IF('Rekapitulácia stavby'!AN17="","",'Rekapitulácia stavby'!AN17)</f>
        <v/>
      </c>
      <c r="K21" s="37"/>
      <c r="L21" s="58"/>
      <c r="S21" s="37"/>
      <c r="T21" s="37"/>
      <c r="U21" s="37"/>
      <c r="V21" s="37"/>
      <c r="W21" s="37"/>
      <c r="X21" s="37"/>
      <c r="Y21" s="37"/>
      <c r="Z21" s="37"/>
      <c r="AA21" s="37"/>
      <c r="AB21" s="37"/>
      <c r="AC21" s="37"/>
      <c r="AD21" s="37"/>
      <c r="AE21" s="37"/>
    </row>
    <row r="22" spans="1:31" s="2" customFormat="1" ht="6.9" customHeight="1">
      <c r="A22" s="37"/>
      <c r="B22" s="40"/>
      <c r="C22" s="37"/>
      <c r="D22" s="37"/>
      <c r="E22" s="37"/>
      <c r="F22" s="37"/>
      <c r="G22" s="37"/>
      <c r="H22" s="37"/>
      <c r="I22" s="37"/>
      <c r="J22" s="37"/>
      <c r="K22" s="37"/>
      <c r="L22" s="58"/>
      <c r="S22" s="37"/>
      <c r="T22" s="37"/>
      <c r="U22" s="37"/>
      <c r="V22" s="37"/>
      <c r="W22" s="37"/>
      <c r="X22" s="37"/>
      <c r="Y22" s="37"/>
      <c r="Z22" s="37"/>
      <c r="AA22" s="37"/>
      <c r="AB22" s="37"/>
      <c r="AC22" s="37"/>
      <c r="AD22" s="37"/>
      <c r="AE22" s="37"/>
    </row>
    <row r="23" spans="1:31" s="2" customFormat="1" ht="12" customHeight="1">
      <c r="A23" s="37"/>
      <c r="B23" s="40"/>
      <c r="C23" s="37"/>
      <c r="D23" s="139" t="s">
        <v>31</v>
      </c>
      <c r="E23" s="37"/>
      <c r="F23" s="37"/>
      <c r="G23" s="37"/>
      <c r="H23" s="37"/>
      <c r="I23" s="139" t="s">
        <v>24</v>
      </c>
      <c r="J23" s="117" t="s">
        <v>1</v>
      </c>
      <c r="K23" s="37"/>
      <c r="L23" s="58"/>
      <c r="S23" s="37"/>
      <c r="T23" s="37"/>
      <c r="U23" s="37"/>
      <c r="V23" s="37"/>
      <c r="W23" s="37"/>
      <c r="X23" s="37"/>
      <c r="Y23" s="37"/>
      <c r="Z23" s="37"/>
      <c r="AA23" s="37"/>
      <c r="AB23" s="37"/>
      <c r="AC23" s="37"/>
      <c r="AD23" s="37"/>
      <c r="AE23" s="37"/>
    </row>
    <row r="24" spans="1:31" s="2" customFormat="1" ht="18" customHeight="1">
      <c r="A24" s="37"/>
      <c r="B24" s="40"/>
      <c r="C24" s="37"/>
      <c r="D24" s="37"/>
      <c r="E24" s="117" t="s">
        <v>2608</v>
      </c>
      <c r="F24" s="37"/>
      <c r="G24" s="37"/>
      <c r="H24" s="37"/>
      <c r="I24" s="139" t="s">
        <v>26</v>
      </c>
      <c r="J24" s="117" t="s">
        <v>1</v>
      </c>
      <c r="K24" s="37"/>
      <c r="L24" s="58"/>
      <c r="S24" s="37"/>
      <c r="T24" s="37"/>
      <c r="U24" s="37"/>
      <c r="V24" s="37"/>
      <c r="W24" s="37"/>
      <c r="X24" s="37"/>
      <c r="Y24" s="37"/>
      <c r="Z24" s="37"/>
      <c r="AA24" s="37"/>
      <c r="AB24" s="37"/>
      <c r="AC24" s="37"/>
      <c r="AD24" s="37"/>
      <c r="AE24" s="37"/>
    </row>
    <row r="25" spans="1:31" s="2" customFormat="1" ht="6.9" customHeight="1">
      <c r="A25" s="37"/>
      <c r="B25" s="40"/>
      <c r="C25" s="37"/>
      <c r="D25" s="37"/>
      <c r="E25" s="37"/>
      <c r="F25" s="37"/>
      <c r="G25" s="37"/>
      <c r="H25" s="37"/>
      <c r="I25" s="37"/>
      <c r="J25" s="37"/>
      <c r="K25" s="37"/>
      <c r="L25" s="58"/>
      <c r="S25" s="37"/>
      <c r="T25" s="37"/>
      <c r="U25" s="37"/>
      <c r="V25" s="37"/>
      <c r="W25" s="37"/>
      <c r="X25" s="37"/>
      <c r="Y25" s="37"/>
      <c r="Z25" s="37"/>
      <c r="AA25" s="37"/>
      <c r="AB25" s="37"/>
      <c r="AC25" s="37"/>
      <c r="AD25" s="37"/>
      <c r="AE25" s="37"/>
    </row>
    <row r="26" spans="1:31" s="2" customFormat="1" ht="12" customHeight="1">
      <c r="A26" s="37"/>
      <c r="B26" s="40"/>
      <c r="C26" s="37"/>
      <c r="D26" s="139" t="s">
        <v>33</v>
      </c>
      <c r="E26" s="37"/>
      <c r="F26" s="37"/>
      <c r="G26" s="37"/>
      <c r="H26" s="37"/>
      <c r="I26" s="37"/>
      <c r="J26" s="37"/>
      <c r="K26" s="37"/>
      <c r="L26" s="58"/>
      <c r="S26" s="37"/>
      <c r="T26" s="37"/>
      <c r="U26" s="37"/>
      <c r="V26" s="37"/>
      <c r="W26" s="37"/>
      <c r="X26" s="37"/>
      <c r="Y26" s="37"/>
      <c r="Z26" s="37"/>
      <c r="AA26" s="37"/>
      <c r="AB26" s="37"/>
      <c r="AC26" s="37"/>
      <c r="AD26" s="37"/>
      <c r="AE26" s="37"/>
    </row>
    <row r="27" spans="1:31" s="8" customFormat="1" ht="16.5" customHeight="1">
      <c r="A27" s="141"/>
      <c r="B27" s="142"/>
      <c r="C27" s="141"/>
      <c r="D27" s="141"/>
      <c r="E27" s="397" t="s">
        <v>1</v>
      </c>
      <c r="F27" s="397"/>
      <c r="G27" s="397"/>
      <c r="H27" s="397"/>
      <c r="I27" s="141"/>
      <c r="J27" s="141"/>
      <c r="K27" s="141"/>
      <c r="L27" s="143"/>
      <c r="S27" s="141"/>
      <c r="T27" s="141"/>
      <c r="U27" s="141"/>
      <c r="V27" s="141"/>
      <c r="W27" s="141"/>
      <c r="X27" s="141"/>
      <c r="Y27" s="141"/>
      <c r="Z27" s="141"/>
      <c r="AA27" s="141"/>
      <c r="AB27" s="141"/>
      <c r="AC27" s="141"/>
      <c r="AD27" s="141"/>
      <c r="AE27" s="141"/>
    </row>
    <row r="28" spans="1:31" s="2" customFormat="1" ht="6.9" customHeight="1">
      <c r="A28" s="37"/>
      <c r="B28" s="40"/>
      <c r="C28" s="37"/>
      <c r="D28" s="37"/>
      <c r="E28" s="37"/>
      <c r="F28" s="37"/>
      <c r="G28" s="37"/>
      <c r="H28" s="37"/>
      <c r="I28" s="37"/>
      <c r="J28" s="37"/>
      <c r="K28" s="37"/>
      <c r="L28" s="58"/>
      <c r="S28" s="37"/>
      <c r="T28" s="37"/>
      <c r="U28" s="37"/>
      <c r="V28" s="37"/>
      <c r="W28" s="37"/>
      <c r="X28" s="37"/>
      <c r="Y28" s="37"/>
      <c r="Z28" s="37"/>
      <c r="AA28" s="37"/>
      <c r="AB28" s="37"/>
      <c r="AC28" s="37"/>
      <c r="AD28" s="37"/>
      <c r="AE28" s="37"/>
    </row>
    <row r="29" spans="1:31" s="2" customFormat="1" ht="6.9" customHeight="1">
      <c r="A29" s="37"/>
      <c r="B29" s="40"/>
      <c r="C29" s="37"/>
      <c r="D29" s="145"/>
      <c r="E29" s="145"/>
      <c r="F29" s="145"/>
      <c r="G29" s="145"/>
      <c r="H29" s="145"/>
      <c r="I29" s="145"/>
      <c r="J29" s="145"/>
      <c r="K29" s="145"/>
      <c r="L29" s="58"/>
      <c r="S29" s="37"/>
      <c r="T29" s="37"/>
      <c r="U29" s="37"/>
      <c r="V29" s="37"/>
      <c r="W29" s="37"/>
      <c r="X29" s="37"/>
      <c r="Y29" s="37"/>
      <c r="Z29" s="37"/>
      <c r="AA29" s="37"/>
      <c r="AB29" s="37"/>
      <c r="AC29" s="37"/>
      <c r="AD29" s="37"/>
      <c r="AE29" s="37"/>
    </row>
    <row r="30" spans="1:31" s="2" customFormat="1" ht="14.4" customHeight="1">
      <c r="A30" s="37"/>
      <c r="B30" s="40"/>
      <c r="C30" s="37"/>
      <c r="D30" s="117" t="s">
        <v>212</v>
      </c>
      <c r="E30" s="37"/>
      <c r="F30" s="37"/>
      <c r="G30" s="37"/>
      <c r="H30" s="37"/>
      <c r="I30" s="37"/>
      <c r="J30" s="146">
        <f>J96</f>
        <v>0</v>
      </c>
      <c r="K30" s="37"/>
      <c r="L30" s="58"/>
      <c r="S30" s="37"/>
      <c r="T30" s="37"/>
      <c r="U30" s="37"/>
      <c r="V30" s="37"/>
      <c r="W30" s="37"/>
      <c r="X30" s="37"/>
      <c r="Y30" s="37"/>
      <c r="Z30" s="37"/>
      <c r="AA30" s="37"/>
      <c r="AB30" s="37"/>
      <c r="AC30" s="37"/>
      <c r="AD30" s="37"/>
      <c r="AE30" s="37"/>
    </row>
    <row r="31" spans="1:31" s="2" customFormat="1" ht="14.4" customHeight="1">
      <c r="A31" s="37"/>
      <c r="B31" s="40"/>
      <c r="C31" s="37"/>
      <c r="D31" s="147" t="s">
        <v>137</v>
      </c>
      <c r="E31" s="37"/>
      <c r="F31" s="37"/>
      <c r="G31" s="37"/>
      <c r="H31" s="37"/>
      <c r="I31" s="37"/>
      <c r="J31" s="146">
        <f>J102</f>
        <v>0</v>
      </c>
      <c r="K31" s="37"/>
      <c r="L31" s="58"/>
      <c r="S31" s="37"/>
      <c r="T31" s="37"/>
      <c r="U31" s="37"/>
      <c r="V31" s="37"/>
      <c r="W31" s="37"/>
      <c r="X31" s="37"/>
      <c r="Y31" s="37"/>
      <c r="Z31" s="37"/>
      <c r="AA31" s="37"/>
      <c r="AB31" s="37"/>
      <c r="AC31" s="37"/>
      <c r="AD31" s="37"/>
      <c r="AE31" s="37"/>
    </row>
    <row r="32" spans="1:31" s="2" customFormat="1" ht="25.35" customHeight="1">
      <c r="A32" s="37"/>
      <c r="B32" s="40"/>
      <c r="C32" s="37"/>
      <c r="D32" s="148" t="s">
        <v>36</v>
      </c>
      <c r="E32" s="37"/>
      <c r="F32" s="37"/>
      <c r="G32" s="37"/>
      <c r="H32" s="37"/>
      <c r="I32" s="37"/>
      <c r="J32" s="149">
        <f>ROUND(J30 + J31, 2)</f>
        <v>0</v>
      </c>
      <c r="K32" s="37"/>
      <c r="L32" s="58"/>
      <c r="S32" s="37"/>
      <c r="T32" s="37"/>
      <c r="U32" s="37"/>
      <c r="V32" s="37"/>
      <c r="W32" s="37"/>
      <c r="X32" s="37"/>
      <c r="Y32" s="37"/>
      <c r="Z32" s="37"/>
      <c r="AA32" s="37"/>
      <c r="AB32" s="37"/>
      <c r="AC32" s="37"/>
      <c r="AD32" s="37"/>
      <c r="AE32" s="37"/>
    </row>
    <row r="33" spans="1:31" s="2" customFormat="1" ht="6.9" customHeight="1">
      <c r="A33" s="37"/>
      <c r="B33" s="40"/>
      <c r="C33" s="37"/>
      <c r="D33" s="145"/>
      <c r="E33" s="145"/>
      <c r="F33" s="145"/>
      <c r="G33" s="145"/>
      <c r="H33" s="145"/>
      <c r="I33" s="145"/>
      <c r="J33" s="145"/>
      <c r="K33" s="145"/>
      <c r="L33" s="58"/>
      <c r="S33" s="37"/>
      <c r="T33" s="37"/>
      <c r="U33" s="37"/>
      <c r="V33" s="37"/>
      <c r="W33" s="37"/>
      <c r="X33" s="37"/>
      <c r="Y33" s="37"/>
      <c r="Z33" s="37"/>
      <c r="AA33" s="37"/>
      <c r="AB33" s="37"/>
      <c r="AC33" s="37"/>
      <c r="AD33" s="37"/>
      <c r="AE33" s="37"/>
    </row>
    <row r="34" spans="1:31" s="2" customFormat="1" ht="14.4" customHeight="1">
      <c r="A34" s="37"/>
      <c r="B34" s="40"/>
      <c r="C34" s="37"/>
      <c r="D34" s="37"/>
      <c r="E34" s="37"/>
      <c r="F34" s="150" t="s">
        <v>38</v>
      </c>
      <c r="G34" s="37"/>
      <c r="H34" s="37"/>
      <c r="I34" s="150" t="s">
        <v>37</v>
      </c>
      <c r="J34" s="150" t="s">
        <v>39</v>
      </c>
      <c r="K34" s="37"/>
      <c r="L34" s="58"/>
      <c r="S34" s="37"/>
      <c r="T34" s="37"/>
      <c r="U34" s="37"/>
      <c r="V34" s="37"/>
      <c r="W34" s="37"/>
      <c r="X34" s="37"/>
      <c r="Y34" s="37"/>
      <c r="Z34" s="37"/>
      <c r="AA34" s="37"/>
      <c r="AB34" s="37"/>
      <c r="AC34" s="37"/>
      <c r="AD34" s="37"/>
      <c r="AE34" s="37"/>
    </row>
    <row r="35" spans="1:31" s="2" customFormat="1" ht="14.4" customHeight="1">
      <c r="A35" s="37"/>
      <c r="B35" s="40"/>
      <c r="C35" s="37"/>
      <c r="D35" s="151" t="s">
        <v>40</v>
      </c>
      <c r="E35" s="152" t="s">
        <v>41</v>
      </c>
      <c r="F35" s="153">
        <f>ROUND((ROUND((SUM(BE102:BE109) + SUM(BE129:BE137)),  2) + SUM(BE139:BE143)), 2)</f>
        <v>0</v>
      </c>
      <c r="G35" s="154"/>
      <c r="H35" s="154"/>
      <c r="I35" s="155">
        <v>0.2</v>
      </c>
      <c r="J35" s="153">
        <f>ROUND((ROUND(((SUM(BE102:BE109) + SUM(BE129:BE137))*I35),  2) + (SUM(BE139:BE143)*I35)), 2)</f>
        <v>0</v>
      </c>
      <c r="K35" s="37"/>
      <c r="L35" s="58"/>
      <c r="S35" s="37"/>
      <c r="T35" s="37"/>
      <c r="U35" s="37"/>
      <c r="V35" s="37"/>
      <c r="W35" s="37"/>
      <c r="X35" s="37"/>
      <c r="Y35" s="37"/>
      <c r="Z35" s="37"/>
      <c r="AA35" s="37"/>
      <c r="AB35" s="37"/>
      <c r="AC35" s="37"/>
      <c r="AD35" s="37"/>
      <c r="AE35" s="37"/>
    </row>
    <row r="36" spans="1:31" s="2" customFormat="1" ht="14.4" customHeight="1">
      <c r="A36" s="37"/>
      <c r="B36" s="40"/>
      <c r="C36" s="37"/>
      <c r="D36" s="37"/>
      <c r="E36" s="152" t="s">
        <v>42</v>
      </c>
      <c r="F36" s="153">
        <f>ROUND((ROUND((SUM(BF102:BF109) + SUM(BF129:BF137)),  2) + SUM(BF139:BF143)), 2)</f>
        <v>0</v>
      </c>
      <c r="G36" s="154"/>
      <c r="H36" s="154"/>
      <c r="I36" s="155">
        <v>0.2</v>
      </c>
      <c r="J36" s="153">
        <f>ROUND((ROUND(((SUM(BF102:BF109) + SUM(BF129:BF137))*I36),  2) + (SUM(BF139:BF143)*I36)), 2)</f>
        <v>0</v>
      </c>
      <c r="K36" s="37"/>
      <c r="L36" s="58"/>
      <c r="S36" s="37"/>
      <c r="T36" s="37"/>
      <c r="U36" s="37"/>
      <c r="V36" s="37"/>
      <c r="W36" s="37"/>
      <c r="X36" s="37"/>
      <c r="Y36" s="37"/>
      <c r="Z36" s="37"/>
      <c r="AA36" s="37"/>
      <c r="AB36" s="37"/>
      <c r="AC36" s="37"/>
      <c r="AD36" s="37"/>
      <c r="AE36" s="37"/>
    </row>
    <row r="37" spans="1:31" s="2" customFormat="1" ht="14.4" hidden="1" customHeight="1">
      <c r="A37" s="37"/>
      <c r="B37" s="40"/>
      <c r="C37" s="37"/>
      <c r="D37" s="37"/>
      <c r="E37" s="139" t="s">
        <v>43</v>
      </c>
      <c r="F37" s="156">
        <f>ROUND((ROUND((SUM(BG102:BG109) + SUM(BG129:BG137)),  2) + SUM(BG139:BG143)), 2)</f>
        <v>0</v>
      </c>
      <c r="G37" s="37"/>
      <c r="H37" s="37"/>
      <c r="I37" s="157">
        <v>0.2</v>
      </c>
      <c r="J37" s="156">
        <f>0</f>
        <v>0</v>
      </c>
      <c r="K37" s="37"/>
      <c r="L37" s="58"/>
      <c r="S37" s="37"/>
      <c r="T37" s="37"/>
      <c r="U37" s="37"/>
      <c r="V37" s="37"/>
      <c r="W37" s="37"/>
      <c r="X37" s="37"/>
      <c r="Y37" s="37"/>
      <c r="Z37" s="37"/>
      <c r="AA37" s="37"/>
      <c r="AB37" s="37"/>
      <c r="AC37" s="37"/>
      <c r="AD37" s="37"/>
      <c r="AE37" s="37"/>
    </row>
    <row r="38" spans="1:31" s="2" customFormat="1" ht="14.4" hidden="1" customHeight="1">
      <c r="A38" s="37"/>
      <c r="B38" s="40"/>
      <c r="C38" s="37"/>
      <c r="D38" s="37"/>
      <c r="E38" s="139" t="s">
        <v>44</v>
      </c>
      <c r="F38" s="156">
        <f>ROUND((ROUND((SUM(BH102:BH109) + SUM(BH129:BH137)),  2) + SUM(BH139:BH143)), 2)</f>
        <v>0</v>
      </c>
      <c r="G38" s="37"/>
      <c r="H38" s="37"/>
      <c r="I38" s="157">
        <v>0.2</v>
      </c>
      <c r="J38" s="156">
        <f>0</f>
        <v>0</v>
      </c>
      <c r="K38" s="37"/>
      <c r="L38" s="58"/>
      <c r="S38" s="37"/>
      <c r="T38" s="37"/>
      <c r="U38" s="37"/>
      <c r="V38" s="37"/>
      <c r="W38" s="37"/>
      <c r="X38" s="37"/>
      <c r="Y38" s="37"/>
      <c r="Z38" s="37"/>
      <c r="AA38" s="37"/>
      <c r="AB38" s="37"/>
      <c r="AC38" s="37"/>
      <c r="AD38" s="37"/>
      <c r="AE38" s="37"/>
    </row>
    <row r="39" spans="1:31" s="2" customFormat="1" ht="14.4" hidden="1" customHeight="1">
      <c r="A39" s="37"/>
      <c r="B39" s="40"/>
      <c r="C39" s="37"/>
      <c r="D39" s="37"/>
      <c r="E39" s="152" t="s">
        <v>45</v>
      </c>
      <c r="F39" s="153">
        <f>ROUND((ROUND((SUM(BI102:BI109) + SUM(BI129:BI137)),  2) + SUM(BI139:BI143)), 2)</f>
        <v>0</v>
      </c>
      <c r="G39" s="154"/>
      <c r="H39" s="154"/>
      <c r="I39" s="155">
        <v>0</v>
      </c>
      <c r="J39" s="153">
        <f>0</f>
        <v>0</v>
      </c>
      <c r="K39" s="37"/>
      <c r="L39" s="58"/>
      <c r="S39" s="37"/>
      <c r="T39" s="37"/>
      <c r="U39" s="37"/>
      <c r="V39" s="37"/>
      <c r="W39" s="37"/>
      <c r="X39" s="37"/>
      <c r="Y39" s="37"/>
      <c r="Z39" s="37"/>
      <c r="AA39" s="37"/>
      <c r="AB39" s="37"/>
      <c r="AC39" s="37"/>
      <c r="AD39" s="37"/>
      <c r="AE39" s="37"/>
    </row>
    <row r="40" spans="1:31" s="2" customFormat="1" ht="6.9" customHeight="1">
      <c r="A40" s="37"/>
      <c r="B40" s="40"/>
      <c r="C40" s="37"/>
      <c r="D40" s="37"/>
      <c r="E40" s="37"/>
      <c r="F40" s="37"/>
      <c r="G40" s="37"/>
      <c r="H40" s="37"/>
      <c r="I40" s="37"/>
      <c r="J40" s="37"/>
      <c r="K40" s="37"/>
      <c r="L40" s="58"/>
      <c r="S40" s="37"/>
      <c r="T40" s="37"/>
      <c r="U40" s="37"/>
      <c r="V40" s="37"/>
      <c r="W40" s="37"/>
      <c r="X40" s="37"/>
      <c r="Y40" s="37"/>
      <c r="Z40" s="37"/>
      <c r="AA40" s="37"/>
      <c r="AB40" s="37"/>
      <c r="AC40" s="37"/>
      <c r="AD40" s="37"/>
      <c r="AE40" s="37"/>
    </row>
    <row r="41" spans="1:31" s="2" customFormat="1" ht="25.35" customHeight="1">
      <c r="A41" s="37"/>
      <c r="B41" s="40"/>
      <c r="C41" s="158"/>
      <c r="D41" s="159" t="s">
        <v>46</v>
      </c>
      <c r="E41" s="160"/>
      <c r="F41" s="160"/>
      <c r="G41" s="161" t="s">
        <v>47</v>
      </c>
      <c r="H41" s="162" t="s">
        <v>48</v>
      </c>
      <c r="I41" s="160"/>
      <c r="J41" s="163">
        <f>SUM(J32:J39)</f>
        <v>0</v>
      </c>
      <c r="K41" s="164"/>
      <c r="L41" s="58"/>
      <c r="S41" s="37"/>
      <c r="T41" s="37"/>
      <c r="U41" s="37"/>
      <c r="V41" s="37"/>
      <c r="W41" s="37"/>
      <c r="X41" s="37"/>
      <c r="Y41" s="37"/>
      <c r="Z41" s="37"/>
      <c r="AA41" s="37"/>
      <c r="AB41" s="37"/>
      <c r="AC41" s="37"/>
      <c r="AD41" s="37"/>
      <c r="AE41" s="37"/>
    </row>
    <row r="42" spans="1:31" s="2" customFormat="1" ht="14.4" customHeight="1">
      <c r="A42" s="37"/>
      <c r="B42" s="40"/>
      <c r="C42" s="37"/>
      <c r="D42" s="37"/>
      <c r="E42" s="37"/>
      <c r="F42" s="37"/>
      <c r="G42" s="37"/>
      <c r="H42" s="37"/>
      <c r="I42" s="37"/>
      <c r="J42" s="37"/>
      <c r="K42" s="37"/>
      <c r="L42" s="58"/>
      <c r="S42" s="37"/>
      <c r="T42" s="37"/>
      <c r="U42" s="37"/>
      <c r="V42" s="37"/>
      <c r="W42" s="37"/>
      <c r="X42" s="37"/>
      <c r="Y42" s="37"/>
      <c r="Z42" s="37"/>
      <c r="AA42" s="37"/>
      <c r="AB42" s="37"/>
      <c r="AC42" s="37"/>
      <c r="AD42" s="37"/>
      <c r="AE42" s="37"/>
    </row>
    <row r="43" spans="1:31" s="1" customFormat="1" ht="14.4" customHeight="1">
      <c r="B43" s="22"/>
      <c r="L43" s="22"/>
    </row>
    <row r="44" spans="1:31" s="1" customFormat="1" ht="14.4" customHeight="1">
      <c r="B44" s="22"/>
      <c r="L44" s="22"/>
    </row>
    <row r="45" spans="1:31" s="1" customFormat="1" ht="14.4" customHeight="1">
      <c r="B45" s="22"/>
      <c r="L45" s="22"/>
    </row>
    <row r="46" spans="1:31" s="1" customFormat="1" ht="14.4" customHeight="1">
      <c r="B46" s="22"/>
      <c r="L46" s="22"/>
    </row>
    <row r="47" spans="1:31" s="1" customFormat="1" ht="14.4" customHeight="1">
      <c r="B47" s="22"/>
      <c r="L47" s="22"/>
    </row>
    <row r="48" spans="1:31" s="1" customFormat="1" ht="14.4" customHeight="1">
      <c r="B48" s="22"/>
      <c r="L48" s="22"/>
    </row>
    <row r="49" spans="1:31" s="1" customFormat="1" ht="14.4" customHeight="1">
      <c r="B49" s="22"/>
      <c r="L49" s="22"/>
    </row>
    <row r="50" spans="1:31" s="2" customFormat="1" ht="14.4" customHeight="1">
      <c r="B50" s="58"/>
      <c r="D50" s="165" t="s">
        <v>49</v>
      </c>
      <c r="E50" s="166"/>
      <c r="F50" s="166"/>
      <c r="G50" s="165" t="s">
        <v>50</v>
      </c>
      <c r="H50" s="166"/>
      <c r="I50" s="166"/>
      <c r="J50" s="166"/>
      <c r="K50" s="166"/>
      <c r="L50" s="58"/>
    </row>
    <row r="51" spans="1:31" ht="10.199999999999999">
      <c r="B51" s="22"/>
      <c r="L51" s="22"/>
    </row>
    <row r="52" spans="1:31" ht="10.199999999999999">
      <c r="B52" s="22"/>
      <c r="L52" s="22"/>
    </row>
    <row r="53" spans="1:31" ht="10.199999999999999">
      <c r="B53" s="22"/>
      <c r="L53" s="22"/>
    </row>
    <row r="54" spans="1:31" ht="10.199999999999999">
      <c r="B54" s="22"/>
      <c r="L54" s="22"/>
    </row>
    <row r="55" spans="1:31" ht="10.199999999999999">
      <c r="B55" s="22"/>
      <c r="L55" s="22"/>
    </row>
    <row r="56" spans="1:31" ht="10.199999999999999">
      <c r="B56" s="22"/>
      <c r="L56" s="22"/>
    </row>
    <row r="57" spans="1:31" ht="10.199999999999999">
      <c r="B57" s="22"/>
      <c r="L57" s="22"/>
    </row>
    <row r="58" spans="1:31" ht="10.199999999999999">
      <c r="B58" s="22"/>
      <c r="L58" s="22"/>
    </row>
    <row r="59" spans="1:31" ht="10.199999999999999">
      <c r="B59" s="22"/>
      <c r="L59" s="22"/>
    </row>
    <row r="60" spans="1:31" ht="10.199999999999999">
      <c r="B60" s="22"/>
      <c r="L60" s="22"/>
    </row>
    <row r="61" spans="1:31" s="2" customFormat="1" ht="13.2">
      <c r="A61" s="37"/>
      <c r="B61" s="40"/>
      <c r="C61" s="37"/>
      <c r="D61" s="167" t="s">
        <v>51</v>
      </c>
      <c r="E61" s="168"/>
      <c r="F61" s="169" t="s">
        <v>52</v>
      </c>
      <c r="G61" s="167" t="s">
        <v>51</v>
      </c>
      <c r="H61" s="168"/>
      <c r="I61" s="168"/>
      <c r="J61" s="170" t="s">
        <v>52</v>
      </c>
      <c r="K61" s="168"/>
      <c r="L61" s="58"/>
      <c r="S61" s="37"/>
      <c r="T61" s="37"/>
      <c r="U61" s="37"/>
      <c r="V61" s="37"/>
      <c r="W61" s="37"/>
      <c r="X61" s="37"/>
      <c r="Y61" s="37"/>
      <c r="Z61" s="37"/>
      <c r="AA61" s="37"/>
      <c r="AB61" s="37"/>
      <c r="AC61" s="37"/>
      <c r="AD61" s="37"/>
      <c r="AE61" s="37"/>
    </row>
    <row r="62" spans="1:31" ht="10.199999999999999">
      <c r="B62" s="22"/>
      <c r="L62" s="22"/>
    </row>
    <row r="63" spans="1:31" ht="10.199999999999999">
      <c r="B63" s="22"/>
      <c r="L63" s="22"/>
    </row>
    <row r="64" spans="1:31" ht="10.199999999999999">
      <c r="B64" s="22"/>
      <c r="L64" s="22"/>
    </row>
    <row r="65" spans="1:31" s="2" customFormat="1" ht="13.2">
      <c r="A65" s="37"/>
      <c r="B65" s="40"/>
      <c r="C65" s="37"/>
      <c r="D65" s="165" t="s">
        <v>53</v>
      </c>
      <c r="E65" s="171"/>
      <c r="F65" s="171"/>
      <c r="G65" s="165" t="s">
        <v>54</v>
      </c>
      <c r="H65" s="171"/>
      <c r="I65" s="171"/>
      <c r="J65" s="171"/>
      <c r="K65" s="171"/>
      <c r="L65" s="58"/>
      <c r="S65" s="37"/>
      <c r="T65" s="37"/>
      <c r="U65" s="37"/>
      <c r="V65" s="37"/>
      <c r="W65" s="37"/>
      <c r="X65" s="37"/>
      <c r="Y65" s="37"/>
      <c r="Z65" s="37"/>
      <c r="AA65" s="37"/>
      <c r="AB65" s="37"/>
      <c r="AC65" s="37"/>
      <c r="AD65" s="37"/>
      <c r="AE65" s="37"/>
    </row>
    <row r="66" spans="1:31" ht="10.199999999999999">
      <c r="B66" s="22"/>
      <c r="L66" s="22"/>
    </row>
    <row r="67" spans="1:31" ht="10.199999999999999">
      <c r="B67" s="22"/>
      <c r="L67" s="22"/>
    </row>
    <row r="68" spans="1:31" ht="10.199999999999999">
      <c r="B68" s="22"/>
      <c r="L68" s="22"/>
    </row>
    <row r="69" spans="1:31" ht="10.199999999999999">
      <c r="B69" s="22"/>
      <c r="L69" s="22"/>
    </row>
    <row r="70" spans="1:31" ht="10.199999999999999">
      <c r="B70" s="22"/>
      <c r="L70" s="22"/>
    </row>
    <row r="71" spans="1:31" ht="10.199999999999999">
      <c r="B71" s="22"/>
      <c r="L71" s="22"/>
    </row>
    <row r="72" spans="1:31" ht="10.199999999999999">
      <c r="B72" s="22"/>
      <c r="L72" s="22"/>
    </row>
    <row r="73" spans="1:31" ht="10.199999999999999">
      <c r="B73" s="22"/>
      <c r="L73" s="22"/>
    </row>
    <row r="74" spans="1:31" ht="10.199999999999999">
      <c r="B74" s="22"/>
      <c r="L74" s="22"/>
    </row>
    <row r="75" spans="1:31" ht="10.199999999999999">
      <c r="B75" s="22"/>
      <c r="L75" s="22"/>
    </row>
    <row r="76" spans="1:31" s="2" customFormat="1" ht="13.2">
      <c r="A76" s="37"/>
      <c r="B76" s="40"/>
      <c r="C76" s="37"/>
      <c r="D76" s="167" t="s">
        <v>51</v>
      </c>
      <c r="E76" s="168"/>
      <c r="F76" s="169" t="s">
        <v>52</v>
      </c>
      <c r="G76" s="167" t="s">
        <v>51</v>
      </c>
      <c r="H76" s="168"/>
      <c r="I76" s="168"/>
      <c r="J76" s="170" t="s">
        <v>52</v>
      </c>
      <c r="K76" s="168"/>
      <c r="L76" s="58"/>
      <c r="S76" s="37"/>
      <c r="T76" s="37"/>
      <c r="U76" s="37"/>
      <c r="V76" s="37"/>
      <c r="W76" s="37"/>
      <c r="X76" s="37"/>
      <c r="Y76" s="37"/>
      <c r="Z76" s="37"/>
      <c r="AA76" s="37"/>
      <c r="AB76" s="37"/>
      <c r="AC76" s="37"/>
      <c r="AD76" s="37"/>
      <c r="AE76" s="37"/>
    </row>
    <row r="77" spans="1:31" s="2" customFormat="1" ht="14.4" customHeight="1">
      <c r="A77" s="37"/>
      <c r="B77" s="172"/>
      <c r="C77" s="173"/>
      <c r="D77" s="173"/>
      <c r="E77" s="173"/>
      <c r="F77" s="173"/>
      <c r="G77" s="173"/>
      <c r="H77" s="173"/>
      <c r="I77" s="173"/>
      <c r="J77" s="173"/>
      <c r="K77" s="173"/>
      <c r="L77" s="58"/>
      <c r="S77" s="37"/>
      <c r="T77" s="37"/>
      <c r="U77" s="37"/>
      <c r="V77" s="37"/>
      <c r="W77" s="37"/>
      <c r="X77" s="37"/>
      <c r="Y77" s="37"/>
      <c r="Z77" s="37"/>
      <c r="AA77" s="37"/>
      <c r="AB77" s="37"/>
      <c r="AC77" s="37"/>
      <c r="AD77" s="37"/>
      <c r="AE77" s="37"/>
    </row>
    <row r="81" spans="1:47" s="2" customFormat="1" ht="6.9" customHeight="1">
      <c r="A81" s="37"/>
      <c r="B81" s="174"/>
      <c r="C81" s="175"/>
      <c r="D81" s="175"/>
      <c r="E81" s="175"/>
      <c r="F81" s="175"/>
      <c r="G81" s="175"/>
      <c r="H81" s="175"/>
      <c r="I81" s="175"/>
      <c r="J81" s="175"/>
      <c r="K81" s="175"/>
      <c r="L81" s="58"/>
      <c r="S81" s="37"/>
      <c r="T81" s="37"/>
      <c r="U81" s="37"/>
      <c r="V81" s="37"/>
      <c r="W81" s="37"/>
      <c r="X81" s="37"/>
      <c r="Y81" s="37"/>
      <c r="Z81" s="37"/>
      <c r="AA81" s="37"/>
      <c r="AB81" s="37"/>
      <c r="AC81" s="37"/>
      <c r="AD81" s="37"/>
      <c r="AE81" s="37"/>
    </row>
    <row r="82" spans="1:47" s="2" customFormat="1" ht="24.9" customHeight="1">
      <c r="A82" s="37"/>
      <c r="B82" s="38"/>
      <c r="C82" s="25" t="s">
        <v>325</v>
      </c>
      <c r="D82" s="39"/>
      <c r="E82" s="39"/>
      <c r="F82" s="39"/>
      <c r="G82" s="39"/>
      <c r="H82" s="39"/>
      <c r="I82" s="39"/>
      <c r="J82" s="39"/>
      <c r="K82" s="39"/>
      <c r="L82" s="58"/>
      <c r="S82" s="37"/>
      <c r="T82" s="37"/>
      <c r="U82" s="37"/>
      <c r="V82" s="37"/>
      <c r="W82" s="37"/>
      <c r="X82" s="37"/>
      <c r="Y82" s="37"/>
      <c r="Z82" s="37"/>
      <c r="AA82" s="37"/>
      <c r="AB82" s="37"/>
      <c r="AC82" s="37"/>
      <c r="AD82" s="37"/>
      <c r="AE82" s="37"/>
    </row>
    <row r="83" spans="1:47" s="2" customFormat="1" ht="6.9" customHeight="1">
      <c r="A83" s="37"/>
      <c r="B83" s="38"/>
      <c r="C83" s="39"/>
      <c r="D83" s="39"/>
      <c r="E83" s="39"/>
      <c r="F83" s="39"/>
      <c r="G83" s="39"/>
      <c r="H83" s="39"/>
      <c r="I83" s="39"/>
      <c r="J83" s="39"/>
      <c r="K83" s="39"/>
      <c r="L83" s="58"/>
      <c r="S83" s="37"/>
      <c r="T83" s="37"/>
      <c r="U83" s="37"/>
      <c r="V83" s="37"/>
      <c r="W83" s="37"/>
      <c r="X83" s="37"/>
      <c r="Y83" s="37"/>
      <c r="Z83" s="37"/>
      <c r="AA83" s="37"/>
      <c r="AB83" s="37"/>
      <c r="AC83" s="37"/>
      <c r="AD83" s="37"/>
      <c r="AE83" s="37"/>
    </row>
    <row r="84" spans="1:47" s="2" customFormat="1" ht="12" customHeight="1">
      <c r="A84" s="37"/>
      <c r="B84" s="38"/>
      <c r="C84" s="31" t="s">
        <v>15</v>
      </c>
      <c r="D84" s="39"/>
      <c r="E84" s="39"/>
      <c r="F84" s="39"/>
      <c r="G84" s="39"/>
      <c r="H84" s="39"/>
      <c r="I84" s="39"/>
      <c r="J84" s="39"/>
      <c r="K84" s="39"/>
      <c r="L84" s="58"/>
      <c r="S84" s="37"/>
      <c r="T84" s="37"/>
      <c r="U84" s="37"/>
      <c r="V84" s="37"/>
      <c r="W84" s="37"/>
      <c r="X84" s="37"/>
      <c r="Y84" s="37"/>
      <c r="Z84" s="37"/>
      <c r="AA84" s="37"/>
      <c r="AB84" s="37"/>
      <c r="AC84" s="37"/>
      <c r="AD84" s="37"/>
      <c r="AE84" s="37"/>
    </row>
    <row r="85" spans="1:47" s="2" customFormat="1" ht="39.75" customHeight="1">
      <c r="A85" s="37"/>
      <c r="B85" s="38"/>
      <c r="C85" s="39"/>
      <c r="D85" s="39"/>
      <c r="E85" s="398" t="str">
        <f>E7</f>
        <v>OPRAVA POŠKODENÝCH PODLÁH A PRIESTOROV GARÁŽÍ NA 3.PP, 2.PP, 1.PP, MEZANÍNU, HOSPODÁRSKEHO A BANK. DVORA V OBJEKTE NBS</v>
      </c>
      <c r="F85" s="399"/>
      <c r="G85" s="399"/>
      <c r="H85" s="399"/>
      <c r="I85" s="39"/>
      <c r="J85" s="39"/>
      <c r="K85" s="39"/>
      <c r="L85" s="58"/>
      <c r="S85" s="37"/>
      <c r="T85" s="37"/>
      <c r="U85" s="37"/>
      <c r="V85" s="37"/>
      <c r="W85" s="37"/>
      <c r="X85" s="37"/>
      <c r="Y85" s="37"/>
      <c r="Z85" s="37"/>
      <c r="AA85" s="37"/>
      <c r="AB85" s="37"/>
      <c r="AC85" s="37"/>
      <c r="AD85" s="37"/>
      <c r="AE85" s="37"/>
    </row>
    <row r="86" spans="1:47" s="2" customFormat="1" ht="12" customHeight="1">
      <c r="A86" s="37"/>
      <c r="B86" s="38"/>
      <c r="C86" s="31" t="s">
        <v>160</v>
      </c>
      <c r="D86" s="39"/>
      <c r="E86" s="39"/>
      <c r="F86" s="39"/>
      <c r="G86" s="39"/>
      <c r="H86" s="39"/>
      <c r="I86" s="39"/>
      <c r="J86" s="39"/>
      <c r="K86" s="39"/>
      <c r="L86" s="58"/>
      <c r="S86" s="37"/>
      <c r="T86" s="37"/>
      <c r="U86" s="37"/>
      <c r="V86" s="37"/>
      <c r="W86" s="37"/>
      <c r="X86" s="37"/>
      <c r="Y86" s="37"/>
      <c r="Z86" s="37"/>
      <c r="AA86" s="37"/>
      <c r="AB86" s="37"/>
      <c r="AC86" s="37"/>
      <c r="AD86" s="37"/>
      <c r="AE86" s="37"/>
    </row>
    <row r="87" spans="1:47" s="2" customFormat="1" ht="16.5" customHeight="1">
      <c r="A87" s="37"/>
      <c r="B87" s="38"/>
      <c r="C87" s="39"/>
      <c r="D87" s="39"/>
      <c r="E87" s="337" t="str">
        <f>E9</f>
        <v>05 - Stabilné hasiace zariadenia</v>
      </c>
      <c r="F87" s="400"/>
      <c r="G87" s="400"/>
      <c r="H87" s="400"/>
      <c r="I87" s="39"/>
      <c r="J87" s="39"/>
      <c r="K87" s="39"/>
      <c r="L87" s="58"/>
      <c r="S87" s="37"/>
      <c r="T87" s="37"/>
      <c r="U87" s="37"/>
      <c r="V87" s="37"/>
      <c r="W87" s="37"/>
      <c r="X87" s="37"/>
      <c r="Y87" s="37"/>
      <c r="Z87" s="37"/>
      <c r="AA87" s="37"/>
      <c r="AB87" s="37"/>
      <c r="AC87" s="37"/>
      <c r="AD87" s="37"/>
      <c r="AE87" s="37"/>
    </row>
    <row r="88" spans="1:47" s="2" customFormat="1" ht="6.9" customHeight="1">
      <c r="A88" s="37"/>
      <c r="B88" s="38"/>
      <c r="C88" s="39"/>
      <c r="D88" s="39"/>
      <c r="E88" s="39"/>
      <c r="F88" s="39"/>
      <c r="G88" s="39"/>
      <c r="H88" s="39"/>
      <c r="I88" s="39"/>
      <c r="J88" s="39"/>
      <c r="K88" s="39"/>
      <c r="L88" s="58"/>
      <c r="S88" s="37"/>
      <c r="T88" s="37"/>
      <c r="U88" s="37"/>
      <c r="V88" s="37"/>
      <c r="W88" s="37"/>
      <c r="X88" s="37"/>
      <c r="Y88" s="37"/>
      <c r="Z88" s="37"/>
      <c r="AA88" s="37"/>
      <c r="AB88" s="37"/>
      <c r="AC88" s="37"/>
      <c r="AD88" s="37"/>
      <c r="AE88" s="37"/>
    </row>
    <row r="89" spans="1:47" s="2" customFormat="1" ht="12" customHeight="1">
      <c r="A89" s="37"/>
      <c r="B89" s="38"/>
      <c r="C89" s="31" t="s">
        <v>19</v>
      </c>
      <c r="D89" s="39"/>
      <c r="E89" s="39"/>
      <c r="F89" s="29" t="str">
        <f>F12</f>
        <v xml:space="preserve"> </v>
      </c>
      <c r="G89" s="39"/>
      <c r="H89" s="39"/>
      <c r="I89" s="31" t="s">
        <v>21</v>
      </c>
      <c r="J89" s="73" t="str">
        <f>IF(J12="","",J12)</f>
        <v>9. 5. 2022</v>
      </c>
      <c r="K89" s="39"/>
      <c r="L89" s="58"/>
      <c r="S89" s="37"/>
      <c r="T89" s="37"/>
      <c r="U89" s="37"/>
      <c r="V89" s="37"/>
      <c r="W89" s="37"/>
      <c r="X89" s="37"/>
      <c r="Y89" s="37"/>
      <c r="Z89" s="37"/>
      <c r="AA89" s="37"/>
      <c r="AB89" s="37"/>
      <c r="AC89" s="37"/>
      <c r="AD89" s="37"/>
      <c r="AE89" s="37"/>
    </row>
    <row r="90" spans="1:47" s="2" customFormat="1" ht="6.9" customHeight="1">
      <c r="A90" s="37"/>
      <c r="B90" s="38"/>
      <c r="C90" s="39"/>
      <c r="D90" s="39"/>
      <c r="E90" s="39"/>
      <c r="F90" s="39"/>
      <c r="G90" s="39"/>
      <c r="H90" s="39"/>
      <c r="I90" s="39"/>
      <c r="J90" s="39"/>
      <c r="K90" s="39"/>
      <c r="L90" s="58"/>
      <c r="S90" s="37"/>
      <c r="T90" s="37"/>
      <c r="U90" s="37"/>
      <c r="V90" s="37"/>
      <c r="W90" s="37"/>
      <c r="X90" s="37"/>
      <c r="Y90" s="37"/>
      <c r="Z90" s="37"/>
      <c r="AA90" s="37"/>
      <c r="AB90" s="37"/>
      <c r="AC90" s="37"/>
      <c r="AD90" s="37"/>
      <c r="AE90" s="37"/>
    </row>
    <row r="91" spans="1:47" s="2" customFormat="1" ht="25.65" customHeight="1">
      <c r="A91" s="37"/>
      <c r="B91" s="38"/>
      <c r="C91" s="31" t="s">
        <v>23</v>
      </c>
      <c r="D91" s="39"/>
      <c r="E91" s="39"/>
      <c r="F91" s="29" t="str">
        <f>E15</f>
        <v>A BKPŠ, SPOL. S.R.O.</v>
      </c>
      <c r="G91" s="39"/>
      <c r="H91" s="39"/>
      <c r="I91" s="31" t="s">
        <v>29</v>
      </c>
      <c r="J91" s="34" t="str">
        <f>E21</f>
        <v>A BKPŠ, SPOL. S.R.O.</v>
      </c>
      <c r="K91" s="39"/>
      <c r="L91" s="58"/>
      <c r="S91" s="37"/>
      <c r="T91" s="37"/>
      <c r="U91" s="37"/>
      <c r="V91" s="37"/>
      <c r="W91" s="37"/>
      <c r="X91" s="37"/>
      <c r="Y91" s="37"/>
      <c r="Z91" s="37"/>
      <c r="AA91" s="37"/>
      <c r="AB91" s="37"/>
      <c r="AC91" s="37"/>
      <c r="AD91" s="37"/>
      <c r="AE91" s="37"/>
    </row>
    <row r="92" spans="1:47" s="2" customFormat="1" ht="15.15" customHeight="1">
      <c r="A92" s="37"/>
      <c r="B92" s="38"/>
      <c r="C92" s="31" t="s">
        <v>27</v>
      </c>
      <c r="D92" s="39"/>
      <c r="E92" s="39"/>
      <c r="F92" s="29" t="str">
        <f>IF(E18="","",E18)</f>
        <v>Vyplň údaj</v>
      </c>
      <c r="G92" s="39"/>
      <c r="H92" s="39"/>
      <c r="I92" s="31" t="s">
        <v>31</v>
      </c>
      <c r="J92" s="34" t="str">
        <f>E24</f>
        <v>Tordaji Ľubomír</v>
      </c>
      <c r="K92" s="39"/>
      <c r="L92" s="58"/>
      <c r="S92" s="37"/>
      <c r="T92" s="37"/>
      <c r="U92" s="37"/>
      <c r="V92" s="37"/>
      <c r="W92" s="37"/>
      <c r="X92" s="37"/>
      <c r="Y92" s="37"/>
      <c r="Z92" s="37"/>
      <c r="AA92" s="37"/>
      <c r="AB92" s="37"/>
      <c r="AC92" s="37"/>
      <c r="AD92" s="37"/>
      <c r="AE92" s="37"/>
    </row>
    <row r="93" spans="1:47" s="2" customFormat="1" ht="10.35" customHeight="1">
      <c r="A93" s="37"/>
      <c r="B93" s="38"/>
      <c r="C93" s="39"/>
      <c r="D93" s="39"/>
      <c r="E93" s="39"/>
      <c r="F93" s="39"/>
      <c r="G93" s="39"/>
      <c r="H93" s="39"/>
      <c r="I93" s="39"/>
      <c r="J93" s="39"/>
      <c r="K93" s="39"/>
      <c r="L93" s="58"/>
      <c r="S93" s="37"/>
      <c r="T93" s="37"/>
      <c r="U93" s="37"/>
      <c r="V93" s="37"/>
      <c r="W93" s="37"/>
      <c r="X93" s="37"/>
      <c r="Y93" s="37"/>
      <c r="Z93" s="37"/>
      <c r="AA93" s="37"/>
      <c r="AB93" s="37"/>
      <c r="AC93" s="37"/>
      <c r="AD93" s="37"/>
      <c r="AE93" s="37"/>
    </row>
    <row r="94" spans="1:47" s="2" customFormat="1" ht="29.25" customHeight="1">
      <c r="A94" s="37"/>
      <c r="B94" s="38"/>
      <c r="C94" s="176" t="s">
        <v>335</v>
      </c>
      <c r="D94" s="132"/>
      <c r="E94" s="132"/>
      <c r="F94" s="132"/>
      <c r="G94" s="132"/>
      <c r="H94" s="132"/>
      <c r="I94" s="132"/>
      <c r="J94" s="177" t="s">
        <v>336</v>
      </c>
      <c r="K94" s="132"/>
      <c r="L94" s="58"/>
      <c r="S94" s="37"/>
      <c r="T94" s="37"/>
      <c r="U94" s="37"/>
      <c r="V94" s="37"/>
      <c r="W94" s="37"/>
      <c r="X94" s="37"/>
      <c r="Y94" s="37"/>
      <c r="Z94" s="37"/>
      <c r="AA94" s="37"/>
      <c r="AB94" s="37"/>
      <c r="AC94" s="37"/>
      <c r="AD94" s="37"/>
      <c r="AE94" s="37"/>
    </row>
    <row r="95" spans="1:47" s="2" customFormat="1" ht="10.35" customHeight="1">
      <c r="A95" s="37"/>
      <c r="B95" s="38"/>
      <c r="C95" s="39"/>
      <c r="D95" s="39"/>
      <c r="E95" s="39"/>
      <c r="F95" s="39"/>
      <c r="G95" s="39"/>
      <c r="H95" s="39"/>
      <c r="I95" s="39"/>
      <c r="J95" s="39"/>
      <c r="K95" s="39"/>
      <c r="L95" s="58"/>
      <c r="S95" s="37"/>
      <c r="T95" s="37"/>
      <c r="U95" s="37"/>
      <c r="V95" s="37"/>
      <c r="W95" s="37"/>
      <c r="X95" s="37"/>
      <c r="Y95" s="37"/>
      <c r="Z95" s="37"/>
      <c r="AA95" s="37"/>
      <c r="AB95" s="37"/>
      <c r="AC95" s="37"/>
      <c r="AD95" s="37"/>
      <c r="AE95" s="37"/>
    </row>
    <row r="96" spans="1:47" s="2" customFormat="1" ht="22.8" customHeight="1">
      <c r="A96" s="37"/>
      <c r="B96" s="38"/>
      <c r="C96" s="178" t="s">
        <v>337</v>
      </c>
      <c r="D96" s="39"/>
      <c r="E96" s="39"/>
      <c r="F96" s="39"/>
      <c r="G96" s="39"/>
      <c r="H96" s="39"/>
      <c r="I96" s="39"/>
      <c r="J96" s="91">
        <f>J129</f>
        <v>0</v>
      </c>
      <c r="K96" s="39"/>
      <c r="L96" s="58"/>
      <c r="S96" s="37"/>
      <c r="T96" s="37"/>
      <c r="U96" s="37"/>
      <c r="V96" s="37"/>
      <c r="W96" s="37"/>
      <c r="X96" s="37"/>
      <c r="Y96" s="37"/>
      <c r="Z96" s="37"/>
      <c r="AA96" s="37"/>
      <c r="AB96" s="37"/>
      <c r="AC96" s="37"/>
      <c r="AD96" s="37"/>
      <c r="AE96" s="37"/>
      <c r="AU96" s="19" t="s">
        <v>338</v>
      </c>
    </row>
    <row r="97" spans="1:65" s="9" customFormat="1" ht="24.9" customHeight="1">
      <c r="B97" s="179"/>
      <c r="C97" s="180"/>
      <c r="D97" s="181" t="s">
        <v>2543</v>
      </c>
      <c r="E97" s="182"/>
      <c r="F97" s="182"/>
      <c r="G97" s="182"/>
      <c r="H97" s="182"/>
      <c r="I97" s="182"/>
      <c r="J97" s="183">
        <f>J130</f>
        <v>0</v>
      </c>
      <c r="K97" s="180"/>
      <c r="L97" s="184"/>
    </row>
    <row r="98" spans="1:65" s="10" customFormat="1" ht="19.95" customHeight="1">
      <c r="B98" s="185"/>
      <c r="C98" s="111"/>
      <c r="D98" s="186" t="s">
        <v>2609</v>
      </c>
      <c r="E98" s="187"/>
      <c r="F98" s="187"/>
      <c r="G98" s="187"/>
      <c r="H98" s="187"/>
      <c r="I98" s="187"/>
      <c r="J98" s="188">
        <f>J131</f>
        <v>0</v>
      </c>
      <c r="K98" s="111"/>
      <c r="L98" s="189"/>
    </row>
    <row r="99" spans="1:65" s="9" customFormat="1" ht="21.75" customHeight="1">
      <c r="B99" s="179"/>
      <c r="C99" s="180"/>
      <c r="D99" s="190" t="s">
        <v>364</v>
      </c>
      <c r="E99" s="180"/>
      <c r="F99" s="180"/>
      <c r="G99" s="180"/>
      <c r="H99" s="180"/>
      <c r="I99" s="180"/>
      <c r="J99" s="191">
        <f>J138</f>
        <v>0</v>
      </c>
      <c r="K99" s="180"/>
      <c r="L99" s="184"/>
    </row>
    <row r="100" spans="1:65" s="2" customFormat="1" ht="21.75" customHeight="1">
      <c r="A100" s="37"/>
      <c r="B100" s="38"/>
      <c r="C100" s="39"/>
      <c r="D100" s="39"/>
      <c r="E100" s="39"/>
      <c r="F100" s="39"/>
      <c r="G100" s="39"/>
      <c r="H100" s="39"/>
      <c r="I100" s="39"/>
      <c r="J100" s="39"/>
      <c r="K100" s="39"/>
      <c r="L100" s="58"/>
      <c r="S100" s="37"/>
      <c r="T100" s="37"/>
      <c r="U100" s="37"/>
      <c r="V100" s="37"/>
      <c r="W100" s="37"/>
      <c r="X100" s="37"/>
      <c r="Y100" s="37"/>
      <c r="Z100" s="37"/>
      <c r="AA100" s="37"/>
      <c r="AB100" s="37"/>
      <c r="AC100" s="37"/>
      <c r="AD100" s="37"/>
      <c r="AE100" s="37"/>
    </row>
    <row r="101" spans="1:65" s="2" customFormat="1" ht="6.9" customHeight="1">
      <c r="A101" s="37"/>
      <c r="B101" s="38"/>
      <c r="C101" s="39"/>
      <c r="D101" s="39"/>
      <c r="E101" s="39"/>
      <c r="F101" s="39"/>
      <c r="G101" s="39"/>
      <c r="H101" s="39"/>
      <c r="I101" s="39"/>
      <c r="J101" s="39"/>
      <c r="K101" s="39"/>
      <c r="L101" s="58"/>
      <c r="S101" s="37"/>
      <c r="T101" s="37"/>
      <c r="U101" s="37"/>
      <c r="V101" s="37"/>
      <c r="W101" s="37"/>
      <c r="X101" s="37"/>
      <c r="Y101" s="37"/>
      <c r="Z101" s="37"/>
      <c r="AA101" s="37"/>
      <c r="AB101" s="37"/>
      <c r="AC101" s="37"/>
      <c r="AD101" s="37"/>
      <c r="AE101" s="37"/>
    </row>
    <row r="102" spans="1:65" s="2" customFormat="1" ht="29.25" customHeight="1">
      <c r="A102" s="37"/>
      <c r="B102" s="38"/>
      <c r="C102" s="178" t="s">
        <v>365</v>
      </c>
      <c r="D102" s="39"/>
      <c r="E102" s="39"/>
      <c r="F102" s="39"/>
      <c r="G102" s="39"/>
      <c r="H102" s="39"/>
      <c r="I102" s="39"/>
      <c r="J102" s="192">
        <f>ROUND(J103 + J104 + J105 + J106 + J107 + J108,2)</f>
        <v>0</v>
      </c>
      <c r="K102" s="39"/>
      <c r="L102" s="58"/>
      <c r="N102" s="193" t="s">
        <v>40</v>
      </c>
      <c r="S102" s="37"/>
      <c r="T102" s="37"/>
      <c r="U102" s="37"/>
      <c r="V102" s="37"/>
      <c r="W102" s="37"/>
      <c r="X102" s="37"/>
      <c r="Y102" s="37"/>
      <c r="Z102" s="37"/>
      <c r="AA102" s="37"/>
      <c r="AB102" s="37"/>
      <c r="AC102" s="37"/>
      <c r="AD102" s="37"/>
      <c r="AE102" s="37"/>
    </row>
    <row r="103" spans="1:65" s="2" customFormat="1" ht="18" customHeight="1">
      <c r="A103" s="37"/>
      <c r="B103" s="38"/>
      <c r="C103" s="39"/>
      <c r="D103" s="389" t="s">
        <v>366</v>
      </c>
      <c r="E103" s="387"/>
      <c r="F103" s="387"/>
      <c r="G103" s="39"/>
      <c r="H103" s="39"/>
      <c r="I103" s="39"/>
      <c r="J103" s="124">
        <v>0</v>
      </c>
      <c r="K103" s="39"/>
      <c r="L103" s="194"/>
      <c r="M103" s="195"/>
      <c r="N103" s="196" t="s">
        <v>42</v>
      </c>
      <c r="O103" s="195"/>
      <c r="P103" s="195"/>
      <c r="Q103" s="195"/>
      <c r="R103" s="195"/>
      <c r="S103" s="197"/>
      <c r="T103" s="197"/>
      <c r="U103" s="197"/>
      <c r="V103" s="197"/>
      <c r="W103" s="197"/>
      <c r="X103" s="197"/>
      <c r="Y103" s="197"/>
      <c r="Z103" s="197"/>
      <c r="AA103" s="197"/>
      <c r="AB103" s="197"/>
      <c r="AC103" s="197"/>
      <c r="AD103" s="197"/>
      <c r="AE103" s="197"/>
      <c r="AF103" s="195"/>
      <c r="AG103" s="195"/>
      <c r="AH103" s="195"/>
      <c r="AI103" s="195"/>
      <c r="AJ103" s="195"/>
      <c r="AK103" s="195"/>
      <c r="AL103" s="195"/>
      <c r="AM103" s="195"/>
      <c r="AN103" s="195"/>
      <c r="AO103" s="195"/>
      <c r="AP103" s="195"/>
      <c r="AQ103" s="195"/>
      <c r="AR103" s="195"/>
      <c r="AS103" s="195"/>
      <c r="AT103" s="195"/>
      <c r="AU103" s="195"/>
      <c r="AV103" s="195"/>
      <c r="AW103" s="195"/>
      <c r="AX103" s="195"/>
      <c r="AY103" s="198" t="s">
        <v>367</v>
      </c>
      <c r="AZ103" s="195"/>
      <c r="BA103" s="195"/>
      <c r="BB103" s="195"/>
      <c r="BC103" s="195"/>
      <c r="BD103" s="195"/>
      <c r="BE103" s="199">
        <f t="shared" ref="BE103:BE108" si="0">IF(N103="základná",J103,0)</f>
        <v>0</v>
      </c>
      <c r="BF103" s="199">
        <f t="shared" ref="BF103:BF108" si="1">IF(N103="znížená",J103,0)</f>
        <v>0</v>
      </c>
      <c r="BG103" s="199">
        <f t="shared" ref="BG103:BG108" si="2">IF(N103="zákl. prenesená",J103,0)</f>
        <v>0</v>
      </c>
      <c r="BH103" s="199">
        <f t="shared" ref="BH103:BH108" si="3">IF(N103="zníž. prenesená",J103,0)</f>
        <v>0</v>
      </c>
      <c r="BI103" s="199">
        <f t="shared" ref="BI103:BI108" si="4">IF(N103="nulová",J103,0)</f>
        <v>0</v>
      </c>
      <c r="BJ103" s="198" t="s">
        <v>92</v>
      </c>
      <c r="BK103" s="195"/>
      <c r="BL103" s="195"/>
      <c r="BM103" s="195"/>
    </row>
    <row r="104" spans="1:65" s="2" customFormat="1" ht="18" customHeight="1">
      <c r="A104" s="37"/>
      <c r="B104" s="38"/>
      <c r="C104" s="39"/>
      <c r="D104" s="389" t="s">
        <v>368</v>
      </c>
      <c r="E104" s="387"/>
      <c r="F104" s="387"/>
      <c r="G104" s="39"/>
      <c r="H104" s="39"/>
      <c r="I104" s="39"/>
      <c r="J104" s="124">
        <v>0</v>
      </c>
      <c r="K104" s="39"/>
      <c r="L104" s="194"/>
      <c r="M104" s="195"/>
      <c r="N104" s="196" t="s">
        <v>42</v>
      </c>
      <c r="O104" s="195"/>
      <c r="P104" s="195"/>
      <c r="Q104" s="195"/>
      <c r="R104" s="195"/>
      <c r="S104" s="197"/>
      <c r="T104" s="197"/>
      <c r="U104" s="197"/>
      <c r="V104" s="197"/>
      <c r="W104" s="197"/>
      <c r="X104" s="197"/>
      <c r="Y104" s="197"/>
      <c r="Z104" s="197"/>
      <c r="AA104" s="197"/>
      <c r="AB104" s="197"/>
      <c r="AC104" s="197"/>
      <c r="AD104" s="197"/>
      <c r="AE104" s="197"/>
      <c r="AF104" s="195"/>
      <c r="AG104" s="195"/>
      <c r="AH104" s="195"/>
      <c r="AI104" s="195"/>
      <c r="AJ104" s="195"/>
      <c r="AK104" s="195"/>
      <c r="AL104" s="195"/>
      <c r="AM104" s="195"/>
      <c r="AN104" s="195"/>
      <c r="AO104" s="195"/>
      <c r="AP104" s="195"/>
      <c r="AQ104" s="195"/>
      <c r="AR104" s="195"/>
      <c r="AS104" s="195"/>
      <c r="AT104" s="195"/>
      <c r="AU104" s="195"/>
      <c r="AV104" s="195"/>
      <c r="AW104" s="195"/>
      <c r="AX104" s="195"/>
      <c r="AY104" s="198" t="s">
        <v>367</v>
      </c>
      <c r="AZ104" s="195"/>
      <c r="BA104" s="195"/>
      <c r="BB104" s="195"/>
      <c r="BC104" s="195"/>
      <c r="BD104" s="195"/>
      <c r="BE104" s="199">
        <f t="shared" si="0"/>
        <v>0</v>
      </c>
      <c r="BF104" s="199">
        <f t="shared" si="1"/>
        <v>0</v>
      </c>
      <c r="BG104" s="199">
        <f t="shared" si="2"/>
        <v>0</v>
      </c>
      <c r="BH104" s="199">
        <f t="shared" si="3"/>
        <v>0</v>
      </c>
      <c r="BI104" s="199">
        <f t="shared" si="4"/>
        <v>0</v>
      </c>
      <c r="BJ104" s="198" t="s">
        <v>92</v>
      </c>
      <c r="BK104" s="195"/>
      <c r="BL104" s="195"/>
      <c r="BM104" s="195"/>
    </row>
    <row r="105" spans="1:65" s="2" customFormat="1" ht="18" customHeight="1">
      <c r="A105" s="37"/>
      <c r="B105" s="38"/>
      <c r="C105" s="39"/>
      <c r="D105" s="389" t="s">
        <v>368</v>
      </c>
      <c r="E105" s="387"/>
      <c r="F105" s="387"/>
      <c r="G105" s="39"/>
      <c r="H105" s="39"/>
      <c r="I105" s="39"/>
      <c r="J105" s="124">
        <v>0</v>
      </c>
      <c r="K105" s="39"/>
      <c r="L105" s="194"/>
      <c r="M105" s="195"/>
      <c r="N105" s="196" t="s">
        <v>42</v>
      </c>
      <c r="O105" s="195"/>
      <c r="P105" s="195"/>
      <c r="Q105" s="195"/>
      <c r="R105" s="195"/>
      <c r="S105" s="197"/>
      <c r="T105" s="197"/>
      <c r="U105" s="197"/>
      <c r="V105" s="197"/>
      <c r="W105" s="197"/>
      <c r="X105" s="197"/>
      <c r="Y105" s="197"/>
      <c r="Z105" s="197"/>
      <c r="AA105" s="197"/>
      <c r="AB105" s="197"/>
      <c r="AC105" s="197"/>
      <c r="AD105" s="197"/>
      <c r="AE105" s="197"/>
      <c r="AF105" s="195"/>
      <c r="AG105" s="195"/>
      <c r="AH105" s="195"/>
      <c r="AI105" s="195"/>
      <c r="AJ105" s="195"/>
      <c r="AK105" s="195"/>
      <c r="AL105" s="195"/>
      <c r="AM105" s="195"/>
      <c r="AN105" s="195"/>
      <c r="AO105" s="195"/>
      <c r="AP105" s="195"/>
      <c r="AQ105" s="195"/>
      <c r="AR105" s="195"/>
      <c r="AS105" s="195"/>
      <c r="AT105" s="195"/>
      <c r="AU105" s="195"/>
      <c r="AV105" s="195"/>
      <c r="AW105" s="195"/>
      <c r="AX105" s="195"/>
      <c r="AY105" s="198" t="s">
        <v>367</v>
      </c>
      <c r="AZ105" s="195"/>
      <c r="BA105" s="195"/>
      <c r="BB105" s="195"/>
      <c r="BC105" s="195"/>
      <c r="BD105" s="195"/>
      <c r="BE105" s="199">
        <f t="shared" si="0"/>
        <v>0</v>
      </c>
      <c r="BF105" s="199">
        <f t="shared" si="1"/>
        <v>0</v>
      </c>
      <c r="BG105" s="199">
        <f t="shared" si="2"/>
        <v>0</v>
      </c>
      <c r="BH105" s="199">
        <f t="shared" si="3"/>
        <v>0</v>
      </c>
      <c r="BI105" s="199">
        <f t="shared" si="4"/>
        <v>0</v>
      </c>
      <c r="BJ105" s="198" t="s">
        <v>92</v>
      </c>
      <c r="BK105" s="195"/>
      <c r="BL105" s="195"/>
      <c r="BM105" s="195"/>
    </row>
    <row r="106" spans="1:65" s="2" customFormat="1" ht="18" customHeight="1">
      <c r="A106" s="37"/>
      <c r="B106" s="38"/>
      <c r="C106" s="39"/>
      <c r="D106" s="389" t="s">
        <v>369</v>
      </c>
      <c r="E106" s="387"/>
      <c r="F106" s="387"/>
      <c r="G106" s="39"/>
      <c r="H106" s="39"/>
      <c r="I106" s="39"/>
      <c r="J106" s="124">
        <v>0</v>
      </c>
      <c r="K106" s="39"/>
      <c r="L106" s="194"/>
      <c r="M106" s="195"/>
      <c r="N106" s="196" t="s">
        <v>42</v>
      </c>
      <c r="O106" s="195"/>
      <c r="P106" s="195"/>
      <c r="Q106" s="195"/>
      <c r="R106" s="195"/>
      <c r="S106" s="197"/>
      <c r="T106" s="197"/>
      <c r="U106" s="197"/>
      <c r="V106" s="197"/>
      <c r="W106" s="197"/>
      <c r="X106" s="197"/>
      <c r="Y106" s="197"/>
      <c r="Z106" s="197"/>
      <c r="AA106" s="197"/>
      <c r="AB106" s="197"/>
      <c r="AC106" s="197"/>
      <c r="AD106" s="197"/>
      <c r="AE106" s="197"/>
      <c r="AF106" s="195"/>
      <c r="AG106" s="195"/>
      <c r="AH106" s="195"/>
      <c r="AI106" s="195"/>
      <c r="AJ106" s="195"/>
      <c r="AK106" s="195"/>
      <c r="AL106" s="195"/>
      <c r="AM106" s="195"/>
      <c r="AN106" s="195"/>
      <c r="AO106" s="195"/>
      <c r="AP106" s="195"/>
      <c r="AQ106" s="195"/>
      <c r="AR106" s="195"/>
      <c r="AS106" s="195"/>
      <c r="AT106" s="195"/>
      <c r="AU106" s="195"/>
      <c r="AV106" s="195"/>
      <c r="AW106" s="195"/>
      <c r="AX106" s="195"/>
      <c r="AY106" s="198" t="s">
        <v>367</v>
      </c>
      <c r="AZ106" s="195"/>
      <c r="BA106" s="195"/>
      <c r="BB106" s="195"/>
      <c r="BC106" s="195"/>
      <c r="BD106" s="195"/>
      <c r="BE106" s="199">
        <f t="shared" si="0"/>
        <v>0</v>
      </c>
      <c r="BF106" s="199">
        <f t="shared" si="1"/>
        <v>0</v>
      </c>
      <c r="BG106" s="199">
        <f t="shared" si="2"/>
        <v>0</v>
      </c>
      <c r="BH106" s="199">
        <f t="shared" si="3"/>
        <v>0</v>
      </c>
      <c r="BI106" s="199">
        <f t="shared" si="4"/>
        <v>0</v>
      </c>
      <c r="BJ106" s="198" t="s">
        <v>92</v>
      </c>
      <c r="BK106" s="195"/>
      <c r="BL106" s="195"/>
      <c r="BM106" s="195"/>
    </row>
    <row r="107" spans="1:65" s="2" customFormat="1" ht="18" customHeight="1">
      <c r="A107" s="37"/>
      <c r="B107" s="38"/>
      <c r="C107" s="39"/>
      <c r="D107" s="389" t="s">
        <v>370</v>
      </c>
      <c r="E107" s="387"/>
      <c r="F107" s="387"/>
      <c r="G107" s="39"/>
      <c r="H107" s="39"/>
      <c r="I107" s="39"/>
      <c r="J107" s="124">
        <v>0</v>
      </c>
      <c r="K107" s="39"/>
      <c r="L107" s="194"/>
      <c r="M107" s="195"/>
      <c r="N107" s="196" t="s">
        <v>42</v>
      </c>
      <c r="O107" s="195"/>
      <c r="P107" s="195"/>
      <c r="Q107" s="195"/>
      <c r="R107" s="195"/>
      <c r="S107" s="197"/>
      <c r="T107" s="197"/>
      <c r="U107" s="197"/>
      <c r="V107" s="197"/>
      <c r="W107" s="197"/>
      <c r="X107" s="197"/>
      <c r="Y107" s="197"/>
      <c r="Z107" s="197"/>
      <c r="AA107" s="197"/>
      <c r="AB107" s="197"/>
      <c r="AC107" s="197"/>
      <c r="AD107" s="197"/>
      <c r="AE107" s="197"/>
      <c r="AF107" s="195"/>
      <c r="AG107" s="195"/>
      <c r="AH107" s="195"/>
      <c r="AI107" s="195"/>
      <c r="AJ107" s="195"/>
      <c r="AK107" s="195"/>
      <c r="AL107" s="195"/>
      <c r="AM107" s="195"/>
      <c r="AN107" s="195"/>
      <c r="AO107" s="195"/>
      <c r="AP107" s="195"/>
      <c r="AQ107" s="195"/>
      <c r="AR107" s="195"/>
      <c r="AS107" s="195"/>
      <c r="AT107" s="195"/>
      <c r="AU107" s="195"/>
      <c r="AV107" s="195"/>
      <c r="AW107" s="195"/>
      <c r="AX107" s="195"/>
      <c r="AY107" s="198" t="s">
        <v>367</v>
      </c>
      <c r="AZ107" s="195"/>
      <c r="BA107" s="195"/>
      <c r="BB107" s="195"/>
      <c r="BC107" s="195"/>
      <c r="BD107" s="195"/>
      <c r="BE107" s="199">
        <f t="shared" si="0"/>
        <v>0</v>
      </c>
      <c r="BF107" s="199">
        <f t="shared" si="1"/>
        <v>0</v>
      </c>
      <c r="BG107" s="199">
        <f t="shared" si="2"/>
        <v>0</v>
      </c>
      <c r="BH107" s="199">
        <f t="shared" si="3"/>
        <v>0</v>
      </c>
      <c r="BI107" s="199">
        <f t="shared" si="4"/>
        <v>0</v>
      </c>
      <c r="BJ107" s="198" t="s">
        <v>92</v>
      </c>
      <c r="BK107" s="195"/>
      <c r="BL107" s="195"/>
      <c r="BM107" s="195"/>
    </row>
    <row r="108" spans="1:65" s="2" customFormat="1" ht="18" customHeight="1">
      <c r="A108" s="37"/>
      <c r="B108" s="38"/>
      <c r="C108" s="39"/>
      <c r="D108" s="123" t="s">
        <v>371</v>
      </c>
      <c r="E108" s="39"/>
      <c r="F108" s="39"/>
      <c r="G108" s="39"/>
      <c r="H108" s="39"/>
      <c r="I108" s="39"/>
      <c r="J108" s="124">
        <f>ROUND(J30*T108,2)</f>
        <v>0</v>
      </c>
      <c r="K108" s="39"/>
      <c r="L108" s="194"/>
      <c r="M108" s="195"/>
      <c r="N108" s="196" t="s">
        <v>42</v>
      </c>
      <c r="O108" s="195"/>
      <c r="P108" s="195"/>
      <c r="Q108" s="195"/>
      <c r="R108" s="195"/>
      <c r="S108" s="197"/>
      <c r="T108" s="197"/>
      <c r="U108" s="197"/>
      <c r="V108" s="197"/>
      <c r="W108" s="197"/>
      <c r="X108" s="197"/>
      <c r="Y108" s="197"/>
      <c r="Z108" s="197"/>
      <c r="AA108" s="197"/>
      <c r="AB108" s="197"/>
      <c r="AC108" s="197"/>
      <c r="AD108" s="197"/>
      <c r="AE108" s="197"/>
      <c r="AF108" s="195"/>
      <c r="AG108" s="195"/>
      <c r="AH108" s="195"/>
      <c r="AI108" s="195"/>
      <c r="AJ108" s="195"/>
      <c r="AK108" s="195"/>
      <c r="AL108" s="195"/>
      <c r="AM108" s="195"/>
      <c r="AN108" s="195"/>
      <c r="AO108" s="195"/>
      <c r="AP108" s="195"/>
      <c r="AQ108" s="195"/>
      <c r="AR108" s="195"/>
      <c r="AS108" s="195"/>
      <c r="AT108" s="195"/>
      <c r="AU108" s="195"/>
      <c r="AV108" s="195"/>
      <c r="AW108" s="195"/>
      <c r="AX108" s="195"/>
      <c r="AY108" s="198" t="s">
        <v>372</v>
      </c>
      <c r="AZ108" s="195"/>
      <c r="BA108" s="195"/>
      <c r="BB108" s="195"/>
      <c r="BC108" s="195"/>
      <c r="BD108" s="195"/>
      <c r="BE108" s="199">
        <f t="shared" si="0"/>
        <v>0</v>
      </c>
      <c r="BF108" s="199">
        <f t="shared" si="1"/>
        <v>0</v>
      </c>
      <c r="BG108" s="199">
        <f t="shared" si="2"/>
        <v>0</v>
      </c>
      <c r="BH108" s="199">
        <f t="shared" si="3"/>
        <v>0</v>
      </c>
      <c r="BI108" s="199">
        <f t="shared" si="4"/>
        <v>0</v>
      </c>
      <c r="BJ108" s="198" t="s">
        <v>92</v>
      </c>
      <c r="BK108" s="195"/>
      <c r="BL108" s="195"/>
      <c r="BM108" s="195"/>
    </row>
    <row r="109" spans="1:65" s="2" customFormat="1" ht="10.199999999999999">
      <c r="A109" s="37"/>
      <c r="B109" s="38"/>
      <c r="C109" s="39"/>
      <c r="D109" s="39"/>
      <c r="E109" s="39"/>
      <c r="F109" s="39"/>
      <c r="G109" s="39"/>
      <c r="H109" s="39"/>
      <c r="I109" s="39"/>
      <c r="J109" s="39"/>
      <c r="K109" s="39"/>
      <c r="L109" s="58"/>
      <c r="S109" s="37"/>
      <c r="T109" s="37"/>
      <c r="U109" s="37"/>
      <c r="V109" s="37"/>
      <c r="W109" s="37"/>
      <c r="X109" s="37"/>
      <c r="Y109" s="37"/>
      <c r="Z109" s="37"/>
      <c r="AA109" s="37"/>
      <c r="AB109" s="37"/>
      <c r="AC109" s="37"/>
      <c r="AD109" s="37"/>
      <c r="AE109" s="37"/>
    </row>
    <row r="110" spans="1:65" s="2" customFormat="1" ht="29.25" customHeight="1">
      <c r="A110" s="37"/>
      <c r="B110" s="38"/>
      <c r="C110" s="131" t="s">
        <v>142</v>
      </c>
      <c r="D110" s="132"/>
      <c r="E110" s="132"/>
      <c r="F110" s="132"/>
      <c r="G110" s="132"/>
      <c r="H110" s="132"/>
      <c r="I110" s="132"/>
      <c r="J110" s="133">
        <f>ROUND(J96+J102,2)</f>
        <v>0</v>
      </c>
      <c r="K110" s="132"/>
      <c r="L110" s="58"/>
      <c r="S110" s="37"/>
      <c r="T110" s="37"/>
      <c r="U110" s="37"/>
      <c r="V110" s="37"/>
      <c r="W110" s="37"/>
      <c r="X110" s="37"/>
      <c r="Y110" s="37"/>
      <c r="Z110" s="37"/>
      <c r="AA110" s="37"/>
      <c r="AB110" s="37"/>
      <c r="AC110" s="37"/>
      <c r="AD110" s="37"/>
      <c r="AE110" s="37"/>
    </row>
    <row r="111" spans="1:65" s="2" customFormat="1" ht="6.9" customHeight="1">
      <c r="A111" s="37"/>
      <c r="B111" s="61"/>
      <c r="C111" s="62"/>
      <c r="D111" s="62"/>
      <c r="E111" s="62"/>
      <c r="F111" s="62"/>
      <c r="G111" s="62"/>
      <c r="H111" s="62"/>
      <c r="I111" s="62"/>
      <c r="J111" s="62"/>
      <c r="K111" s="62"/>
      <c r="L111" s="58"/>
      <c r="S111" s="37"/>
      <c r="T111" s="37"/>
      <c r="U111" s="37"/>
      <c r="V111" s="37"/>
      <c r="W111" s="37"/>
      <c r="X111" s="37"/>
      <c r="Y111" s="37"/>
      <c r="Z111" s="37"/>
      <c r="AA111" s="37"/>
      <c r="AB111" s="37"/>
      <c r="AC111" s="37"/>
      <c r="AD111" s="37"/>
      <c r="AE111" s="37"/>
    </row>
    <row r="115" spans="1:31" s="2" customFormat="1" ht="6.9" customHeight="1">
      <c r="A115" s="37"/>
      <c r="B115" s="63"/>
      <c r="C115" s="64"/>
      <c r="D115" s="64"/>
      <c r="E115" s="64"/>
      <c r="F115" s="64"/>
      <c r="G115" s="64"/>
      <c r="H115" s="64"/>
      <c r="I115" s="64"/>
      <c r="J115" s="64"/>
      <c r="K115" s="64"/>
      <c r="L115" s="58"/>
      <c r="S115" s="37"/>
      <c r="T115" s="37"/>
      <c r="U115" s="37"/>
      <c r="V115" s="37"/>
      <c r="W115" s="37"/>
      <c r="X115" s="37"/>
      <c r="Y115" s="37"/>
      <c r="Z115" s="37"/>
      <c r="AA115" s="37"/>
      <c r="AB115" s="37"/>
      <c r="AC115" s="37"/>
      <c r="AD115" s="37"/>
      <c r="AE115" s="37"/>
    </row>
    <row r="116" spans="1:31" s="2" customFormat="1" ht="24.9" customHeight="1">
      <c r="A116" s="37"/>
      <c r="B116" s="38"/>
      <c r="C116" s="25" t="s">
        <v>373</v>
      </c>
      <c r="D116" s="39"/>
      <c r="E116" s="39"/>
      <c r="F116" s="39"/>
      <c r="G116" s="39"/>
      <c r="H116" s="39"/>
      <c r="I116" s="39"/>
      <c r="J116" s="39"/>
      <c r="K116" s="39"/>
      <c r="L116" s="58"/>
      <c r="S116" s="37"/>
      <c r="T116" s="37"/>
      <c r="U116" s="37"/>
      <c r="V116" s="37"/>
      <c r="W116" s="37"/>
      <c r="X116" s="37"/>
      <c r="Y116" s="37"/>
      <c r="Z116" s="37"/>
      <c r="AA116" s="37"/>
      <c r="AB116" s="37"/>
      <c r="AC116" s="37"/>
      <c r="AD116" s="37"/>
      <c r="AE116" s="37"/>
    </row>
    <row r="117" spans="1:31" s="2" customFormat="1" ht="6.9" customHeight="1">
      <c r="A117" s="37"/>
      <c r="B117" s="38"/>
      <c r="C117" s="39"/>
      <c r="D117" s="39"/>
      <c r="E117" s="39"/>
      <c r="F117" s="39"/>
      <c r="G117" s="39"/>
      <c r="H117" s="39"/>
      <c r="I117" s="39"/>
      <c r="J117" s="39"/>
      <c r="K117" s="39"/>
      <c r="L117" s="58"/>
      <c r="S117" s="37"/>
      <c r="T117" s="37"/>
      <c r="U117" s="37"/>
      <c r="V117" s="37"/>
      <c r="W117" s="37"/>
      <c r="X117" s="37"/>
      <c r="Y117" s="37"/>
      <c r="Z117" s="37"/>
      <c r="AA117" s="37"/>
      <c r="AB117" s="37"/>
      <c r="AC117" s="37"/>
      <c r="AD117" s="37"/>
      <c r="AE117" s="37"/>
    </row>
    <row r="118" spans="1:31" s="2" customFormat="1" ht="12" customHeight="1">
      <c r="A118" s="37"/>
      <c r="B118" s="38"/>
      <c r="C118" s="31" t="s">
        <v>15</v>
      </c>
      <c r="D118" s="39"/>
      <c r="E118" s="39"/>
      <c r="F118" s="39"/>
      <c r="G118" s="39"/>
      <c r="H118" s="39"/>
      <c r="I118" s="39"/>
      <c r="J118" s="39"/>
      <c r="K118" s="39"/>
      <c r="L118" s="58"/>
      <c r="S118" s="37"/>
      <c r="T118" s="37"/>
      <c r="U118" s="37"/>
      <c r="V118" s="37"/>
      <c r="W118" s="37"/>
      <c r="X118" s="37"/>
      <c r="Y118" s="37"/>
      <c r="Z118" s="37"/>
      <c r="AA118" s="37"/>
      <c r="AB118" s="37"/>
      <c r="AC118" s="37"/>
      <c r="AD118" s="37"/>
      <c r="AE118" s="37"/>
    </row>
    <row r="119" spans="1:31" s="2" customFormat="1" ht="39.75" customHeight="1">
      <c r="A119" s="37"/>
      <c r="B119" s="38"/>
      <c r="C119" s="39"/>
      <c r="D119" s="39"/>
      <c r="E119" s="398" t="str">
        <f>E7</f>
        <v>OPRAVA POŠKODENÝCH PODLÁH A PRIESTOROV GARÁŽÍ NA 3.PP, 2.PP, 1.PP, MEZANÍNU, HOSPODÁRSKEHO A BANK. DVORA V OBJEKTE NBS</v>
      </c>
      <c r="F119" s="399"/>
      <c r="G119" s="399"/>
      <c r="H119" s="399"/>
      <c r="I119" s="39"/>
      <c r="J119" s="39"/>
      <c r="K119" s="39"/>
      <c r="L119" s="58"/>
      <c r="S119" s="37"/>
      <c r="T119" s="37"/>
      <c r="U119" s="37"/>
      <c r="V119" s="37"/>
      <c r="W119" s="37"/>
      <c r="X119" s="37"/>
      <c r="Y119" s="37"/>
      <c r="Z119" s="37"/>
      <c r="AA119" s="37"/>
      <c r="AB119" s="37"/>
      <c r="AC119" s="37"/>
      <c r="AD119" s="37"/>
      <c r="AE119" s="37"/>
    </row>
    <row r="120" spans="1:31" s="2" customFormat="1" ht="12" customHeight="1">
      <c r="A120" s="37"/>
      <c r="B120" s="38"/>
      <c r="C120" s="31" t="s">
        <v>160</v>
      </c>
      <c r="D120" s="39"/>
      <c r="E120" s="39"/>
      <c r="F120" s="39"/>
      <c r="G120" s="39"/>
      <c r="H120" s="39"/>
      <c r="I120" s="39"/>
      <c r="J120" s="39"/>
      <c r="K120" s="39"/>
      <c r="L120" s="58"/>
      <c r="S120" s="37"/>
      <c r="T120" s="37"/>
      <c r="U120" s="37"/>
      <c r="V120" s="37"/>
      <c r="W120" s="37"/>
      <c r="X120" s="37"/>
      <c r="Y120" s="37"/>
      <c r="Z120" s="37"/>
      <c r="AA120" s="37"/>
      <c r="AB120" s="37"/>
      <c r="AC120" s="37"/>
      <c r="AD120" s="37"/>
      <c r="AE120" s="37"/>
    </row>
    <row r="121" spans="1:31" s="2" customFormat="1" ht="16.5" customHeight="1">
      <c r="A121" s="37"/>
      <c r="B121" s="38"/>
      <c r="C121" s="39"/>
      <c r="D121" s="39"/>
      <c r="E121" s="337" t="str">
        <f>E9</f>
        <v>05 - Stabilné hasiace zariadenia</v>
      </c>
      <c r="F121" s="400"/>
      <c r="G121" s="400"/>
      <c r="H121" s="400"/>
      <c r="I121" s="39"/>
      <c r="J121" s="39"/>
      <c r="K121" s="39"/>
      <c r="L121" s="58"/>
      <c r="S121" s="37"/>
      <c r="T121" s="37"/>
      <c r="U121" s="37"/>
      <c r="V121" s="37"/>
      <c r="W121" s="37"/>
      <c r="X121" s="37"/>
      <c r="Y121" s="37"/>
      <c r="Z121" s="37"/>
      <c r="AA121" s="37"/>
      <c r="AB121" s="37"/>
      <c r="AC121" s="37"/>
      <c r="AD121" s="37"/>
      <c r="AE121" s="37"/>
    </row>
    <row r="122" spans="1:31" s="2" customFormat="1" ht="6.9" customHeight="1">
      <c r="A122" s="37"/>
      <c r="B122" s="38"/>
      <c r="C122" s="39"/>
      <c r="D122" s="39"/>
      <c r="E122" s="39"/>
      <c r="F122" s="39"/>
      <c r="G122" s="39"/>
      <c r="H122" s="39"/>
      <c r="I122" s="39"/>
      <c r="J122" s="39"/>
      <c r="K122" s="39"/>
      <c r="L122" s="58"/>
      <c r="S122" s="37"/>
      <c r="T122" s="37"/>
      <c r="U122" s="37"/>
      <c r="V122" s="37"/>
      <c r="W122" s="37"/>
      <c r="X122" s="37"/>
      <c r="Y122" s="37"/>
      <c r="Z122" s="37"/>
      <c r="AA122" s="37"/>
      <c r="AB122" s="37"/>
      <c r="AC122" s="37"/>
      <c r="AD122" s="37"/>
      <c r="AE122" s="37"/>
    </row>
    <row r="123" spans="1:31" s="2" customFormat="1" ht="12" customHeight="1">
      <c r="A123" s="37"/>
      <c r="B123" s="38"/>
      <c r="C123" s="31" t="s">
        <v>19</v>
      </c>
      <c r="D123" s="39"/>
      <c r="E123" s="39"/>
      <c r="F123" s="29" t="str">
        <f>F12</f>
        <v xml:space="preserve"> </v>
      </c>
      <c r="G123" s="39"/>
      <c r="H123" s="39"/>
      <c r="I123" s="31" t="s">
        <v>21</v>
      </c>
      <c r="J123" s="73" t="str">
        <f>IF(J12="","",J12)</f>
        <v>9. 5. 2022</v>
      </c>
      <c r="K123" s="39"/>
      <c r="L123" s="58"/>
      <c r="S123" s="37"/>
      <c r="T123" s="37"/>
      <c r="U123" s="37"/>
      <c r="V123" s="37"/>
      <c r="W123" s="37"/>
      <c r="X123" s="37"/>
      <c r="Y123" s="37"/>
      <c r="Z123" s="37"/>
      <c r="AA123" s="37"/>
      <c r="AB123" s="37"/>
      <c r="AC123" s="37"/>
      <c r="AD123" s="37"/>
      <c r="AE123" s="37"/>
    </row>
    <row r="124" spans="1:31" s="2" customFormat="1" ht="6.9" customHeight="1">
      <c r="A124" s="37"/>
      <c r="B124" s="38"/>
      <c r="C124" s="39"/>
      <c r="D124" s="39"/>
      <c r="E124" s="39"/>
      <c r="F124" s="39"/>
      <c r="G124" s="39"/>
      <c r="H124" s="39"/>
      <c r="I124" s="39"/>
      <c r="J124" s="39"/>
      <c r="K124" s="39"/>
      <c r="L124" s="58"/>
      <c r="S124" s="37"/>
      <c r="T124" s="37"/>
      <c r="U124" s="37"/>
      <c r="V124" s="37"/>
      <c r="W124" s="37"/>
      <c r="X124" s="37"/>
      <c r="Y124" s="37"/>
      <c r="Z124" s="37"/>
      <c r="AA124" s="37"/>
      <c r="AB124" s="37"/>
      <c r="AC124" s="37"/>
      <c r="AD124" s="37"/>
      <c r="AE124" s="37"/>
    </row>
    <row r="125" spans="1:31" s="2" customFormat="1" ht="25.65" customHeight="1">
      <c r="A125" s="37"/>
      <c r="B125" s="38"/>
      <c r="C125" s="31" t="s">
        <v>23</v>
      </c>
      <c r="D125" s="39"/>
      <c r="E125" s="39"/>
      <c r="F125" s="29" t="str">
        <f>E15</f>
        <v>A BKPŠ, SPOL. S.R.O.</v>
      </c>
      <c r="G125" s="39"/>
      <c r="H125" s="39"/>
      <c r="I125" s="31" t="s">
        <v>29</v>
      </c>
      <c r="J125" s="34" t="str">
        <f>E21</f>
        <v>A BKPŠ, SPOL. S.R.O.</v>
      </c>
      <c r="K125" s="39"/>
      <c r="L125" s="58"/>
      <c r="S125" s="37"/>
      <c r="T125" s="37"/>
      <c r="U125" s="37"/>
      <c r="V125" s="37"/>
      <c r="W125" s="37"/>
      <c r="X125" s="37"/>
      <c r="Y125" s="37"/>
      <c r="Z125" s="37"/>
      <c r="AA125" s="37"/>
      <c r="AB125" s="37"/>
      <c r="AC125" s="37"/>
      <c r="AD125" s="37"/>
      <c r="AE125" s="37"/>
    </row>
    <row r="126" spans="1:31" s="2" customFormat="1" ht="15.15" customHeight="1">
      <c r="A126" s="37"/>
      <c r="B126" s="38"/>
      <c r="C126" s="31" t="s">
        <v>27</v>
      </c>
      <c r="D126" s="39"/>
      <c r="E126" s="39"/>
      <c r="F126" s="29" t="str">
        <f>IF(E18="","",E18)</f>
        <v>Vyplň údaj</v>
      </c>
      <c r="G126" s="39"/>
      <c r="H126" s="39"/>
      <c r="I126" s="31" t="s">
        <v>31</v>
      </c>
      <c r="J126" s="34" t="str">
        <f>E24</f>
        <v>Tordaji Ľubomír</v>
      </c>
      <c r="K126" s="39"/>
      <c r="L126" s="58"/>
      <c r="S126" s="37"/>
      <c r="T126" s="37"/>
      <c r="U126" s="37"/>
      <c r="V126" s="37"/>
      <c r="W126" s="37"/>
      <c r="X126" s="37"/>
      <c r="Y126" s="37"/>
      <c r="Z126" s="37"/>
      <c r="AA126" s="37"/>
      <c r="AB126" s="37"/>
      <c r="AC126" s="37"/>
      <c r="AD126" s="37"/>
      <c r="AE126" s="37"/>
    </row>
    <row r="127" spans="1:31" s="2" customFormat="1" ht="10.35" customHeight="1">
      <c r="A127" s="37"/>
      <c r="B127" s="38"/>
      <c r="C127" s="39"/>
      <c r="D127" s="39"/>
      <c r="E127" s="39"/>
      <c r="F127" s="39"/>
      <c r="G127" s="39"/>
      <c r="H127" s="39"/>
      <c r="I127" s="39"/>
      <c r="J127" s="39"/>
      <c r="K127" s="39"/>
      <c r="L127" s="58"/>
      <c r="S127" s="37"/>
      <c r="T127" s="37"/>
      <c r="U127" s="37"/>
      <c r="V127" s="37"/>
      <c r="W127" s="37"/>
      <c r="X127" s="37"/>
      <c r="Y127" s="37"/>
      <c r="Z127" s="37"/>
      <c r="AA127" s="37"/>
      <c r="AB127" s="37"/>
      <c r="AC127" s="37"/>
      <c r="AD127" s="37"/>
      <c r="AE127" s="37"/>
    </row>
    <row r="128" spans="1:31" s="11" customFormat="1" ht="29.25" customHeight="1">
      <c r="A128" s="200"/>
      <c r="B128" s="201"/>
      <c r="C128" s="202" t="s">
        <v>374</v>
      </c>
      <c r="D128" s="203" t="s">
        <v>61</v>
      </c>
      <c r="E128" s="203" t="s">
        <v>57</v>
      </c>
      <c r="F128" s="203" t="s">
        <v>58</v>
      </c>
      <c r="G128" s="203" t="s">
        <v>375</v>
      </c>
      <c r="H128" s="203" t="s">
        <v>376</v>
      </c>
      <c r="I128" s="203" t="s">
        <v>377</v>
      </c>
      <c r="J128" s="204" t="s">
        <v>336</v>
      </c>
      <c r="K128" s="205" t="s">
        <v>378</v>
      </c>
      <c r="L128" s="206"/>
      <c r="M128" s="82" t="s">
        <v>1</v>
      </c>
      <c r="N128" s="83" t="s">
        <v>40</v>
      </c>
      <c r="O128" s="83" t="s">
        <v>379</v>
      </c>
      <c r="P128" s="83" t="s">
        <v>380</v>
      </c>
      <c r="Q128" s="83" t="s">
        <v>381</v>
      </c>
      <c r="R128" s="83" t="s">
        <v>382</v>
      </c>
      <c r="S128" s="83" t="s">
        <v>383</v>
      </c>
      <c r="T128" s="84" t="s">
        <v>384</v>
      </c>
      <c r="U128" s="200"/>
      <c r="V128" s="200"/>
      <c r="W128" s="200"/>
      <c r="X128" s="200"/>
      <c r="Y128" s="200"/>
      <c r="Z128" s="200"/>
      <c r="AA128" s="200"/>
      <c r="AB128" s="200"/>
      <c r="AC128" s="200"/>
      <c r="AD128" s="200"/>
      <c r="AE128" s="200"/>
    </row>
    <row r="129" spans="1:65" s="2" customFormat="1" ht="22.8" customHeight="1">
      <c r="A129" s="37"/>
      <c r="B129" s="38"/>
      <c r="C129" s="89" t="s">
        <v>212</v>
      </c>
      <c r="D129" s="39"/>
      <c r="E129" s="39"/>
      <c r="F129" s="39"/>
      <c r="G129" s="39"/>
      <c r="H129" s="39"/>
      <c r="I129" s="39"/>
      <c r="J129" s="207">
        <f>BK129</f>
        <v>0</v>
      </c>
      <c r="K129" s="39"/>
      <c r="L129" s="40"/>
      <c r="M129" s="85"/>
      <c r="N129" s="208"/>
      <c r="O129" s="86"/>
      <c r="P129" s="209">
        <f>P130+P138</f>
        <v>0</v>
      </c>
      <c r="Q129" s="86"/>
      <c r="R129" s="209">
        <f>R130+R138</f>
        <v>0</v>
      </c>
      <c r="S129" s="86"/>
      <c r="T129" s="210">
        <f>T130+T138</f>
        <v>0</v>
      </c>
      <c r="U129" s="37"/>
      <c r="V129" s="37"/>
      <c r="W129" s="37"/>
      <c r="X129" s="37"/>
      <c r="Y129" s="37"/>
      <c r="Z129" s="37"/>
      <c r="AA129" s="37"/>
      <c r="AB129" s="37"/>
      <c r="AC129" s="37"/>
      <c r="AD129" s="37"/>
      <c r="AE129" s="37"/>
      <c r="AT129" s="19" t="s">
        <v>75</v>
      </c>
      <c r="AU129" s="19" t="s">
        <v>338</v>
      </c>
      <c r="BK129" s="211">
        <f>BK130+BK138</f>
        <v>0</v>
      </c>
    </row>
    <row r="130" spans="1:65" s="12" customFormat="1" ht="25.95" customHeight="1">
      <c r="B130" s="212"/>
      <c r="C130" s="213"/>
      <c r="D130" s="214" t="s">
        <v>75</v>
      </c>
      <c r="E130" s="215" t="s">
        <v>550</v>
      </c>
      <c r="F130" s="215" t="s">
        <v>2601</v>
      </c>
      <c r="G130" s="213"/>
      <c r="H130" s="213"/>
      <c r="I130" s="216"/>
      <c r="J130" s="191">
        <f>BK130</f>
        <v>0</v>
      </c>
      <c r="K130" s="213"/>
      <c r="L130" s="217"/>
      <c r="M130" s="218"/>
      <c r="N130" s="219"/>
      <c r="O130" s="219"/>
      <c r="P130" s="220">
        <f>P131</f>
        <v>0</v>
      </c>
      <c r="Q130" s="219"/>
      <c r="R130" s="220">
        <f>R131</f>
        <v>0</v>
      </c>
      <c r="S130" s="219"/>
      <c r="T130" s="221">
        <f>T131</f>
        <v>0</v>
      </c>
      <c r="AR130" s="222" t="s">
        <v>92</v>
      </c>
      <c r="AT130" s="223" t="s">
        <v>75</v>
      </c>
      <c r="AU130" s="223" t="s">
        <v>76</v>
      </c>
      <c r="AY130" s="222" t="s">
        <v>387</v>
      </c>
      <c r="BK130" s="224">
        <f>BK131</f>
        <v>0</v>
      </c>
    </row>
    <row r="131" spans="1:65" s="12" customFormat="1" ht="22.8" customHeight="1">
      <c r="B131" s="212"/>
      <c r="C131" s="213"/>
      <c r="D131" s="214" t="s">
        <v>75</v>
      </c>
      <c r="E131" s="225" t="s">
        <v>1927</v>
      </c>
      <c r="F131" s="225" t="s">
        <v>2610</v>
      </c>
      <c r="G131" s="213"/>
      <c r="H131" s="213"/>
      <c r="I131" s="216"/>
      <c r="J131" s="226">
        <f>BK131</f>
        <v>0</v>
      </c>
      <c r="K131" s="213"/>
      <c r="L131" s="217"/>
      <c r="M131" s="218"/>
      <c r="N131" s="219"/>
      <c r="O131" s="219"/>
      <c r="P131" s="220">
        <f>SUM(P132:P137)</f>
        <v>0</v>
      </c>
      <c r="Q131" s="219"/>
      <c r="R131" s="220">
        <f>SUM(R132:R137)</f>
        <v>0</v>
      </c>
      <c r="S131" s="219"/>
      <c r="T131" s="221">
        <f>SUM(T132:T137)</f>
        <v>0</v>
      </c>
      <c r="AR131" s="222" t="s">
        <v>92</v>
      </c>
      <c r="AT131" s="223" t="s">
        <v>75</v>
      </c>
      <c r="AU131" s="223" t="s">
        <v>84</v>
      </c>
      <c r="AY131" s="222" t="s">
        <v>387</v>
      </c>
      <c r="BK131" s="224">
        <f>SUM(BK132:BK137)</f>
        <v>0</v>
      </c>
    </row>
    <row r="132" spans="1:65" s="2" customFormat="1" ht="33" customHeight="1">
      <c r="A132" s="37"/>
      <c r="B132" s="38"/>
      <c r="C132" s="240" t="s">
        <v>84</v>
      </c>
      <c r="D132" s="240" t="s">
        <v>393</v>
      </c>
      <c r="E132" s="241" t="s">
        <v>2611</v>
      </c>
      <c r="F132" s="242" t="s">
        <v>2612</v>
      </c>
      <c r="G132" s="243" t="s">
        <v>396</v>
      </c>
      <c r="H132" s="244">
        <v>3600</v>
      </c>
      <c r="I132" s="245"/>
      <c r="J132" s="246">
        <f>ROUND(I132*H132,2)</f>
        <v>0</v>
      </c>
      <c r="K132" s="247"/>
      <c r="L132" s="40"/>
      <c r="M132" s="248" t="s">
        <v>1</v>
      </c>
      <c r="N132" s="249" t="s">
        <v>42</v>
      </c>
      <c r="O132" s="78"/>
      <c r="P132" s="250">
        <f>O132*H132</f>
        <v>0</v>
      </c>
      <c r="Q132" s="250">
        <v>0</v>
      </c>
      <c r="R132" s="250">
        <f>Q132*H132</f>
        <v>0</v>
      </c>
      <c r="S132" s="250">
        <v>0</v>
      </c>
      <c r="T132" s="251">
        <f>S132*H132</f>
        <v>0</v>
      </c>
      <c r="U132" s="37"/>
      <c r="V132" s="37"/>
      <c r="W132" s="37"/>
      <c r="X132" s="37"/>
      <c r="Y132" s="37"/>
      <c r="Z132" s="37"/>
      <c r="AA132" s="37"/>
      <c r="AB132" s="37"/>
      <c r="AC132" s="37"/>
      <c r="AD132" s="37"/>
      <c r="AE132" s="37"/>
      <c r="AR132" s="252" t="s">
        <v>422</v>
      </c>
      <c r="AT132" s="252" t="s">
        <v>393</v>
      </c>
      <c r="AU132" s="252" t="s">
        <v>92</v>
      </c>
      <c r="AY132" s="19" t="s">
        <v>387</v>
      </c>
      <c r="BE132" s="127">
        <f>IF(N132="základná",J132,0)</f>
        <v>0</v>
      </c>
      <c r="BF132" s="127">
        <f>IF(N132="znížená",J132,0)</f>
        <v>0</v>
      </c>
      <c r="BG132" s="127">
        <f>IF(N132="zákl. prenesená",J132,0)</f>
        <v>0</v>
      </c>
      <c r="BH132" s="127">
        <f>IF(N132="zníž. prenesená",J132,0)</f>
        <v>0</v>
      </c>
      <c r="BI132" s="127">
        <f>IF(N132="nulová",J132,0)</f>
        <v>0</v>
      </c>
      <c r="BJ132" s="19" t="s">
        <v>92</v>
      </c>
      <c r="BK132" s="127">
        <f>ROUND(I132*H132,2)</f>
        <v>0</v>
      </c>
      <c r="BL132" s="19" t="s">
        <v>422</v>
      </c>
      <c r="BM132" s="252" t="s">
        <v>92</v>
      </c>
    </row>
    <row r="133" spans="1:65" s="2" customFormat="1" ht="21.75" customHeight="1">
      <c r="A133" s="37"/>
      <c r="B133" s="38"/>
      <c r="C133" s="240" t="s">
        <v>92</v>
      </c>
      <c r="D133" s="240" t="s">
        <v>393</v>
      </c>
      <c r="E133" s="241" t="s">
        <v>2613</v>
      </c>
      <c r="F133" s="242" t="s">
        <v>2614</v>
      </c>
      <c r="G133" s="243" t="s">
        <v>396</v>
      </c>
      <c r="H133" s="244">
        <v>3600</v>
      </c>
      <c r="I133" s="245"/>
      <c r="J133" s="246">
        <f>ROUND(I133*H133,2)</f>
        <v>0</v>
      </c>
      <c r="K133" s="247"/>
      <c r="L133" s="40"/>
      <c r="M133" s="248" t="s">
        <v>1</v>
      </c>
      <c r="N133" s="249" t="s">
        <v>42</v>
      </c>
      <c r="O133" s="78"/>
      <c r="P133" s="250">
        <f>O133*H133</f>
        <v>0</v>
      </c>
      <c r="Q133" s="250">
        <v>0</v>
      </c>
      <c r="R133" s="250">
        <f>Q133*H133</f>
        <v>0</v>
      </c>
      <c r="S133" s="250">
        <v>0</v>
      </c>
      <c r="T133" s="251">
        <f>S133*H133</f>
        <v>0</v>
      </c>
      <c r="U133" s="37"/>
      <c r="V133" s="37"/>
      <c r="W133" s="37"/>
      <c r="X133" s="37"/>
      <c r="Y133" s="37"/>
      <c r="Z133" s="37"/>
      <c r="AA133" s="37"/>
      <c r="AB133" s="37"/>
      <c r="AC133" s="37"/>
      <c r="AD133" s="37"/>
      <c r="AE133" s="37"/>
      <c r="AR133" s="252" t="s">
        <v>422</v>
      </c>
      <c r="AT133" s="252" t="s">
        <v>393</v>
      </c>
      <c r="AU133" s="252" t="s">
        <v>92</v>
      </c>
      <c r="AY133" s="19" t="s">
        <v>387</v>
      </c>
      <c r="BE133" s="127">
        <f>IF(N133="základná",J133,0)</f>
        <v>0</v>
      </c>
      <c r="BF133" s="127">
        <f>IF(N133="znížená",J133,0)</f>
        <v>0</v>
      </c>
      <c r="BG133" s="127">
        <f>IF(N133="zákl. prenesená",J133,0)</f>
        <v>0</v>
      </c>
      <c r="BH133" s="127">
        <f>IF(N133="zníž. prenesená",J133,0)</f>
        <v>0</v>
      </c>
      <c r="BI133" s="127">
        <f>IF(N133="nulová",J133,0)</f>
        <v>0</v>
      </c>
      <c r="BJ133" s="19" t="s">
        <v>92</v>
      </c>
      <c r="BK133" s="127">
        <f>ROUND(I133*H133,2)</f>
        <v>0</v>
      </c>
      <c r="BL133" s="19" t="s">
        <v>422</v>
      </c>
      <c r="BM133" s="252" t="s">
        <v>386</v>
      </c>
    </row>
    <row r="134" spans="1:65" s="15" customFormat="1" ht="10.199999999999999">
      <c r="B134" s="264"/>
      <c r="C134" s="265"/>
      <c r="D134" s="255" t="s">
        <v>398</v>
      </c>
      <c r="E134" s="266" t="s">
        <v>1</v>
      </c>
      <c r="F134" s="267" t="s">
        <v>2615</v>
      </c>
      <c r="G134" s="265"/>
      <c r="H134" s="268">
        <v>3600</v>
      </c>
      <c r="I134" s="269"/>
      <c r="J134" s="265"/>
      <c r="K134" s="265"/>
      <c r="L134" s="270"/>
      <c r="M134" s="271"/>
      <c r="N134" s="272"/>
      <c r="O134" s="272"/>
      <c r="P134" s="272"/>
      <c r="Q134" s="272"/>
      <c r="R134" s="272"/>
      <c r="S134" s="272"/>
      <c r="T134" s="273"/>
      <c r="AT134" s="274" t="s">
        <v>398</v>
      </c>
      <c r="AU134" s="274" t="s">
        <v>92</v>
      </c>
      <c r="AV134" s="15" t="s">
        <v>92</v>
      </c>
      <c r="AW134" s="15" t="s">
        <v>30</v>
      </c>
      <c r="AX134" s="15" t="s">
        <v>76</v>
      </c>
      <c r="AY134" s="274" t="s">
        <v>387</v>
      </c>
    </row>
    <row r="135" spans="1:65" s="16" customFormat="1" ht="10.199999999999999">
      <c r="B135" s="275"/>
      <c r="C135" s="276"/>
      <c r="D135" s="255" t="s">
        <v>398</v>
      </c>
      <c r="E135" s="277" t="s">
        <v>1</v>
      </c>
      <c r="F135" s="278" t="s">
        <v>412</v>
      </c>
      <c r="G135" s="276"/>
      <c r="H135" s="279">
        <v>3600</v>
      </c>
      <c r="I135" s="280"/>
      <c r="J135" s="276"/>
      <c r="K135" s="276"/>
      <c r="L135" s="281"/>
      <c r="M135" s="282"/>
      <c r="N135" s="283"/>
      <c r="O135" s="283"/>
      <c r="P135" s="283"/>
      <c r="Q135" s="283"/>
      <c r="R135" s="283"/>
      <c r="S135" s="283"/>
      <c r="T135" s="284"/>
      <c r="AT135" s="285" t="s">
        <v>398</v>
      </c>
      <c r="AU135" s="285" t="s">
        <v>92</v>
      </c>
      <c r="AV135" s="16" t="s">
        <v>386</v>
      </c>
      <c r="AW135" s="16" t="s">
        <v>30</v>
      </c>
      <c r="AX135" s="16" t="s">
        <v>84</v>
      </c>
      <c r="AY135" s="285" t="s">
        <v>387</v>
      </c>
    </row>
    <row r="136" spans="1:65" s="2" customFormat="1" ht="44.25" customHeight="1">
      <c r="A136" s="37"/>
      <c r="B136" s="38"/>
      <c r="C136" s="240" t="s">
        <v>99</v>
      </c>
      <c r="D136" s="240" t="s">
        <v>393</v>
      </c>
      <c r="E136" s="241" t="s">
        <v>2616</v>
      </c>
      <c r="F136" s="242" t="s">
        <v>2617</v>
      </c>
      <c r="G136" s="243" t="s">
        <v>2432</v>
      </c>
      <c r="H136" s="244">
        <v>24</v>
      </c>
      <c r="I136" s="245"/>
      <c r="J136" s="246">
        <f>ROUND(I136*H136,2)</f>
        <v>0</v>
      </c>
      <c r="K136" s="247"/>
      <c r="L136" s="40"/>
      <c r="M136" s="248" t="s">
        <v>1</v>
      </c>
      <c r="N136" s="249" t="s">
        <v>42</v>
      </c>
      <c r="O136" s="78"/>
      <c r="P136" s="250">
        <f>O136*H136</f>
        <v>0</v>
      </c>
      <c r="Q136" s="250">
        <v>0</v>
      </c>
      <c r="R136" s="250">
        <f>Q136*H136</f>
        <v>0</v>
      </c>
      <c r="S136" s="250">
        <v>0</v>
      </c>
      <c r="T136" s="251">
        <f>S136*H136</f>
        <v>0</v>
      </c>
      <c r="U136" s="37"/>
      <c r="V136" s="37"/>
      <c r="W136" s="37"/>
      <c r="X136" s="37"/>
      <c r="Y136" s="37"/>
      <c r="Z136" s="37"/>
      <c r="AA136" s="37"/>
      <c r="AB136" s="37"/>
      <c r="AC136" s="37"/>
      <c r="AD136" s="37"/>
      <c r="AE136" s="37"/>
      <c r="AR136" s="252" t="s">
        <v>422</v>
      </c>
      <c r="AT136" s="252" t="s">
        <v>393</v>
      </c>
      <c r="AU136" s="252" t="s">
        <v>92</v>
      </c>
      <c r="AY136" s="19" t="s">
        <v>387</v>
      </c>
      <c r="BE136" s="127">
        <f>IF(N136="základná",J136,0)</f>
        <v>0</v>
      </c>
      <c r="BF136" s="127">
        <f>IF(N136="znížená",J136,0)</f>
        <v>0</v>
      </c>
      <c r="BG136" s="127">
        <f>IF(N136="zákl. prenesená",J136,0)</f>
        <v>0</v>
      </c>
      <c r="BH136" s="127">
        <f>IF(N136="zníž. prenesená",J136,0)</f>
        <v>0</v>
      </c>
      <c r="BI136" s="127">
        <f>IF(N136="nulová",J136,0)</f>
        <v>0</v>
      </c>
      <c r="BJ136" s="19" t="s">
        <v>92</v>
      </c>
      <c r="BK136" s="127">
        <f>ROUND(I136*H136,2)</f>
        <v>0</v>
      </c>
      <c r="BL136" s="19" t="s">
        <v>422</v>
      </c>
      <c r="BM136" s="252" t="s">
        <v>433</v>
      </c>
    </row>
    <row r="137" spans="1:65" s="2" customFormat="1" ht="24.15" customHeight="1">
      <c r="A137" s="37"/>
      <c r="B137" s="38"/>
      <c r="C137" s="240" t="s">
        <v>386</v>
      </c>
      <c r="D137" s="240" t="s">
        <v>393</v>
      </c>
      <c r="E137" s="241" t="s">
        <v>2618</v>
      </c>
      <c r="F137" s="242" t="s">
        <v>2619</v>
      </c>
      <c r="G137" s="243" t="s">
        <v>716</v>
      </c>
      <c r="H137" s="311"/>
      <c r="I137" s="245"/>
      <c r="J137" s="246">
        <f>ROUND(I137*H137,2)</f>
        <v>0</v>
      </c>
      <c r="K137" s="247"/>
      <c r="L137" s="40"/>
      <c r="M137" s="248" t="s">
        <v>1</v>
      </c>
      <c r="N137" s="249" t="s">
        <v>42</v>
      </c>
      <c r="O137" s="78"/>
      <c r="P137" s="250">
        <f>O137*H137</f>
        <v>0</v>
      </c>
      <c r="Q137" s="250">
        <v>0</v>
      </c>
      <c r="R137" s="250">
        <f>Q137*H137</f>
        <v>0</v>
      </c>
      <c r="S137" s="250">
        <v>0</v>
      </c>
      <c r="T137" s="251">
        <f>S137*H137</f>
        <v>0</v>
      </c>
      <c r="U137" s="37"/>
      <c r="V137" s="37"/>
      <c r="W137" s="37"/>
      <c r="X137" s="37"/>
      <c r="Y137" s="37"/>
      <c r="Z137" s="37"/>
      <c r="AA137" s="37"/>
      <c r="AB137" s="37"/>
      <c r="AC137" s="37"/>
      <c r="AD137" s="37"/>
      <c r="AE137" s="37"/>
      <c r="AR137" s="252" t="s">
        <v>422</v>
      </c>
      <c r="AT137" s="252" t="s">
        <v>393</v>
      </c>
      <c r="AU137" s="252" t="s">
        <v>92</v>
      </c>
      <c r="AY137" s="19" t="s">
        <v>387</v>
      </c>
      <c r="BE137" s="127">
        <f>IF(N137="základná",J137,0)</f>
        <v>0</v>
      </c>
      <c r="BF137" s="127">
        <f>IF(N137="znížená",J137,0)</f>
        <v>0</v>
      </c>
      <c r="BG137" s="127">
        <f>IF(N137="zákl. prenesená",J137,0)</f>
        <v>0</v>
      </c>
      <c r="BH137" s="127">
        <f>IF(N137="zníž. prenesená",J137,0)</f>
        <v>0</v>
      </c>
      <c r="BI137" s="127">
        <f>IF(N137="nulová",J137,0)</f>
        <v>0</v>
      </c>
      <c r="BJ137" s="19" t="s">
        <v>92</v>
      </c>
      <c r="BK137" s="127">
        <f>ROUND(I137*H137,2)</f>
        <v>0</v>
      </c>
      <c r="BL137" s="19" t="s">
        <v>422</v>
      </c>
      <c r="BM137" s="252" t="s">
        <v>443</v>
      </c>
    </row>
    <row r="138" spans="1:65" s="2" customFormat="1" ht="49.95" customHeight="1">
      <c r="A138" s="37"/>
      <c r="B138" s="38"/>
      <c r="C138" s="39"/>
      <c r="D138" s="39"/>
      <c r="E138" s="215" t="s">
        <v>1777</v>
      </c>
      <c r="F138" s="215" t="s">
        <v>1778</v>
      </c>
      <c r="G138" s="39"/>
      <c r="H138" s="39"/>
      <c r="I138" s="39"/>
      <c r="J138" s="191">
        <f t="shared" ref="J138:J143" si="5">BK138</f>
        <v>0</v>
      </c>
      <c r="K138" s="39"/>
      <c r="L138" s="40"/>
      <c r="M138" s="309"/>
      <c r="N138" s="310"/>
      <c r="O138" s="78"/>
      <c r="P138" s="78"/>
      <c r="Q138" s="78"/>
      <c r="R138" s="78"/>
      <c r="S138" s="78"/>
      <c r="T138" s="79"/>
      <c r="U138" s="37"/>
      <c r="V138" s="37"/>
      <c r="W138" s="37"/>
      <c r="X138" s="37"/>
      <c r="Y138" s="37"/>
      <c r="Z138" s="37"/>
      <c r="AA138" s="37"/>
      <c r="AB138" s="37"/>
      <c r="AC138" s="37"/>
      <c r="AD138" s="37"/>
      <c r="AE138" s="37"/>
      <c r="AT138" s="19" t="s">
        <v>75</v>
      </c>
      <c r="AU138" s="19" t="s">
        <v>76</v>
      </c>
      <c r="AY138" s="19" t="s">
        <v>1779</v>
      </c>
      <c r="BK138" s="127">
        <f>SUM(BK139:BK143)</f>
        <v>0</v>
      </c>
    </row>
    <row r="139" spans="1:65" s="2" customFormat="1" ht="16.350000000000001" customHeight="1">
      <c r="A139" s="37"/>
      <c r="B139" s="38"/>
      <c r="C139" s="312" t="s">
        <v>1</v>
      </c>
      <c r="D139" s="312" t="s">
        <v>393</v>
      </c>
      <c r="E139" s="313" t="s">
        <v>1</v>
      </c>
      <c r="F139" s="314" t="s">
        <v>1</v>
      </c>
      <c r="G139" s="315" t="s">
        <v>1</v>
      </c>
      <c r="H139" s="316"/>
      <c r="I139" s="317"/>
      <c r="J139" s="318">
        <f t="shared" si="5"/>
        <v>0</v>
      </c>
      <c r="K139" s="247"/>
      <c r="L139" s="40"/>
      <c r="M139" s="319" t="s">
        <v>1</v>
      </c>
      <c r="N139" s="320" t="s">
        <v>42</v>
      </c>
      <c r="O139" s="78"/>
      <c r="P139" s="78"/>
      <c r="Q139" s="78"/>
      <c r="R139" s="78"/>
      <c r="S139" s="78"/>
      <c r="T139" s="79"/>
      <c r="U139" s="37"/>
      <c r="V139" s="37"/>
      <c r="W139" s="37"/>
      <c r="X139" s="37"/>
      <c r="Y139" s="37"/>
      <c r="Z139" s="37"/>
      <c r="AA139" s="37"/>
      <c r="AB139" s="37"/>
      <c r="AC139" s="37"/>
      <c r="AD139" s="37"/>
      <c r="AE139" s="37"/>
      <c r="AT139" s="19" t="s">
        <v>1779</v>
      </c>
      <c r="AU139" s="19" t="s">
        <v>84</v>
      </c>
      <c r="AY139" s="19" t="s">
        <v>1779</v>
      </c>
      <c r="BE139" s="127">
        <f>IF(N139="základná",J139,0)</f>
        <v>0</v>
      </c>
      <c r="BF139" s="127">
        <f>IF(N139="znížená",J139,0)</f>
        <v>0</v>
      </c>
      <c r="BG139" s="127">
        <f>IF(N139="zákl. prenesená",J139,0)</f>
        <v>0</v>
      </c>
      <c r="BH139" s="127">
        <f>IF(N139="zníž. prenesená",J139,0)</f>
        <v>0</v>
      </c>
      <c r="BI139" s="127">
        <f>IF(N139="nulová",J139,0)</f>
        <v>0</v>
      </c>
      <c r="BJ139" s="19" t="s">
        <v>92</v>
      </c>
      <c r="BK139" s="127">
        <f>I139*H139</f>
        <v>0</v>
      </c>
    </row>
    <row r="140" spans="1:65" s="2" customFormat="1" ht="16.350000000000001" customHeight="1">
      <c r="A140" s="37"/>
      <c r="B140" s="38"/>
      <c r="C140" s="312" t="s">
        <v>1</v>
      </c>
      <c r="D140" s="312" t="s">
        <v>393</v>
      </c>
      <c r="E140" s="313" t="s">
        <v>1</v>
      </c>
      <c r="F140" s="314" t="s">
        <v>1</v>
      </c>
      <c r="G140" s="315" t="s">
        <v>1</v>
      </c>
      <c r="H140" s="316"/>
      <c r="I140" s="317"/>
      <c r="J140" s="318">
        <f t="shared" si="5"/>
        <v>0</v>
      </c>
      <c r="K140" s="247"/>
      <c r="L140" s="40"/>
      <c r="M140" s="319" t="s">
        <v>1</v>
      </c>
      <c r="N140" s="320" t="s">
        <v>42</v>
      </c>
      <c r="O140" s="78"/>
      <c r="P140" s="78"/>
      <c r="Q140" s="78"/>
      <c r="R140" s="78"/>
      <c r="S140" s="78"/>
      <c r="T140" s="79"/>
      <c r="U140" s="37"/>
      <c r="V140" s="37"/>
      <c r="W140" s="37"/>
      <c r="X140" s="37"/>
      <c r="Y140" s="37"/>
      <c r="Z140" s="37"/>
      <c r="AA140" s="37"/>
      <c r="AB140" s="37"/>
      <c r="AC140" s="37"/>
      <c r="AD140" s="37"/>
      <c r="AE140" s="37"/>
      <c r="AT140" s="19" t="s">
        <v>1779</v>
      </c>
      <c r="AU140" s="19" t="s">
        <v>84</v>
      </c>
      <c r="AY140" s="19" t="s">
        <v>1779</v>
      </c>
      <c r="BE140" s="127">
        <f>IF(N140="základná",J140,0)</f>
        <v>0</v>
      </c>
      <c r="BF140" s="127">
        <f>IF(N140="znížená",J140,0)</f>
        <v>0</v>
      </c>
      <c r="BG140" s="127">
        <f>IF(N140="zákl. prenesená",J140,0)</f>
        <v>0</v>
      </c>
      <c r="BH140" s="127">
        <f>IF(N140="zníž. prenesená",J140,0)</f>
        <v>0</v>
      </c>
      <c r="BI140" s="127">
        <f>IF(N140="nulová",J140,0)</f>
        <v>0</v>
      </c>
      <c r="BJ140" s="19" t="s">
        <v>92</v>
      </c>
      <c r="BK140" s="127">
        <f>I140*H140</f>
        <v>0</v>
      </c>
    </row>
    <row r="141" spans="1:65" s="2" customFormat="1" ht="16.350000000000001" customHeight="1">
      <c r="A141" s="37"/>
      <c r="B141" s="38"/>
      <c r="C141" s="312" t="s">
        <v>1</v>
      </c>
      <c r="D141" s="312" t="s">
        <v>393</v>
      </c>
      <c r="E141" s="313" t="s">
        <v>1</v>
      </c>
      <c r="F141" s="314" t="s">
        <v>1</v>
      </c>
      <c r="G141" s="315" t="s">
        <v>1</v>
      </c>
      <c r="H141" s="316"/>
      <c r="I141" s="317"/>
      <c r="J141" s="318">
        <f t="shared" si="5"/>
        <v>0</v>
      </c>
      <c r="K141" s="247"/>
      <c r="L141" s="40"/>
      <c r="M141" s="319" t="s">
        <v>1</v>
      </c>
      <c r="N141" s="320" t="s">
        <v>42</v>
      </c>
      <c r="O141" s="78"/>
      <c r="P141" s="78"/>
      <c r="Q141" s="78"/>
      <c r="R141" s="78"/>
      <c r="S141" s="78"/>
      <c r="T141" s="79"/>
      <c r="U141" s="37"/>
      <c r="V141" s="37"/>
      <c r="W141" s="37"/>
      <c r="X141" s="37"/>
      <c r="Y141" s="37"/>
      <c r="Z141" s="37"/>
      <c r="AA141" s="37"/>
      <c r="AB141" s="37"/>
      <c r="AC141" s="37"/>
      <c r="AD141" s="37"/>
      <c r="AE141" s="37"/>
      <c r="AT141" s="19" t="s">
        <v>1779</v>
      </c>
      <c r="AU141" s="19" t="s">
        <v>84</v>
      </c>
      <c r="AY141" s="19" t="s">
        <v>1779</v>
      </c>
      <c r="BE141" s="127">
        <f>IF(N141="základná",J141,0)</f>
        <v>0</v>
      </c>
      <c r="BF141" s="127">
        <f>IF(N141="znížená",J141,0)</f>
        <v>0</v>
      </c>
      <c r="BG141" s="127">
        <f>IF(N141="zákl. prenesená",J141,0)</f>
        <v>0</v>
      </c>
      <c r="BH141" s="127">
        <f>IF(N141="zníž. prenesená",J141,0)</f>
        <v>0</v>
      </c>
      <c r="BI141" s="127">
        <f>IF(N141="nulová",J141,0)</f>
        <v>0</v>
      </c>
      <c r="BJ141" s="19" t="s">
        <v>92</v>
      </c>
      <c r="BK141" s="127">
        <f>I141*H141</f>
        <v>0</v>
      </c>
    </row>
    <row r="142" spans="1:65" s="2" customFormat="1" ht="16.350000000000001" customHeight="1">
      <c r="A142" s="37"/>
      <c r="B142" s="38"/>
      <c r="C142" s="312" t="s">
        <v>1</v>
      </c>
      <c r="D142" s="312" t="s">
        <v>393</v>
      </c>
      <c r="E142" s="313" t="s">
        <v>1</v>
      </c>
      <c r="F142" s="314" t="s">
        <v>1</v>
      </c>
      <c r="G142" s="315" t="s">
        <v>1</v>
      </c>
      <c r="H142" s="316"/>
      <c r="I142" s="317"/>
      <c r="J142" s="318">
        <f t="shared" si="5"/>
        <v>0</v>
      </c>
      <c r="K142" s="247"/>
      <c r="L142" s="40"/>
      <c r="M142" s="319" t="s">
        <v>1</v>
      </c>
      <c r="N142" s="320" t="s">
        <v>42</v>
      </c>
      <c r="O142" s="78"/>
      <c r="P142" s="78"/>
      <c r="Q142" s="78"/>
      <c r="R142" s="78"/>
      <c r="S142" s="78"/>
      <c r="T142" s="79"/>
      <c r="U142" s="37"/>
      <c r="V142" s="37"/>
      <c r="W142" s="37"/>
      <c r="X142" s="37"/>
      <c r="Y142" s="37"/>
      <c r="Z142" s="37"/>
      <c r="AA142" s="37"/>
      <c r="AB142" s="37"/>
      <c r="AC142" s="37"/>
      <c r="AD142" s="37"/>
      <c r="AE142" s="37"/>
      <c r="AT142" s="19" t="s">
        <v>1779</v>
      </c>
      <c r="AU142" s="19" t="s">
        <v>84</v>
      </c>
      <c r="AY142" s="19" t="s">
        <v>1779</v>
      </c>
      <c r="BE142" s="127">
        <f>IF(N142="základná",J142,0)</f>
        <v>0</v>
      </c>
      <c r="BF142" s="127">
        <f>IF(N142="znížená",J142,0)</f>
        <v>0</v>
      </c>
      <c r="BG142" s="127">
        <f>IF(N142="zákl. prenesená",J142,0)</f>
        <v>0</v>
      </c>
      <c r="BH142" s="127">
        <f>IF(N142="zníž. prenesená",J142,0)</f>
        <v>0</v>
      </c>
      <c r="BI142" s="127">
        <f>IF(N142="nulová",J142,0)</f>
        <v>0</v>
      </c>
      <c r="BJ142" s="19" t="s">
        <v>92</v>
      </c>
      <c r="BK142" s="127">
        <f>I142*H142</f>
        <v>0</v>
      </c>
    </row>
    <row r="143" spans="1:65" s="2" customFormat="1" ht="16.350000000000001" customHeight="1">
      <c r="A143" s="37"/>
      <c r="B143" s="38"/>
      <c r="C143" s="312" t="s">
        <v>1</v>
      </c>
      <c r="D143" s="312" t="s">
        <v>393</v>
      </c>
      <c r="E143" s="313" t="s">
        <v>1</v>
      </c>
      <c r="F143" s="314" t="s">
        <v>1</v>
      </c>
      <c r="G143" s="315" t="s">
        <v>1</v>
      </c>
      <c r="H143" s="316"/>
      <c r="I143" s="317"/>
      <c r="J143" s="318">
        <f t="shared" si="5"/>
        <v>0</v>
      </c>
      <c r="K143" s="247"/>
      <c r="L143" s="40"/>
      <c r="M143" s="319" t="s">
        <v>1</v>
      </c>
      <c r="N143" s="320" t="s">
        <v>42</v>
      </c>
      <c r="O143" s="321"/>
      <c r="P143" s="321"/>
      <c r="Q143" s="321"/>
      <c r="R143" s="321"/>
      <c r="S143" s="321"/>
      <c r="T143" s="322"/>
      <c r="U143" s="37"/>
      <c r="V143" s="37"/>
      <c r="W143" s="37"/>
      <c r="X143" s="37"/>
      <c r="Y143" s="37"/>
      <c r="Z143" s="37"/>
      <c r="AA143" s="37"/>
      <c r="AB143" s="37"/>
      <c r="AC143" s="37"/>
      <c r="AD143" s="37"/>
      <c r="AE143" s="37"/>
      <c r="AT143" s="19" t="s">
        <v>1779</v>
      </c>
      <c r="AU143" s="19" t="s">
        <v>84</v>
      </c>
      <c r="AY143" s="19" t="s">
        <v>1779</v>
      </c>
      <c r="BE143" s="127">
        <f>IF(N143="základná",J143,0)</f>
        <v>0</v>
      </c>
      <c r="BF143" s="127">
        <f>IF(N143="znížená",J143,0)</f>
        <v>0</v>
      </c>
      <c r="BG143" s="127">
        <f>IF(N143="zákl. prenesená",J143,0)</f>
        <v>0</v>
      </c>
      <c r="BH143" s="127">
        <f>IF(N143="zníž. prenesená",J143,0)</f>
        <v>0</v>
      </c>
      <c r="BI143" s="127">
        <f>IF(N143="nulová",J143,0)</f>
        <v>0</v>
      </c>
      <c r="BJ143" s="19" t="s">
        <v>92</v>
      </c>
      <c r="BK143" s="127">
        <f>I143*H143</f>
        <v>0</v>
      </c>
    </row>
    <row r="144" spans="1:65" s="2" customFormat="1" ht="6.9" customHeight="1">
      <c r="A144" s="37"/>
      <c r="B144" s="61"/>
      <c r="C144" s="62"/>
      <c r="D144" s="62"/>
      <c r="E144" s="62"/>
      <c r="F144" s="62"/>
      <c r="G144" s="62"/>
      <c r="H144" s="62"/>
      <c r="I144" s="62"/>
      <c r="J144" s="62"/>
      <c r="K144" s="62"/>
      <c r="L144" s="40"/>
      <c r="M144" s="37"/>
      <c r="O144" s="37"/>
      <c r="P144" s="37"/>
      <c r="Q144" s="37"/>
      <c r="R144" s="37"/>
      <c r="S144" s="37"/>
      <c r="T144" s="37"/>
      <c r="U144" s="37"/>
      <c r="V144" s="37"/>
      <c r="W144" s="37"/>
      <c r="X144" s="37"/>
      <c r="Y144" s="37"/>
      <c r="Z144" s="37"/>
      <c r="AA144" s="37"/>
      <c r="AB144" s="37"/>
      <c r="AC144" s="37"/>
      <c r="AD144" s="37"/>
      <c r="AE144" s="37"/>
    </row>
  </sheetData>
  <sheetProtection algorithmName="SHA-512" hashValue="Bi6MV8Jghxrmr+CKWlG5n41NH4J47CFVxnLM+zFbzmQiwYV/dKNK7nFa+A559vZVZ07V0kbNobph9vCIwiV2Fw==" saltValue="nq/B7jl+2+4JgOeWGGT3v9sByZzKIjTOE5sGKptwpbrQrelXNawcMH0gJALBG5g/4j4NcI3TMFP+WAFaP5ZwlQ==" spinCount="100000" sheet="1" objects="1" scenarios="1" formatColumns="0" formatRows="0" autoFilter="0"/>
  <autoFilter ref="C128:K143" xr:uid="{00000000-0009-0000-0000-000008000000}"/>
  <mergeCells count="14">
    <mergeCell ref="D107:F107"/>
    <mergeCell ref="E119:H119"/>
    <mergeCell ref="E121:H121"/>
    <mergeCell ref="L2:V2"/>
    <mergeCell ref="E87:H87"/>
    <mergeCell ref="D103:F103"/>
    <mergeCell ref="D104:F104"/>
    <mergeCell ref="D105:F105"/>
    <mergeCell ref="D106:F106"/>
    <mergeCell ref="E7:H7"/>
    <mergeCell ref="E9:H9"/>
    <mergeCell ref="E18:H18"/>
    <mergeCell ref="E27:H27"/>
    <mergeCell ref="E85:H85"/>
  </mergeCells>
  <dataValidations count="2">
    <dataValidation type="list" allowBlank="1" showInputMessage="1" showErrorMessage="1" error="Povolené sú hodnoty K, M." sqref="D139:D144" xr:uid="{00000000-0002-0000-0800-000000000000}">
      <formula1>"K, M"</formula1>
    </dataValidation>
    <dataValidation type="list" allowBlank="1" showInputMessage="1" showErrorMessage="1" error="Povolené sú hodnoty základná, znížená, nulová." sqref="N139:N144" xr:uid="{00000000-0002-0000-0800-000001000000}">
      <formula1>"základná, znížená, nulová"</formula1>
    </dataValidation>
  </dataValidation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Rekapitulácia stavby</vt:lpstr>
      <vt:lpstr>01 - Stavebná časť 1 NP -...</vt:lpstr>
      <vt:lpstr>SO 015 - Komunikácie</vt:lpstr>
      <vt:lpstr>E 1.18 - Odvod vody zo sk...</vt:lpstr>
      <vt:lpstr>PS 06 - Silnoprúdové rozv...</vt:lpstr>
      <vt:lpstr>PS 32 - Protiteroristické...</vt:lpstr>
      <vt:lpstr>03 - Dočasné dopravné zna...</vt:lpstr>
      <vt:lpstr>04 - Obnova trvalého dopr...</vt:lpstr>
      <vt:lpstr>05 - Stabilné hasiace zar...</vt:lpstr>
      <vt:lpstr>06 - Zdravotechnika</vt:lpstr>
      <vt:lpstr>07 - Vzduchotechnika</vt:lpstr>
      <vt:lpstr>08 - Rozvody pre nabíjaci...</vt:lpstr>
      <vt:lpstr>09 - E.4 Elektroinštalácie</vt:lpstr>
      <vt:lpstr>10 - Modernizácia osvetlenia</vt:lpstr>
      <vt:lpstr>11 - E.6  Silnoprudové ro...</vt:lpstr>
      <vt:lpstr>Zoznam figúr</vt:lpstr>
      <vt:lpstr>'01 - Stavebná časť 1 NP -...'!Print_Area</vt:lpstr>
      <vt:lpstr>'03 - Dočasné dopravné zna...'!Print_Area</vt:lpstr>
      <vt:lpstr>'04 - Obnova trvalého dopr...'!Print_Area</vt:lpstr>
      <vt:lpstr>'05 - Stabilné hasiace zar...'!Print_Area</vt:lpstr>
      <vt:lpstr>'06 - Zdravotechnika'!Print_Area</vt:lpstr>
      <vt:lpstr>'07 - Vzduchotechnika'!Print_Area</vt:lpstr>
      <vt:lpstr>'08 - Rozvody pre nabíjaci...'!Print_Area</vt:lpstr>
      <vt:lpstr>'09 - E.4 Elektroinštalácie'!Print_Area</vt:lpstr>
      <vt:lpstr>'10 - Modernizácia osvetlenia'!Print_Area</vt:lpstr>
      <vt:lpstr>'11 - E.6  Silnoprudové ro...'!Print_Area</vt:lpstr>
      <vt:lpstr>'E 1.18 - Odvod vody zo sk...'!Print_Area</vt:lpstr>
      <vt:lpstr>'PS 06 - Silnoprúdové rozv...'!Print_Area</vt:lpstr>
      <vt:lpstr>'PS 32 - Protiteroristické...'!Print_Area</vt:lpstr>
      <vt:lpstr>'Rekapitulácia stavby'!Print_Area</vt:lpstr>
      <vt:lpstr>'SO 015 - Komunikácie'!Print_Area</vt:lpstr>
      <vt:lpstr>'Zoznam figúr'!Print_Area</vt:lpstr>
      <vt:lpstr>'01 - Stavebná časť 1 NP -...'!Print_Titles</vt:lpstr>
      <vt:lpstr>'03 - Dočasné dopravné zna...'!Print_Titles</vt:lpstr>
      <vt:lpstr>'04 - Obnova trvalého dopr...'!Print_Titles</vt:lpstr>
      <vt:lpstr>'05 - Stabilné hasiace zar...'!Print_Titles</vt:lpstr>
      <vt:lpstr>'06 - Zdravotechnika'!Print_Titles</vt:lpstr>
      <vt:lpstr>'07 - Vzduchotechnika'!Print_Titles</vt:lpstr>
      <vt:lpstr>'08 - Rozvody pre nabíjaci...'!Print_Titles</vt:lpstr>
      <vt:lpstr>'09 - E.4 Elektroinštalácie'!Print_Titles</vt:lpstr>
      <vt:lpstr>'10 - Modernizácia osvetlenia'!Print_Titles</vt:lpstr>
      <vt:lpstr>'11 - E.6  Silnoprudové ro...'!Print_Titles</vt:lpstr>
      <vt:lpstr>'E 1.18 - Odvod vody zo sk...'!Print_Titles</vt:lpstr>
      <vt:lpstr>'PS 06 - Silnoprúdové rozv...'!Print_Titles</vt:lpstr>
      <vt:lpstr>'PS 32 - Protiteroristické...'!Print_Titles</vt:lpstr>
      <vt:lpstr>'Rekapitulácia stavby'!Print_Titles</vt:lpstr>
      <vt:lpstr>'SO 015 - Komunikácie'!Print_Titles</vt:lpstr>
      <vt:lpstr>'Zoznam figúr'!Print_Titles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DESKTOP-G3GHAK0\Používateľ</dc:creator>
  <cp:lastModifiedBy>Zubeková Anna</cp:lastModifiedBy>
  <dcterms:created xsi:type="dcterms:W3CDTF">2022-11-16T19:22:50Z</dcterms:created>
  <dcterms:modified xsi:type="dcterms:W3CDTF">2022-11-21T08:41:28Z</dcterms:modified>
</cp:coreProperties>
</file>